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2210" activeTab="1"/>
  </bookViews>
  <sheets>
    <sheet name="Titulní stránka" sheetId="6" r:id="rId1"/>
    <sheet name="Rekapitulace stavby" sheetId="1" r:id="rId2"/>
    <sheet name="0 - Ostatní a vedlejší ná..." sheetId="2" r:id="rId3"/>
    <sheet name="1 - IO 01 - Rekonstrukce ..." sheetId="3" r:id="rId4"/>
    <sheet name="2 - IO 02 - Rekonstrukce ..." sheetId="4" r:id="rId5"/>
    <sheet name="3 - IO 03 - Dešťová kanal..." sheetId="5" r:id="rId6"/>
  </sheets>
  <definedNames>
    <definedName name="__MAIN__" localSheetId="0">#REF!</definedName>
    <definedName name="__MAIN__">#REF!</definedName>
    <definedName name="__MAIN1__" localSheetId="0">#REF!</definedName>
    <definedName name="__MAIN1__">#REF!</definedName>
    <definedName name="__MvymF__" localSheetId="0">#REF!</definedName>
    <definedName name="__MvymF__">#REF!</definedName>
    <definedName name="__OobjF__" localSheetId="0">#REF!</definedName>
    <definedName name="__OobjF__">#REF!</definedName>
    <definedName name="__OoddF__" localSheetId="0">#REF!</definedName>
    <definedName name="__OoddF__">#REF!</definedName>
    <definedName name="__OradF__" localSheetId="0">#REF!</definedName>
    <definedName name="__OradF__">#REF!</definedName>
    <definedName name="_xlnm.Print_Area" localSheetId="2">'0 - Ostatní a vedlejší ná...'!$C$4:$Q$70,'0 - Ostatní a vedlejší ná...'!$C$76:$Q$100,'0 - Ostatní a vedlejší ná...'!$C$106:$Q$210</definedName>
    <definedName name="_xlnm.Print_Area" localSheetId="3">'1 - IO 01 - Rekonstrukce ...'!$C$4:$Q$70,'1 - IO 01 - Rekonstrukce ...'!$C$76:$Q$112,'1 - IO 01 - Rekonstrukce ...'!$C$118:$Q$724</definedName>
    <definedName name="_xlnm.Print_Area" localSheetId="4">'2 - IO 02 - Rekonstrukce ...'!$C$4:$Q$70,'2 - IO 02 - Rekonstrukce ...'!$C$76:$Q$112,'2 - IO 02 - Rekonstrukce ...'!$C$118:$Q$1172</definedName>
    <definedName name="_xlnm.Print_Area" localSheetId="5">'3 - IO 03 - Dešťová kanal...'!$C$4:$Q$70,'3 - IO 03 - Dešťová kanal...'!$C$76:$Q$108,'3 - IO 03 - Dešťová kanal...'!$C$114:$Q$437</definedName>
    <definedName name="_xlnm.Print_Area" localSheetId="1">'Rekapitulace stavby'!$C$4:$AP$70,'Rekapitulace stavby'!$C$76:$AP$99</definedName>
  </definedNames>
  <calcPr calcId="145621"/>
</workbook>
</file>

<file path=xl/calcChain.xml><?xml version="1.0" encoding="utf-8"?>
<calcChain xmlns="http://schemas.openxmlformats.org/spreadsheetml/2006/main">
  <c r="AA435" i="5" l="1"/>
  <c r="N435" i="5"/>
  <c r="N98" i="5" s="1"/>
  <c r="Y428" i="5"/>
  <c r="Y400" i="5"/>
  <c r="W251" i="5"/>
  <c r="BK242" i="5"/>
  <c r="N242" i="5" s="1"/>
  <c r="N92" i="5" s="1"/>
  <c r="AA229" i="5"/>
  <c r="AY91" i="1"/>
  <c r="AX91" i="1"/>
  <c r="BI436" i="5"/>
  <c r="BH436" i="5"/>
  <c r="BG436" i="5"/>
  <c r="BF436" i="5"/>
  <c r="AA436" i="5"/>
  <c r="Y436" i="5"/>
  <c r="Y435" i="5" s="1"/>
  <c r="W436" i="5"/>
  <c r="W435" i="5" s="1"/>
  <c r="BK436" i="5"/>
  <c r="BK435" i="5" s="1"/>
  <c r="N436" i="5"/>
  <c r="BE436" i="5" s="1"/>
  <c r="BI434" i="5"/>
  <c r="BH434" i="5"/>
  <c r="BG434" i="5"/>
  <c r="BF434" i="5"/>
  <c r="BE434" i="5"/>
  <c r="AA434" i="5"/>
  <c r="Y434" i="5"/>
  <c r="W434" i="5"/>
  <c r="BK434" i="5"/>
  <c r="N434" i="5"/>
  <c r="BI433" i="5"/>
  <c r="BH433" i="5"/>
  <c r="BG433" i="5"/>
  <c r="BF433" i="5"/>
  <c r="BE433" i="5"/>
  <c r="AA433" i="5"/>
  <c r="Y433" i="5"/>
  <c r="W433" i="5"/>
  <c r="BK433" i="5"/>
  <c r="N433" i="5"/>
  <c r="BI432" i="5"/>
  <c r="BH432" i="5"/>
  <c r="BG432" i="5"/>
  <c r="BF432" i="5"/>
  <c r="AA432" i="5"/>
  <c r="Y432" i="5"/>
  <c r="W432" i="5"/>
  <c r="BK432" i="5"/>
  <c r="N432" i="5"/>
  <c r="BE432" i="5" s="1"/>
  <c r="BI431" i="5"/>
  <c r="BH431" i="5"/>
  <c r="BG431" i="5"/>
  <c r="BF431" i="5"/>
  <c r="BE431" i="5"/>
  <c r="AA431" i="5"/>
  <c r="Y431" i="5"/>
  <c r="W431" i="5"/>
  <c r="BK431" i="5"/>
  <c r="N431" i="5"/>
  <c r="BI430" i="5"/>
  <c r="BH430" i="5"/>
  <c r="BG430" i="5"/>
  <c r="BF430" i="5"/>
  <c r="BE430" i="5"/>
  <c r="AA430" i="5"/>
  <c r="Y430" i="5"/>
  <c r="W430" i="5"/>
  <c r="BK430" i="5"/>
  <c r="N430" i="5"/>
  <c r="BI429" i="5"/>
  <c r="BH429" i="5"/>
  <c r="BG429" i="5"/>
  <c r="BF429" i="5"/>
  <c r="BE429" i="5"/>
  <c r="AA429" i="5"/>
  <c r="Y429" i="5"/>
  <c r="W429" i="5"/>
  <c r="BK429" i="5"/>
  <c r="N429" i="5"/>
  <c r="BI421" i="5"/>
  <c r="BH421" i="5"/>
  <c r="BG421" i="5"/>
  <c r="BF421" i="5"/>
  <c r="AA421" i="5"/>
  <c r="Y421" i="5"/>
  <c r="W421" i="5"/>
  <c r="BK421" i="5"/>
  <c r="N421" i="5"/>
  <c r="BE421" i="5" s="1"/>
  <c r="BI420" i="5"/>
  <c r="BH420" i="5"/>
  <c r="BG420" i="5"/>
  <c r="BF420" i="5"/>
  <c r="AA420" i="5"/>
  <c r="Y420" i="5"/>
  <c r="W420" i="5"/>
  <c r="BK420" i="5"/>
  <c r="N420" i="5"/>
  <c r="BE420" i="5" s="1"/>
  <c r="BI414" i="5"/>
  <c r="BH414" i="5"/>
  <c r="BG414" i="5"/>
  <c r="BF414" i="5"/>
  <c r="AA414" i="5"/>
  <c r="Y414" i="5"/>
  <c r="W414" i="5"/>
  <c r="BK414" i="5"/>
  <c r="N414" i="5"/>
  <c r="BE414" i="5" s="1"/>
  <c r="BI412" i="5"/>
  <c r="BH412" i="5"/>
  <c r="BG412" i="5"/>
  <c r="BF412" i="5"/>
  <c r="AA412" i="5"/>
  <c r="Y412" i="5"/>
  <c r="W412" i="5"/>
  <c r="BK412" i="5"/>
  <c r="N412" i="5"/>
  <c r="BE412" i="5" s="1"/>
  <c r="BI406" i="5"/>
  <c r="BH406" i="5"/>
  <c r="BG406" i="5"/>
  <c r="BF406" i="5"/>
  <c r="AA406" i="5"/>
  <c r="Y406" i="5"/>
  <c r="W406" i="5"/>
  <c r="BK406" i="5"/>
  <c r="BK400" i="5" s="1"/>
  <c r="N400" i="5" s="1"/>
  <c r="N96" i="5" s="1"/>
  <c r="N406" i="5"/>
  <c r="BE406" i="5" s="1"/>
  <c r="BI401" i="5"/>
  <c r="BH401" i="5"/>
  <c r="BG401" i="5"/>
  <c r="BF401" i="5"/>
  <c r="AA401" i="5"/>
  <c r="AA400" i="5" s="1"/>
  <c r="Y401" i="5"/>
  <c r="W401" i="5"/>
  <c r="W400" i="5" s="1"/>
  <c r="BK401" i="5"/>
  <c r="N401" i="5"/>
  <c r="BE401" i="5" s="1"/>
  <c r="BI397" i="5"/>
  <c r="BH397" i="5"/>
  <c r="BG397" i="5"/>
  <c r="BF397" i="5"/>
  <c r="BE397" i="5"/>
  <c r="AA397" i="5"/>
  <c r="Y397" i="5"/>
  <c r="W397" i="5"/>
  <c r="BK397" i="5"/>
  <c r="N397" i="5"/>
  <c r="BI396" i="5"/>
  <c r="BH396" i="5"/>
  <c r="BG396" i="5"/>
  <c r="BF396" i="5"/>
  <c r="BE396" i="5"/>
  <c r="AA396" i="5"/>
  <c r="Y396" i="5"/>
  <c r="W396" i="5"/>
  <c r="BK396" i="5"/>
  <c r="N396" i="5"/>
  <c r="BI393" i="5"/>
  <c r="BH393" i="5"/>
  <c r="BG393" i="5"/>
  <c r="BF393" i="5"/>
  <c r="BE393" i="5"/>
  <c r="AA393" i="5"/>
  <c r="Y393" i="5"/>
  <c r="W393" i="5"/>
  <c r="BK393" i="5"/>
  <c r="N393" i="5"/>
  <c r="BI390" i="5"/>
  <c r="BH390" i="5"/>
  <c r="BG390" i="5"/>
  <c r="BF390" i="5"/>
  <c r="BE390" i="5"/>
  <c r="AA390" i="5"/>
  <c r="Y390" i="5"/>
  <c r="W390" i="5"/>
  <c r="BK390" i="5"/>
  <c r="N390" i="5"/>
  <c r="BI387" i="5"/>
  <c r="BH387" i="5"/>
  <c r="BG387" i="5"/>
  <c r="BF387" i="5"/>
  <c r="BE387" i="5"/>
  <c r="AA387" i="5"/>
  <c r="Y387" i="5"/>
  <c r="W387" i="5"/>
  <c r="BK387" i="5"/>
  <c r="N387" i="5"/>
  <c r="BI384" i="5"/>
  <c r="BH384" i="5"/>
  <c r="BG384" i="5"/>
  <c r="BF384" i="5"/>
  <c r="BE384" i="5"/>
  <c r="AA384" i="5"/>
  <c r="Y384" i="5"/>
  <c r="W384" i="5"/>
  <c r="BK384" i="5"/>
  <c r="N384" i="5"/>
  <c r="BI381" i="5"/>
  <c r="BH381" i="5"/>
  <c r="BG381" i="5"/>
  <c r="BF381" i="5"/>
  <c r="BE381" i="5"/>
  <c r="AA381" i="5"/>
  <c r="Y381" i="5"/>
  <c r="W381" i="5"/>
  <c r="BK381" i="5"/>
  <c r="N381" i="5"/>
  <c r="BI378" i="5"/>
  <c r="BH378" i="5"/>
  <c r="BG378" i="5"/>
  <c r="BF378" i="5"/>
  <c r="BE378" i="5"/>
  <c r="AA378" i="5"/>
  <c r="Y378" i="5"/>
  <c r="W378" i="5"/>
  <c r="BK378" i="5"/>
  <c r="N378" i="5"/>
  <c r="BI375" i="5"/>
  <c r="BH375" i="5"/>
  <c r="BG375" i="5"/>
  <c r="BF375" i="5"/>
  <c r="BE375" i="5"/>
  <c r="AA375" i="5"/>
  <c r="Y375" i="5"/>
  <c r="W375" i="5"/>
  <c r="BK375" i="5"/>
  <c r="N375" i="5"/>
  <c r="BI372" i="5"/>
  <c r="BH372" i="5"/>
  <c r="BG372" i="5"/>
  <c r="BF372" i="5"/>
  <c r="BE372" i="5"/>
  <c r="AA372" i="5"/>
  <c r="Y372" i="5"/>
  <c r="W372" i="5"/>
  <c r="BK372" i="5"/>
  <c r="N372" i="5"/>
  <c r="BI369" i="5"/>
  <c r="BH369" i="5"/>
  <c r="BG369" i="5"/>
  <c r="BF369" i="5"/>
  <c r="BE369" i="5"/>
  <c r="AA369" i="5"/>
  <c r="Y369" i="5"/>
  <c r="W369" i="5"/>
  <c r="BK369" i="5"/>
  <c r="N369" i="5"/>
  <c r="BI368" i="5"/>
  <c r="BH368" i="5"/>
  <c r="BG368" i="5"/>
  <c r="BF368" i="5"/>
  <c r="BE368" i="5"/>
  <c r="AA368" i="5"/>
  <c r="Y368" i="5"/>
  <c r="W368" i="5"/>
  <c r="BK368" i="5"/>
  <c r="N368" i="5"/>
  <c r="BI362" i="5"/>
  <c r="BH362" i="5"/>
  <c r="BG362" i="5"/>
  <c r="BF362" i="5"/>
  <c r="BE362" i="5"/>
  <c r="AA362" i="5"/>
  <c r="Y362" i="5"/>
  <c r="W362" i="5"/>
  <c r="BK362" i="5"/>
  <c r="N362" i="5"/>
  <c r="BI361" i="5"/>
  <c r="BH361" i="5"/>
  <c r="BG361" i="5"/>
  <c r="BF361" i="5"/>
  <c r="BE361" i="5"/>
  <c r="AA361" i="5"/>
  <c r="Y361" i="5"/>
  <c r="W361" i="5"/>
  <c r="BK361" i="5"/>
  <c r="N361" i="5"/>
  <c r="BI355" i="5"/>
  <c r="BH355" i="5"/>
  <c r="BG355" i="5"/>
  <c r="BF355" i="5"/>
  <c r="BE355" i="5"/>
  <c r="AA355" i="5"/>
  <c r="Y355" i="5"/>
  <c r="W355" i="5"/>
  <c r="BK355" i="5"/>
  <c r="N355" i="5"/>
  <c r="BI344" i="5"/>
  <c r="BH344" i="5"/>
  <c r="BG344" i="5"/>
  <c r="BF344" i="5"/>
  <c r="BE344" i="5"/>
  <c r="AA344" i="5"/>
  <c r="Y344" i="5"/>
  <c r="W344" i="5"/>
  <c r="W332" i="5" s="1"/>
  <c r="BK344" i="5"/>
  <c r="BK332" i="5" s="1"/>
  <c r="N332" i="5" s="1"/>
  <c r="N95" i="5" s="1"/>
  <c r="N344" i="5"/>
  <c r="BI333" i="5"/>
  <c r="BH333" i="5"/>
  <c r="BG333" i="5"/>
  <c r="BF333" i="5"/>
  <c r="BE333" i="5"/>
  <c r="AA333" i="5"/>
  <c r="AA332" i="5" s="1"/>
  <c r="Y333" i="5"/>
  <c r="Y332" i="5" s="1"/>
  <c r="W333" i="5"/>
  <c r="BK333" i="5"/>
  <c r="N333" i="5"/>
  <c r="BI325" i="5"/>
  <c r="BH325" i="5"/>
  <c r="BG325" i="5"/>
  <c r="BF325" i="5"/>
  <c r="AA325" i="5"/>
  <c r="Y325" i="5"/>
  <c r="W325" i="5"/>
  <c r="BK325" i="5"/>
  <c r="N325" i="5"/>
  <c r="BE325" i="5" s="1"/>
  <c r="BI324" i="5"/>
  <c r="BH324" i="5"/>
  <c r="BG324" i="5"/>
  <c r="BF324" i="5"/>
  <c r="AA324" i="5"/>
  <c r="Y324" i="5"/>
  <c r="W324" i="5"/>
  <c r="BK324" i="5"/>
  <c r="N324" i="5"/>
  <c r="BE324" i="5" s="1"/>
  <c r="BI317" i="5"/>
  <c r="BH317" i="5"/>
  <c r="BG317" i="5"/>
  <c r="BF317" i="5"/>
  <c r="AA317" i="5"/>
  <c r="Y317" i="5"/>
  <c r="W317" i="5"/>
  <c r="BK317" i="5"/>
  <c r="N317" i="5"/>
  <c r="BE317" i="5" s="1"/>
  <c r="BI310" i="5"/>
  <c r="BH310" i="5"/>
  <c r="BG310" i="5"/>
  <c r="BF310" i="5"/>
  <c r="AA310" i="5"/>
  <c r="Y310" i="5"/>
  <c r="W310" i="5"/>
  <c r="BK310" i="5"/>
  <c r="N310" i="5"/>
  <c r="BE310" i="5" s="1"/>
  <c r="BI303" i="5"/>
  <c r="BH303" i="5"/>
  <c r="BG303" i="5"/>
  <c r="BF303" i="5"/>
  <c r="AA303" i="5"/>
  <c r="Y303" i="5"/>
  <c r="W303" i="5"/>
  <c r="BK303" i="5"/>
  <c r="N303" i="5"/>
  <c r="BE303" i="5" s="1"/>
  <c r="BI294" i="5"/>
  <c r="BH294" i="5"/>
  <c r="BG294" i="5"/>
  <c r="BF294" i="5"/>
  <c r="AA294" i="5"/>
  <c r="Y294" i="5"/>
  <c r="W294" i="5"/>
  <c r="BK294" i="5"/>
  <c r="N294" i="5"/>
  <c r="BE294" i="5" s="1"/>
  <c r="BI287" i="5"/>
  <c r="BH287" i="5"/>
  <c r="BG287" i="5"/>
  <c r="BF287" i="5"/>
  <c r="BE287" i="5"/>
  <c r="AA287" i="5"/>
  <c r="Y287" i="5"/>
  <c r="W287" i="5"/>
  <c r="BK287" i="5"/>
  <c r="N287" i="5"/>
  <c r="BI280" i="5"/>
  <c r="BH280" i="5"/>
  <c r="BG280" i="5"/>
  <c r="BF280" i="5"/>
  <c r="AA280" i="5"/>
  <c r="Y280" i="5"/>
  <c r="W280" i="5"/>
  <c r="BK280" i="5"/>
  <c r="N280" i="5"/>
  <c r="BE280" i="5" s="1"/>
  <c r="BI273" i="5"/>
  <c r="BH273" i="5"/>
  <c r="BG273" i="5"/>
  <c r="BF273" i="5"/>
  <c r="AA273" i="5"/>
  <c r="Y273" i="5"/>
  <c r="W273" i="5"/>
  <c r="BK273" i="5"/>
  <c r="BK258" i="5" s="1"/>
  <c r="N258" i="5" s="1"/>
  <c r="N94" i="5" s="1"/>
  <c r="N273" i="5"/>
  <c r="BE273" i="5" s="1"/>
  <c r="BI266" i="5"/>
  <c r="BH266" i="5"/>
  <c r="BG266" i="5"/>
  <c r="BF266" i="5"/>
  <c r="AA266" i="5"/>
  <c r="Y266" i="5"/>
  <c r="W266" i="5"/>
  <c r="BK266" i="5"/>
  <c r="N266" i="5"/>
  <c r="BE266" i="5" s="1"/>
  <c r="BI259" i="5"/>
  <c r="BH259" i="5"/>
  <c r="BG259" i="5"/>
  <c r="BF259" i="5"/>
  <c r="BE259" i="5"/>
  <c r="AA259" i="5"/>
  <c r="Y259" i="5"/>
  <c r="W259" i="5"/>
  <c r="W258" i="5" s="1"/>
  <c r="BK259" i="5"/>
  <c r="N259" i="5"/>
  <c r="BI252" i="5"/>
  <c r="BH252" i="5"/>
  <c r="BG252" i="5"/>
  <c r="BF252" i="5"/>
  <c r="BE252" i="5"/>
  <c r="AA252" i="5"/>
  <c r="AA251" i="5" s="1"/>
  <c r="Y252" i="5"/>
  <c r="Y251" i="5" s="1"/>
  <c r="W252" i="5"/>
  <c r="BK252" i="5"/>
  <c r="BK251" i="5" s="1"/>
  <c r="N251" i="5" s="1"/>
  <c r="N93" i="5" s="1"/>
  <c r="N252" i="5"/>
  <c r="BI247" i="5"/>
  <c r="BH247" i="5"/>
  <c r="BG247" i="5"/>
  <c r="BF247" i="5"/>
  <c r="AA247" i="5"/>
  <c r="AA242" i="5" s="1"/>
  <c r="Y247" i="5"/>
  <c r="W247" i="5"/>
  <c r="BK247" i="5"/>
  <c r="N247" i="5"/>
  <c r="BE247" i="5" s="1"/>
  <c r="BI243" i="5"/>
  <c r="BH243" i="5"/>
  <c r="BG243" i="5"/>
  <c r="BF243" i="5"/>
  <c r="AA243" i="5"/>
  <c r="Y243" i="5"/>
  <c r="W243" i="5"/>
  <c r="W242" i="5" s="1"/>
  <c r="BK243" i="5"/>
  <c r="N243" i="5"/>
  <c r="BE243" i="5" s="1"/>
  <c r="BI239" i="5"/>
  <c r="BH239" i="5"/>
  <c r="BG239" i="5"/>
  <c r="BF239" i="5"/>
  <c r="AA239" i="5"/>
  <c r="Y239" i="5"/>
  <c r="W239" i="5"/>
  <c r="BK239" i="5"/>
  <c r="N239" i="5"/>
  <c r="BE239" i="5" s="1"/>
  <c r="BI236" i="5"/>
  <c r="BH236" i="5"/>
  <c r="BG236" i="5"/>
  <c r="BF236" i="5"/>
  <c r="BE236" i="5"/>
  <c r="AA236" i="5"/>
  <c r="Y236" i="5"/>
  <c r="W236" i="5"/>
  <c r="BK236" i="5"/>
  <c r="N236" i="5"/>
  <c r="BI230" i="5"/>
  <c r="BH230" i="5"/>
  <c r="BG230" i="5"/>
  <c r="BF230" i="5"/>
  <c r="BE230" i="5"/>
  <c r="AA230" i="5"/>
  <c r="Y230" i="5"/>
  <c r="W230" i="5"/>
  <c r="W229" i="5" s="1"/>
  <c r="BK230" i="5"/>
  <c r="N230" i="5"/>
  <c r="BI227" i="5"/>
  <c r="BH227" i="5"/>
  <c r="BG227" i="5"/>
  <c r="BF227" i="5"/>
  <c r="AA227" i="5"/>
  <c r="Y227" i="5"/>
  <c r="W227" i="5"/>
  <c r="BK227" i="5"/>
  <c r="N227" i="5"/>
  <c r="BE227" i="5" s="1"/>
  <c r="BI221" i="5"/>
  <c r="BH221" i="5"/>
  <c r="BG221" i="5"/>
  <c r="BF221" i="5"/>
  <c r="AA221" i="5"/>
  <c r="Y221" i="5"/>
  <c r="W221" i="5"/>
  <c r="BK221" i="5"/>
  <c r="N221" i="5"/>
  <c r="BE221" i="5" s="1"/>
  <c r="BI219" i="5"/>
  <c r="BH219" i="5"/>
  <c r="BG219" i="5"/>
  <c r="BF219" i="5"/>
  <c r="AA219" i="5"/>
  <c r="Y219" i="5"/>
  <c r="W219" i="5"/>
  <c r="BK219" i="5"/>
  <c r="N219" i="5"/>
  <c r="BE219" i="5" s="1"/>
  <c r="BI210" i="5"/>
  <c r="BH210" i="5"/>
  <c r="BG210" i="5"/>
  <c r="BF210" i="5"/>
  <c r="AA210" i="5"/>
  <c r="Y210" i="5"/>
  <c r="W210" i="5"/>
  <c r="BK210" i="5"/>
  <c r="N210" i="5"/>
  <c r="BE210" i="5" s="1"/>
  <c r="BI208" i="5"/>
  <c r="BH208" i="5"/>
  <c r="BG208" i="5"/>
  <c r="BF208" i="5"/>
  <c r="AA208" i="5"/>
  <c r="Y208" i="5"/>
  <c r="W208" i="5"/>
  <c r="BK208" i="5"/>
  <c r="N208" i="5"/>
  <c r="BE208" i="5" s="1"/>
  <c r="BI202" i="5"/>
  <c r="BH202" i="5"/>
  <c r="BG202" i="5"/>
  <c r="BF202" i="5"/>
  <c r="AA202" i="5"/>
  <c r="Y202" i="5"/>
  <c r="W202" i="5"/>
  <c r="BK202" i="5"/>
  <c r="N202" i="5"/>
  <c r="BE202" i="5" s="1"/>
  <c r="BI201" i="5"/>
  <c r="BH201" i="5"/>
  <c r="BG201" i="5"/>
  <c r="BF201" i="5"/>
  <c r="AA201" i="5"/>
  <c r="Y201" i="5"/>
  <c r="W201" i="5"/>
  <c r="BK201" i="5"/>
  <c r="N201" i="5"/>
  <c r="BE201" i="5" s="1"/>
  <c r="BI194" i="5"/>
  <c r="BH194" i="5"/>
  <c r="BG194" i="5"/>
  <c r="BF194" i="5"/>
  <c r="AA194" i="5"/>
  <c r="Y194" i="5"/>
  <c r="W194" i="5"/>
  <c r="BK194" i="5"/>
  <c r="N194" i="5"/>
  <c r="BE194" i="5" s="1"/>
  <c r="BI193" i="5"/>
  <c r="BH193" i="5"/>
  <c r="BG193" i="5"/>
  <c r="BF193" i="5"/>
  <c r="AA193" i="5"/>
  <c r="Y193" i="5"/>
  <c r="W193" i="5"/>
  <c r="BK193" i="5"/>
  <c r="N193" i="5"/>
  <c r="BE193" i="5" s="1"/>
  <c r="BI187" i="5"/>
  <c r="BH187" i="5"/>
  <c r="BG187" i="5"/>
  <c r="BF187" i="5"/>
  <c r="AA187" i="5"/>
  <c r="Y187" i="5"/>
  <c r="W187" i="5"/>
  <c r="BK187" i="5"/>
  <c r="N187" i="5"/>
  <c r="BE187" i="5" s="1"/>
  <c r="BI186" i="5"/>
  <c r="BH186" i="5"/>
  <c r="BG186" i="5"/>
  <c r="BF186" i="5"/>
  <c r="AA186" i="5"/>
  <c r="Y186" i="5"/>
  <c r="W186" i="5"/>
  <c r="BK186" i="5"/>
  <c r="N186" i="5"/>
  <c r="BE186" i="5" s="1"/>
  <c r="BI185" i="5"/>
  <c r="BH185" i="5"/>
  <c r="BG185" i="5"/>
  <c r="BF185" i="5"/>
  <c r="BE185" i="5"/>
  <c r="AA185" i="5"/>
  <c r="Y185" i="5"/>
  <c r="W185" i="5"/>
  <c r="BK185" i="5"/>
  <c r="N185" i="5"/>
  <c r="BI184" i="5"/>
  <c r="BH184" i="5"/>
  <c r="BG184" i="5"/>
  <c r="BF184" i="5"/>
  <c r="AA184" i="5"/>
  <c r="Y184" i="5"/>
  <c r="W184" i="5"/>
  <c r="BK184" i="5"/>
  <c r="N184" i="5"/>
  <c r="BE184" i="5" s="1"/>
  <c r="BI178" i="5"/>
  <c r="BH178" i="5"/>
  <c r="BG178" i="5"/>
  <c r="BF178" i="5"/>
  <c r="AA178" i="5"/>
  <c r="Y178" i="5"/>
  <c r="W178" i="5"/>
  <c r="BK178" i="5"/>
  <c r="N178" i="5"/>
  <c r="BE178" i="5" s="1"/>
  <c r="BI177" i="5"/>
  <c r="BH177" i="5"/>
  <c r="BG177" i="5"/>
  <c r="BF177" i="5"/>
  <c r="AA177" i="5"/>
  <c r="Y177" i="5"/>
  <c r="W177" i="5"/>
  <c r="BK177" i="5"/>
  <c r="N177" i="5"/>
  <c r="BE177" i="5" s="1"/>
  <c r="BI176" i="5"/>
  <c r="BH176" i="5"/>
  <c r="BG176" i="5"/>
  <c r="BF176" i="5"/>
  <c r="BE176" i="5"/>
  <c r="AA176" i="5"/>
  <c r="Y176" i="5"/>
  <c r="W176" i="5"/>
  <c r="BK176" i="5"/>
  <c r="N176" i="5"/>
  <c r="BI175" i="5"/>
  <c r="BH175" i="5"/>
  <c r="BG175" i="5"/>
  <c r="BF175" i="5"/>
  <c r="AA175" i="5"/>
  <c r="Y175" i="5"/>
  <c r="W175" i="5"/>
  <c r="BK175" i="5"/>
  <c r="N175" i="5"/>
  <c r="BE175" i="5" s="1"/>
  <c r="BI168" i="5"/>
  <c r="BH168" i="5"/>
  <c r="BG168" i="5"/>
  <c r="BF168" i="5"/>
  <c r="AA168" i="5"/>
  <c r="Y168" i="5"/>
  <c r="W168" i="5"/>
  <c r="BK168" i="5"/>
  <c r="N168" i="5"/>
  <c r="BE168" i="5" s="1"/>
  <c r="BI162" i="5"/>
  <c r="BH162" i="5"/>
  <c r="BG162" i="5"/>
  <c r="BF162" i="5"/>
  <c r="AA162" i="5"/>
  <c r="Y162" i="5"/>
  <c r="W162" i="5"/>
  <c r="BK162" i="5"/>
  <c r="N162" i="5"/>
  <c r="BE162" i="5" s="1"/>
  <c r="BI156" i="5"/>
  <c r="BH156" i="5"/>
  <c r="BG156" i="5"/>
  <c r="BF156" i="5"/>
  <c r="AA156" i="5"/>
  <c r="Y156" i="5"/>
  <c r="W156" i="5"/>
  <c r="BK156" i="5"/>
  <c r="N156" i="5"/>
  <c r="BE156" i="5" s="1"/>
  <c r="BI149" i="5"/>
  <c r="BH149" i="5"/>
  <c r="BG149" i="5"/>
  <c r="BF149" i="5"/>
  <c r="AA149" i="5"/>
  <c r="Y149" i="5"/>
  <c r="W149" i="5"/>
  <c r="BK149" i="5"/>
  <c r="N149" i="5"/>
  <c r="BE149" i="5" s="1"/>
  <c r="BI142" i="5"/>
  <c r="BH142" i="5"/>
  <c r="BG142" i="5"/>
  <c r="BF142" i="5"/>
  <c r="AA142" i="5"/>
  <c r="Y142" i="5"/>
  <c r="W142" i="5"/>
  <c r="BK142" i="5"/>
  <c r="N142" i="5"/>
  <c r="BE142" i="5" s="1"/>
  <c r="BI135" i="5"/>
  <c r="BH135" i="5"/>
  <c r="BG135" i="5"/>
  <c r="BF135" i="5"/>
  <c r="AA135" i="5"/>
  <c r="AA127" i="5" s="1"/>
  <c r="Y135" i="5"/>
  <c r="W135" i="5"/>
  <c r="BK135" i="5"/>
  <c r="N135" i="5"/>
  <c r="BE135" i="5" s="1"/>
  <c r="BI128" i="5"/>
  <c r="BH128" i="5"/>
  <c r="BG128" i="5"/>
  <c r="BF128" i="5"/>
  <c r="BE128" i="5"/>
  <c r="AA128" i="5"/>
  <c r="Y128" i="5"/>
  <c r="W128" i="5"/>
  <c r="BK128" i="5"/>
  <c r="N128" i="5"/>
  <c r="F121" i="5"/>
  <c r="F119" i="5"/>
  <c r="F117" i="5"/>
  <c r="F116" i="5"/>
  <c r="BI106" i="5"/>
  <c r="BH106" i="5"/>
  <c r="BG106" i="5"/>
  <c r="BF106" i="5"/>
  <c r="BI105" i="5"/>
  <c r="BH105" i="5"/>
  <c r="BG105" i="5"/>
  <c r="BF105" i="5"/>
  <c r="BI104" i="5"/>
  <c r="BH104" i="5"/>
  <c r="BG104" i="5"/>
  <c r="BF104" i="5"/>
  <c r="BI103" i="5"/>
  <c r="BH103" i="5"/>
  <c r="BG103" i="5"/>
  <c r="BF103" i="5"/>
  <c r="BI102" i="5"/>
  <c r="BH102" i="5"/>
  <c r="BG102" i="5"/>
  <c r="BF102" i="5"/>
  <c r="BI101" i="5"/>
  <c r="BH101" i="5"/>
  <c r="BG101" i="5"/>
  <c r="BF101" i="5"/>
  <c r="M84" i="5"/>
  <c r="F83" i="5"/>
  <c r="F81" i="5"/>
  <c r="F79" i="5"/>
  <c r="F78" i="5"/>
  <c r="O21" i="5"/>
  <c r="E21" i="5"/>
  <c r="M122" i="5" s="1"/>
  <c r="O20" i="5"/>
  <c r="O18" i="5"/>
  <c r="E18" i="5"/>
  <c r="M121" i="5" s="1"/>
  <c r="O17" i="5"/>
  <c r="O15" i="5"/>
  <c r="E15" i="5"/>
  <c r="F122" i="5" s="1"/>
  <c r="O14" i="5"/>
  <c r="O12" i="5"/>
  <c r="E12" i="5"/>
  <c r="O11" i="5"/>
  <c r="O9" i="5"/>
  <c r="M119" i="5" s="1"/>
  <c r="F6" i="5"/>
  <c r="W1153" i="4"/>
  <c r="W1152" i="4" s="1"/>
  <c r="W1150" i="4"/>
  <c r="BK1150" i="4"/>
  <c r="N1150" i="4" s="1"/>
  <c r="AA1143" i="4"/>
  <c r="N1107" i="4"/>
  <c r="N98" i="4" s="1"/>
  <c r="AA690" i="4"/>
  <c r="Y690" i="4"/>
  <c r="BK690" i="4"/>
  <c r="N690" i="4" s="1"/>
  <c r="N96" i="4" s="1"/>
  <c r="BK578" i="4"/>
  <c r="N578" i="4" s="1"/>
  <c r="N94" i="4" s="1"/>
  <c r="AA518" i="4"/>
  <c r="BK518" i="4"/>
  <c r="N518" i="4" s="1"/>
  <c r="AA480" i="4"/>
  <c r="AY90" i="1"/>
  <c r="AX90" i="1"/>
  <c r="BI1168" i="4"/>
  <c r="BH1168" i="4"/>
  <c r="BG1168" i="4"/>
  <c r="BF1168" i="4"/>
  <c r="AA1168" i="4"/>
  <c r="Y1168" i="4"/>
  <c r="W1168" i="4"/>
  <c r="BK1168" i="4"/>
  <c r="BK1153" i="4" s="1"/>
  <c r="N1168" i="4"/>
  <c r="BE1168" i="4" s="1"/>
  <c r="BI1154" i="4"/>
  <c r="BH1154" i="4"/>
  <c r="BG1154" i="4"/>
  <c r="BF1154" i="4"/>
  <c r="AA1154" i="4"/>
  <c r="Y1154" i="4"/>
  <c r="Y1153" i="4" s="1"/>
  <c r="Y1152" i="4" s="1"/>
  <c r="W1154" i="4"/>
  <c r="BK1154" i="4"/>
  <c r="N1154" i="4"/>
  <c r="BE1154" i="4" s="1"/>
  <c r="BI1151" i="4"/>
  <c r="BH1151" i="4"/>
  <c r="BG1151" i="4"/>
  <c r="BF1151" i="4"/>
  <c r="AA1151" i="4"/>
  <c r="AA1150" i="4" s="1"/>
  <c r="Y1151" i="4"/>
  <c r="Y1150" i="4" s="1"/>
  <c r="W1151" i="4"/>
  <c r="BK1151" i="4"/>
  <c r="N1151" i="4"/>
  <c r="BE1151" i="4" s="1"/>
  <c r="N100" i="4"/>
  <c r="BI1149" i="4"/>
  <c r="BH1149" i="4"/>
  <c r="BG1149" i="4"/>
  <c r="BF1149" i="4"/>
  <c r="BE1149" i="4"/>
  <c r="AA1149" i="4"/>
  <c r="Y1149" i="4"/>
  <c r="W1149" i="4"/>
  <c r="BK1149" i="4"/>
  <c r="N1149" i="4"/>
  <c r="BI1148" i="4"/>
  <c r="BH1148" i="4"/>
  <c r="BG1148" i="4"/>
  <c r="BF1148" i="4"/>
  <c r="BE1148" i="4"/>
  <c r="AA1148" i="4"/>
  <c r="Y1148" i="4"/>
  <c r="W1148" i="4"/>
  <c r="BK1148" i="4"/>
  <c r="N1148" i="4"/>
  <c r="BI1147" i="4"/>
  <c r="BH1147" i="4"/>
  <c r="BG1147" i="4"/>
  <c r="BF1147" i="4"/>
  <c r="AA1147" i="4"/>
  <c r="Y1147" i="4"/>
  <c r="W1147" i="4"/>
  <c r="BK1147" i="4"/>
  <c r="N1147" i="4"/>
  <c r="BE1147" i="4" s="1"/>
  <c r="BI1146" i="4"/>
  <c r="BH1146" i="4"/>
  <c r="BG1146" i="4"/>
  <c r="BF1146" i="4"/>
  <c r="BE1146" i="4"/>
  <c r="AA1146" i="4"/>
  <c r="Y1146" i="4"/>
  <c r="W1146" i="4"/>
  <c r="BK1146" i="4"/>
  <c r="N1146" i="4"/>
  <c r="BI1145" i="4"/>
  <c r="BH1145" i="4"/>
  <c r="BG1145" i="4"/>
  <c r="BF1145" i="4"/>
  <c r="BE1145" i="4"/>
  <c r="AA1145" i="4"/>
  <c r="Y1145" i="4"/>
  <c r="W1145" i="4"/>
  <c r="BK1145" i="4"/>
  <c r="N1145" i="4"/>
  <c r="BI1144" i="4"/>
  <c r="BH1144" i="4"/>
  <c r="BG1144" i="4"/>
  <c r="BF1144" i="4"/>
  <c r="BE1144" i="4"/>
  <c r="AA1144" i="4"/>
  <c r="Y1144" i="4"/>
  <c r="W1144" i="4"/>
  <c r="BK1144" i="4"/>
  <c r="N1144" i="4"/>
  <c r="BI1130" i="4"/>
  <c r="BH1130" i="4"/>
  <c r="BG1130" i="4"/>
  <c r="BF1130" i="4"/>
  <c r="AA1130" i="4"/>
  <c r="Y1130" i="4"/>
  <c r="W1130" i="4"/>
  <c r="BK1130" i="4"/>
  <c r="N1130" i="4"/>
  <c r="BE1130" i="4" s="1"/>
  <c r="BI1129" i="4"/>
  <c r="BH1129" i="4"/>
  <c r="BG1129" i="4"/>
  <c r="BF1129" i="4"/>
  <c r="AA1129" i="4"/>
  <c r="Y1129" i="4"/>
  <c r="W1129" i="4"/>
  <c r="BK1129" i="4"/>
  <c r="N1129" i="4"/>
  <c r="BE1129" i="4" s="1"/>
  <c r="BI1122" i="4"/>
  <c r="BH1122" i="4"/>
  <c r="BG1122" i="4"/>
  <c r="BF1122" i="4"/>
  <c r="AA1122" i="4"/>
  <c r="Y1122" i="4"/>
  <c r="W1122" i="4"/>
  <c r="BK1122" i="4"/>
  <c r="N1122" i="4"/>
  <c r="BE1122" i="4" s="1"/>
  <c r="BI1120" i="4"/>
  <c r="BH1120" i="4"/>
  <c r="BG1120" i="4"/>
  <c r="BF1120" i="4"/>
  <c r="AA1120" i="4"/>
  <c r="Y1120" i="4"/>
  <c r="W1120" i="4"/>
  <c r="BK1120" i="4"/>
  <c r="N1120" i="4"/>
  <c r="BE1120" i="4" s="1"/>
  <c r="BI1113" i="4"/>
  <c r="BH1113" i="4"/>
  <c r="BG1113" i="4"/>
  <c r="BF1113" i="4"/>
  <c r="AA1113" i="4"/>
  <c r="Y1113" i="4"/>
  <c r="W1113" i="4"/>
  <c r="BK1113" i="4"/>
  <c r="N1113" i="4"/>
  <c r="BE1113" i="4" s="1"/>
  <c r="BI1108" i="4"/>
  <c r="BH1108" i="4"/>
  <c r="BG1108" i="4"/>
  <c r="BF1108" i="4"/>
  <c r="AA1108" i="4"/>
  <c r="Y1108" i="4"/>
  <c r="Y1107" i="4" s="1"/>
  <c r="W1108" i="4"/>
  <c r="BK1108" i="4"/>
  <c r="BK1107" i="4" s="1"/>
  <c r="N1108" i="4"/>
  <c r="BE1108" i="4" s="1"/>
  <c r="BI1103" i="4"/>
  <c r="BH1103" i="4"/>
  <c r="BG1103" i="4"/>
  <c r="BF1103" i="4"/>
  <c r="BE1103" i="4"/>
  <c r="AA1103" i="4"/>
  <c r="Y1103" i="4"/>
  <c r="W1103" i="4"/>
  <c r="BK1103" i="4"/>
  <c r="N1103" i="4"/>
  <c r="BI1099" i="4"/>
  <c r="BH1099" i="4"/>
  <c r="BG1099" i="4"/>
  <c r="BF1099" i="4"/>
  <c r="AA1099" i="4"/>
  <c r="Y1099" i="4"/>
  <c r="W1099" i="4"/>
  <c r="BK1099" i="4"/>
  <c r="N1099" i="4"/>
  <c r="BE1099" i="4" s="1"/>
  <c r="BI1091" i="4"/>
  <c r="BH1091" i="4"/>
  <c r="BG1091" i="4"/>
  <c r="BF1091" i="4"/>
  <c r="BE1091" i="4"/>
  <c r="AA1091" i="4"/>
  <c r="Y1091" i="4"/>
  <c r="W1091" i="4"/>
  <c r="BK1091" i="4"/>
  <c r="N1091" i="4"/>
  <c r="BI1088" i="4"/>
  <c r="BH1088" i="4"/>
  <c r="BG1088" i="4"/>
  <c r="BF1088" i="4"/>
  <c r="BE1088" i="4"/>
  <c r="AA1088" i="4"/>
  <c r="Y1088" i="4"/>
  <c r="W1088" i="4"/>
  <c r="BK1088" i="4"/>
  <c r="N1088" i="4"/>
  <c r="BI1087" i="4"/>
  <c r="BH1087" i="4"/>
  <c r="BG1087" i="4"/>
  <c r="BF1087" i="4"/>
  <c r="BE1087" i="4"/>
  <c r="AA1087" i="4"/>
  <c r="Y1087" i="4"/>
  <c r="W1087" i="4"/>
  <c r="BK1087" i="4"/>
  <c r="N1087" i="4"/>
  <c r="BI1073" i="4"/>
  <c r="BH1073" i="4"/>
  <c r="BG1073" i="4"/>
  <c r="BF1073" i="4"/>
  <c r="AA1073" i="4"/>
  <c r="Y1073" i="4"/>
  <c r="W1073" i="4"/>
  <c r="BK1073" i="4"/>
  <c r="N1073" i="4"/>
  <c r="BE1073" i="4" s="1"/>
  <c r="BI1059" i="4"/>
  <c r="BH1059" i="4"/>
  <c r="BG1059" i="4"/>
  <c r="BF1059" i="4"/>
  <c r="BE1059" i="4"/>
  <c r="AA1059" i="4"/>
  <c r="Y1059" i="4"/>
  <c r="W1059" i="4"/>
  <c r="BK1059" i="4"/>
  <c r="N1059" i="4"/>
  <c r="BI1045" i="4"/>
  <c r="BH1045" i="4"/>
  <c r="BG1045" i="4"/>
  <c r="BF1045" i="4"/>
  <c r="BE1045" i="4"/>
  <c r="AA1045" i="4"/>
  <c r="Y1045" i="4"/>
  <c r="W1045" i="4"/>
  <c r="BK1045" i="4"/>
  <c r="N1045" i="4"/>
  <c r="BI1027" i="4"/>
  <c r="BH1027" i="4"/>
  <c r="BG1027" i="4"/>
  <c r="BF1027" i="4"/>
  <c r="BE1027" i="4"/>
  <c r="AA1027" i="4"/>
  <c r="Y1027" i="4"/>
  <c r="W1027" i="4"/>
  <c r="BK1027" i="4"/>
  <c r="N1027" i="4"/>
  <c r="BI1009" i="4"/>
  <c r="BH1009" i="4"/>
  <c r="BG1009" i="4"/>
  <c r="BF1009" i="4"/>
  <c r="AA1009" i="4"/>
  <c r="Y1009" i="4"/>
  <c r="W1009" i="4"/>
  <c r="BK1009" i="4"/>
  <c r="N1009" i="4"/>
  <c r="BE1009" i="4" s="1"/>
  <c r="BI1006" i="4"/>
  <c r="BH1006" i="4"/>
  <c r="BG1006" i="4"/>
  <c r="BF1006" i="4"/>
  <c r="AA1006" i="4"/>
  <c r="Y1006" i="4"/>
  <c r="W1006" i="4"/>
  <c r="BK1006" i="4"/>
  <c r="N1006" i="4"/>
  <c r="BE1006" i="4" s="1"/>
  <c r="BI1003" i="4"/>
  <c r="BH1003" i="4"/>
  <c r="BG1003" i="4"/>
  <c r="BF1003" i="4"/>
  <c r="BE1003" i="4"/>
  <c r="AA1003" i="4"/>
  <c r="Y1003" i="4"/>
  <c r="W1003" i="4"/>
  <c r="BK1003" i="4"/>
  <c r="N1003" i="4"/>
  <c r="BI1000" i="4"/>
  <c r="BH1000" i="4"/>
  <c r="BG1000" i="4"/>
  <c r="BF1000" i="4"/>
  <c r="BE1000" i="4"/>
  <c r="AA1000" i="4"/>
  <c r="Y1000" i="4"/>
  <c r="W1000" i="4"/>
  <c r="BK1000" i="4"/>
  <c r="N1000" i="4"/>
  <c r="BI997" i="4"/>
  <c r="BH997" i="4"/>
  <c r="BG997" i="4"/>
  <c r="BF997" i="4"/>
  <c r="AA997" i="4"/>
  <c r="Y997" i="4"/>
  <c r="W997" i="4"/>
  <c r="BK997" i="4"/>
  <c r="N997" i="4"/>
  <c r="BE997" i="4" s="1"/>
  <c r="BI994" i="4"/>
  <c r="BH994" i="4"/>
  <c r="BG994" i="4"/>
  <c r="BF994" i="4"/>
  <c r="BE994" i="4"/>
  <c r="AA994" i="4"/>
  <c r="Y994" i="4"/>
  <c r="W994" i="4"/>
  <c r="BK994" i="4"/>
  <c r="N994" i="4"/>
  <c r="BI991" i="4"/>
  <c r="BH991" i="4"/>
  <c r="BG991" i="4"/>
  <c r="BF991" i="4"/>
  <c r="BE991" i="4"/>
  <c r="AA991" i="4"/>
  <c r="Y991" i="4"/>
  <c r="W991" i="4"/>
  <c r="BK991" i="4"/>
  <c r="N991" i="4"/>
  <c r="BI988" i="4"/>
  <c r="BH988" i="4"/>
  <c r="BG988" i="4"/>
  <c r="BF988" i="4"/>
  <c r="BE988" i="4"/>
  <c r="AA988" i="4"/>
  <c r="Y988" i="4"/>
  <c r="W988" i="4"/>
  <c r="BK988" i="4"/>
  <c r="N988" i="4"/>
  <c r="BI985" i="4"/>
  <c r="BH985" i="4"/>
  <c r="BG985" i="4"/>
  <c r="BF985" i="4"/>
  <c r="AA985" i="4"/>
  <c r="Y985" i="4"/>
  <c r="W985" i="4"/>
  <c r="BK985" i="4"/>
  <c r="N985" i="4"/>
  <c r="BE985" i="4" s="1"/>
  <c r="BI982" i="4"/>
  <c r="BH982" i="4"/>
  <c r="BG982" i="4"/>
  <c r="BF982" i="4"/>
  <c r="AA982" i="4"/>
  <c r="Y982" i="4"/>
  <c r="W982" i="4"/>
  <c r="BK982" i="4"/>
  <c r="N982" i="4"/>
  <c r="BE982" i="4" s="1"/>
  <c r="BI979" i="4"/>
  <c r="BH979" i="4"/>
  <c r="BG979" i="4"/>
  <c r="BF979" i="4"/>
  <c r="BE979" i="4"/>
  <c r="AA979" i="4"/>
  <c r="Y979" i="4"/>
  <c r="W979" i="4"/>
  <c r="BK979" i="4"/>
  <c r="N979" i="4"/>
  <c r="BI978" i="4"/>
  <c r="BH978" i="4"/>
  <c r="BG978" i="4"/>
  <c r="BF978" i="4"/>
  <c r="BE978" i="4"/>
  <c r="AA978" i="4"/>
  <c r="Y978" i="4"/>
  <c r="W978" i="4"/>
  <c r="BK978" i="4"/>
  <c r="N978" i="4"/>
  <c r="BI977" i="4"/>
  <c r="BH977" i="4"/>
  <c r="BG977" i="4"/>
  <c r="BF977" i="4"/>
  <c r="AA977" i="4"/>
  <c r="Y977" i="4"/>
  <c r="W977" i="4"/>
  <c r="BK977" i="4"/>
  <c r="N977" i="4"/>
  <c r="BE977" i="4" s="1"/>
  <c r="BI963" i="4"/>
  <c r="BH963" i="4"/>
  <c r="BG963" i="4"/>
  <c r="BF963" i="4"/>
  <c r="AA963" i="4"/>
  <c r="Y963" i="4"/>
  <c r="W963" i="4"/>
  <c r="BK963" i="4"/>
  <c r="N963" i="4"/>
  <c r="BE963" i="4" s="1"/>
  <c r="BI959" i="4"/>
  <c r="BH959" i="4"/>
  <c r="BG959" i="4"/>
  <c r="BF959" i="4"/>
  <c r="BE959" i="4"/>
  <c r="AA959" i="4"/>
  <c r="Y959" i="4"/>
  <c r="W959" i="4"/>
  <c r="BK959" i="4"/>
  <c r="N959" i="4"/>
  <c r="BI947" i="4"/>
  <c r="BH947" i="4"/>
  <c r="BG947" i="4"/>
  <c r="BF947" i="4"/>
  <c r="BE947" i="4"/>
  <c r="AA947" i="4"/>
  <c r="Y947" i="4"/>
  <c r="W947" i="4"/>
  <c r="BK947" i="4"/>
  <c r="N947" i="4"/>
  <c r="BI943" i="4"/>
  <c r="BH943" i="4"/>
  <c r="BG943" i="4"/>
  <c r="BF943" i="4"/>
  <c r="AA943" i="4"/>
  <c r="Y943" i="4"/>
  <c r="W943" i="4"/>
  <c r="BK943" i="4"/>
  <c r="N943" i="4"/>
  <c r="BE943" i="4" s="1"/>
  <c r="BI929" i="4"/>
  <c r="BH929" i="4"/>
  <c r="BG929" i="4"/>
  <c r="BF929" i="4"/>
  <c r="AA929" i="4"/>
  <c r="Y929" i="4"/>
  <c r="W929" i="4"/>
  <c r="BK929" i="4"/>
  <c r="N929" i="4"/>
  <c r="BE929" i="4" s="1"/>
  <c r="BI928" i="4"/>
  <c r="BH928" i="4"/>
  <c r="BG928" i="4"/>
  <c r="BF928" i="4"/>
  <c r="BE928" i="4"/>
  <c r="AA928" i="4"/>
  <c r="Y928" i="4"/>
  <c r="W928" i="4"/>
  <c r="BK928" i="4"/>
  <c r="N928" i="4"/>
  <c r="BI927" i="4"/>
  <c r="BH927" i="4"/>
  <c r="BG927" i="4"/>
  <c r="BF927" i="4"/>
  <c r="BE927" i="4"/>
  <c r="AA927" i="4"/>
  <c r="Y927" i="4"/>
  <c r="W927" i="4"/>
  <c r="BK927" i="4"/>
  <c r="N927" i="4"/>
  <c r="BI925" i="4"/>
  <c r="BH925" i="4"/>
  <c r="BG925" i="4"/>
  <c r="BF925" i="4"/>
  <c r="BE925" i="4"/>
  <c r="AA925" i="4"/>
  <c r="Y925" i="4"/>
  <c r="W925" i="4"/>
  <c r="BK925" i="4"/>
  <c r="N925" i="4"/>
  <c r="BI919" i="4"/>
  <c r="BH919" i="4"/>
  <c r="BG919" i="4"/>
  <c r="BF919" i="4"/>
  <c r="AA919" i="4"/>
  <c r="Y919" i="4"/>
  <c r="W919" i="4"/>
  <c r="BK919" i="4"/>
  <c r="N919" i="4"/>
  <c r="BE919" i="4" s="1"/>
  <c r="BI913" i="4"/>
  <c r="BH913" i="4"/>
  <c r="BG913" i="4"/>
  <c r="BF913" i="4"/>
  <c r="BE913" i="4"/>
  <c r="AA913" i="4"/>
  <c r="Y913" i="4"/>
  <c r="W913" i="4"/>
  <c r="BK913" i="4"/>
  <c r="N913" i="4"/>
  <c r="BI912" i="4"/>
  <c r="BH912" i="4"/>
  <c r="BG912" i="4"/>
  <c r="BF912" i="4"/>
  <c r="BE912" i="4"/>
  <c r="AA912" i="4"/>
  <c r="Y912" i="4"/>
  <c r="W912" i="4"/>
  <c r="BK912" i="4"/>
  <c r="N912" i="4"/>
  <c r="BI911" i="4"/>
  <c r="BH911" i="4"/>
  <c r="BG911" i="4"/>
  <c r="BF911" i="4"/>
  <c r="BE911" i="4"/>
  <c r="AA911" i="4"/>
  <c r="Y911" i="4"/>
  <c r="W911" i="4"/>
  <c r="BK911" i="4"/>
  <c r="N911" i="4"/>
  <c r="BI910" i="4"/>
  <c r="BH910" i="4"/>
  <c r="BG910" i="4"/>
  <c r="BF910" i="4"/>
  <c r="AA910" i="4"/>
  <c r="Y910" i="4"/>
  <c r="W910" i="4"/>
  <c r="BK910" i="4"/>
  <c r="N910" i="4"/>
  <c r="BE910" i="4" s="1"/>
  <c r="BI909" i="4"/>
  <c r="BH909" i="4"/>
  <c r="BG909" i="4"/>
  <c r="BF909" i="4"/>
  <c r="BE909" i="4"/>
  <c r="AA909" i="4"/>
  <c r="Y909" i="4"/>
  <c r="W909" i="4"/>
  <c r="BK909" i="4"/>
  <c r="N909" i="4"/>
  <c r="BI903" i="4"/>
  <c r="BH903" i="4"/>
  <c r="BG903" i="4"/>
  <c r="BF903" i="4"/>
  <c r="BE903" i="4"/>
  <c r="AA903" i="4"/>
  <c r="Y903" i="4"/>
  <c r="W903" i="4"/>
  <c r="BK903" i="4"/>
  <c r="N903" i="4"/>
  <c r="BI885" i="4"/>
  <c r="BH885" i="4"/>
  <c r="BG885" i="4"/>
  <c r="BF885" i="4"/>
  <c r="BE885" i="4"/>
  <c r="AA885" i="4"/>
  <c r="Y885" i="4"/>
  <c r="W885" i="4"/>
  <c r="BK885" i="4"/>
  <c r="N885" i="4"/>
  <c r="BI855" i="4"/>
  <c r="BH855" i="4"/>
  <c r="BG855" i="4"/>
  <c r="BF855" i="4"/>
  <c r="AA855" i="4"/>
  <c r="Y855" i="4"/>
  <c r="W855" i="4"/>
  <c r="BK855" i="4"/>
  <c r="N855" i="4"/>
  <c r="BE855" i="4" s="1"/>
  <c r="BI851" i="4"/>
  <c r="BH851" i="4"/>
  <c r="BG851" i="4"/>
  <c r="BF851" i="4"/>
  <c r="BE851" i="4"/>
  <c r="AA851" i="4"/>
  <c r="Y851" i="4"/>
  <c r="W851" i="4"/>
  <c r="BK851" i="4"/>
  <c r="N851" i="4"/>
  <c r="BI850" i="4"/>
  <c r="BH850" i="4"/>
  <c r="BG850" i="4"/>
  <c r="BF850" i="4"/>
  <c r="BE850" i="4"/>
  <c r="AA850" i="4"/>
  <c r="Y850" i="4"/>
  <c r="W850" i="4"/>
  <c r="BK850" i="4"/>
  <c r="N850" i="4"/>
  <c r="BI846" i="4"/>
  <c r="BH846" i="4"/>
  <c r="BG846" i="4"/>
  <c r="BF846" i="4"/>
  <c r="BE846" i="4"/>
  <c r="AA846" i="4"/>
  <c r="Y846" i="4"/>
  <c r="W846" i="4"/>
  <c r="BK846" i="4"/>
  <c r="N846" i="4"/>
  <c r="BI840" i="4"/>
  <c r="BH840" i="4"/>
  <c r="BG840" i="4"/>
  <c r="BF840" i="4"/>
  <c r="AA840" i="4"/>
  <c r="Y840" i="4"/>
  <c r="W840" i="4"/>
  <c r="BK840" i="4"/>
  <c r="N840" i="4"/>
  <c r="BE840" i="4" s="1"/>
  <c r="BI839" i="4"/>
  <c r="BH839" i="4"/>
  <c r="BG839" i="4"/>
  <c r="BF839" i="4"/>
  <c r="BE839" i="4"/>
  <c r="AA839" i="4"/>
  <c r="Y839" i="4"/>
  <c r="W839" i="4"/>
  <c r="BK839" i="4"/>
  <c r="N839" i="4"/>
  <c r="BI835" i="4"/>
  <c r="BH835" i="4"/>
  <c r="BG835" i="4"/>
  <c r="BF835" i="4"/>
  <c r="BE835" i="4"/>
  <c r="AA835" i="4"/>
  <c r="Y835" i="4"/>
  <c r="W835" i="4"/>
  <c r="BK835" i="4"/>
  <c r="N835" i="4"/>
  <c r="BI831" i="4"/>
  <c r="BH831" i="4"/>
  <c r="BG831" i="4"/>
  <c r="BF831" i="4"/>
  <c r="BE831" i="4"/>
  <c r="AA831" i="4"/>
  <c r="Y831" i="4"/>
  <c r="W831" i="4"/>
  <c r="BK831" i="4"/>
  <c r="N831" i="4"/>
  <c r="BI825" i="4"/>
  <c r="BH825" i="4"/>
  <c r="BG825" i="4"/>
  <c r="BF825" i="4"/>
  <c r="AA825" i="4"/>
  <c r="Y825" i="4"/>
  <c r="W825" i="4"/>
  <c r="BK825" i="4"/>
  <c r="N825" i="4"/>
  <c r="BE825" i="4" s="1"/>
  <c r="BI824" i="4"/>
  <c r="BH824" i="4"/>
  <c r="BG824" i="4"/>
  <c r="BF824" i="4"/>
  <c r="BE824" i="4"/>
  <c r="AA824" i="4"/>
  <c r="Y824" i="4"/>
  <c r="W824" i="4"/>
  <c r="BK824" i="4"/>
  <c r="N824" i="4"/>
  <c r="BI816" i="4"/>
  <c r="BH816" i="4"/>
  <c r="BG816" i="4"/>
  <c r="BF816" i="4"/>
  <c r="BE816" i="4"/>
  <c r="AA816" i="4"/>
  <c r="Y816" i="4"/>
  <c r="W816" i="4"/>
  <c r="BK816" i="4"/>
  <c r="N816" i="4"/>
  <c r="BI815" i="4"/>
  <c r="BH815" i="4"/>
  <c r="BG815" i="4"/>
  <c r="BF815" i="4"/>
  <c r="BE815" i="4"/>
  <c r="AA815" i="4"/>
  <c r="Y815" i="4"/>
  <c r="W815" i="4"/>
  <c r="BK815" i="4"/>
  <c r="N815" i="4"/>
  <c r="BI797" i="4"/>
  <c r="BH797" i="4"/>
  <c r="BG797" i="4"/>
  <c r="BF797" i="4"/>
  <c r="AA797" i="4"/>
  <c r="Y797" i="4"/>
  <c r="W797" i="4"/>
  <c r="BK797" i="4"/>
  <c r="N797" i="4"/>
  <c r="BE797" i="4" s="1"/>
  <c r="BI796" i="4"/>
  <c r="BH796" i="4"/>
  <c r="BG796" i="4"/>
  <c r="BF796" i="4"/>
  <c r="BE796" i="4"/>
  <c r="AA796" i="4"/>
  <c r="Y796" i="4"/>
  <c r="W796" i="4"/>
  <c r="BK796" i="4"/>
  <c r="N796" i="4"/>
  <c r="BI792" i="4"/>
  <c r="BH792" i="4"/>
  <c r="BG792" i="4"/>
  <c r="BF792" i="4"/>
  <c r="BE792" i="4"/>
  <c r="AA792" i="4"/>
  <c r="Y792" i="4"/>
  <c r="W792" i="4"/>
  <c r="BK792" i="4"/>
  <c r="N792" i="4"/>
  <c r="BI788" i="4"/>
  <c r="BH788" i="4"/>
  <c r="BG788" i="4"/>
  <c r="BF788" i="4"/>
  <c r="BE788" i="4"/>
  <c r="AA788" i="4"/>
  <c r="Y788" i="4"/>
  <c r="W788" i="4"/>
  <c r="BK788" i="4"/>
  <c r="N788" i="4"/>
  <c r="BI787" i="4"/>
  <c r="BH787" i="4"/>
  <c r="BG787" i="4"/>
  <c r="BF787" i="4"/>
  <c r="AA787" i="4"/>
  <c r="Y787" i="4"/>
  <c r="W787" i="4"/>
  <c r="BK787" i="4"/>
  <c r="N787" i="4"/>
  <c r="BE787" i="4" s="1"/>
  <c r="BI783" i="4"/>
  <c r="BH783" i="4"/>
  <c r="BG783" i="4"/>
  <c r="BF783" i="4"/>
  <c r="BE783" i="4"/>
  <c r="AA783" i="4"/>
  <c r="Y783" i="4"/>
  <c r="W783" i="4"/>
  <c r="BK783" i="4"/>
  <c r="N783" i="4"/>
  <c r="BI782" i="4"/>
  <c r="BH782" i="4"/>
  <c r="BG782" i="4"/>
  <c r="BF782" i="4"/>
  <c r="BE782" i="4"/>
  <c r="AA782" i="4"/>
  <c r="Y782" i="4"/>
  <c r="W782" i="4"/>
  <c r="BK782" i="4"/>
  <c r="N782" i="4"/>
  <c r="BI778" i="4"/>
  <c r="BH778" i="4"/>
  <c r="BG778" i="4"/>
  <c r="BF778" i="4"/>
  <c r="BE778" i="4"/>
  <c r="AA778" i="4"/>
  <c r="Y778" i="4"/>
  <c r="W778" i="4"/>
  <c r="BK778" i="4"/>
  <c r="N778" i="4"/>
  <c r="BI774" i="4"/>
  <c r="BH774" i="4"/>
  <c r="BG774" i="4"/>
  <c r="BF774" i="4"/>
  <c r="AA774" i="4"/>
  <c r="Y774" i="4"/>
  <c r="W774" i="4"/>
  <c r="BK774" i="4"/>
  <c r="N774" i="4"/>
  <c r="BE774" i="4" s="1"/>
  <c r="BI773" i="4"/>
  <c r="BH773" i="4"/>
  <c r="BG773" i="4"/>
  <c r="BF773" i="4"/>
  <c r="BE773" i="4"/>
  <c r="AA773" i="4"/>
  <c r="Y773" i="4"/>
  <c r="W773" i="4"/>
  <c r="BK773" i="4"/>
  <c r="N773" i="4"/>
  <c r="BI770" i="4"/>
  <c r="BH770" i="4"/>
  <c r="BG770" i="4"/>
  <c r="BF770" i="4"/>
  <c r="BE770" i="4"/>
  <c r="AA770" i="4"/>
  <c r="Y770" i="4"/>
  <c r="W770" i="4"/>
  <c r="BK770" i="4"/>
  <c r="N770" i="4"/>
  <c r="BI769" i="4"/>
  <c r="BH769" i="4"/>
  <c r="BG769" i="4"/>
  <c r="BF769" i="4"/>
  <c r="BE769" i="4"/>
  <c r="AA769" i="4"/>
  <c r="Y769" i="4"/>
  <c r="W769" i="4"/>
  <c r="BK769" i="4"/>
  <c r="N769" i="4"/>
  <c r="BI766" i="4"/>
  <c r="BH766" i="4"/>
  <c r="BG766" i="4"/>
  <c r="BF766" i="4"/>
  <c r="AA766" i="4"/>
  <c r="Y766" i="4"/>
  <c r="W766" i="4"/>
  <c r="BK766" i="4"/>
  <c r="N766" i="4"/>
  <c r="BE766" i="4" s="1"/>
  <c r="BI765" i="4"/>
  <c r="BH765" i="4"/>
  <c r="BG765" i="4"/>
  <c r="BF765" i="4"/>
  <c r="BE765" i="4"/>
  <c r="AA765" i="4"/>
  <c r="Y765" i="4"/>
  <c r="W765" i="4"/>
  <c r="BK765" i="4"/>
  <c r="N765" i="4"/>
  <c r="BI761" i="4"/>
  <c r="BH761" i="4"/>
  <c r="BG761" i="4"/>
  <c r="BF761" i="4"/>
  <c r="BE761" i="4"/>
  <c r="AA761" i="4"/>
  <c r="Y761" i="4"/>
  <c r="W761" i="4"/>
  <c r="BK761" i="4"/>
  <c r="N761" i="4"/>
  <c r="BI760" i="4"/>
  <c r="BH760" i="4"/>
  <c r="BG760" i="4"/>
  <c r="BF760" i="4"/>
  <c r="BE760" i="4"/>
  <c r="AA760" i="4"/>
  <c r="Y760" i="4"/>
  <c r="W760" i="4"/>
  <c r="BK760" i="4"/>
  <c r="N760" i="4"/>
  <c r="BI757" i="4"/>
  <c r="BH757" i="4"/>
  <c r="BG757" i="4"/>
  <c r="BF757" i="4"/>
  <c r="AA757" i="4"/>
  <c r="Y757" i="4"/>
  <c r="W757" i="4"/>
  <c r="BK757" i="4"/>
  <c r="N757" i="4"/>
  <c r="BE757" i="4" s="1"/>
  <c r="BI756" i="4"/>
  <c r="BH756" i="4"/>
  <c r="BG756" i="4"/>
  <c r="BF756" i="4"/>
  <c r="BE756" i="4"/>
  <c r="AA756" i="4"/>
  <c r="Y756" i="4"/>
  <c r="W756" i="4"/>
  <c r="BK756" i="4"/>
  <c r="N756" i="4"/>
  <c r="BI746" i="4"/>
  <c r="BH746" i="4"/>
  <c r="BG746" i="4"/>
  <c r="BF746" i="4"/>
  <c r="BE746" i="4"/>
  <c r="AA746" i="4"/>
  <c r="Y746" i="4"/>
  <c r="W746" i="4"/>
  <c r="BK746" i="4"/>
  <c r="N746" i="4"/>
  <c r="BI735" i="4"/>
  <c r="BH735" i="4"/>
  <c r="BG735" i="4"/>
  <c r="BF735" i="4"/>
  <c r="BE735" i="4"/>
  <c r="AA735" i="4"/>
  <c r="Y735" i="4"/>
  <c r="W735" i="4"/>
  <c r="BK735" i="4"/>
  <c r="N735" i="4"/>
  <c r="BI696" i="4"/>
  <c r="BH696" i="4"/>
  <c r="BG696" i="4"/>
  <c r="BF696" i="4"/>
  <c r="AA696" i="4"/>
  <c r="Y696" i="4"/>
  <c r="Y695" i="4" s="1"/>
  <c r="W696" i="4"/>
  <c r="BK696" i="4"/>
  <c r="N696" i="4"/>
  <c r="BE696" i="4" s="1"/>
  <c r="BI691" i="4"/>
  <c r="BH691" i="4"/>
  <c r="BG691" i="4"/>
  <c r="BF691" i="4"/>
  <c r="AA691" i="4"/>
  <c r="Y691" i="4"/>
  <c r="W691" i="4"/>
  <c r="W690" i="4" s="1"/>
  <c r="BK691" i="4"/>
  <c r="N691" i="4"/>
  <c r="BE691" i="4" s="1"/>
  <c r="BI677" i="4"/>
  <c r="BH677" i="4"/>
  <c r="BG677" i="4"/>
  <c r="BF677" i="4"/>
  <c r="BE677" i="4"/>
  <c r="AA677" i="4"/>
  <c r="Y677" i="4"/>
  <c r="W677" i="4"/>
  <c r="BK677" i="4"/>
  <c r="N677" i="4"/>
  <c r="BI676" i="4"/>
  <c r="BH676" i="4"/>
  <c r="BG676" i="4"/>
  <c r="BF676" i="4"/>
  <c r="BE676" i="4"/>
  <c r="AA676" i="4"/>
  <c r="Y676" i="4"/>
  <c r="W676" i="4"/>
  <c r="BK676" i="4"/>
  <c r="N676" i="4"/>
  <c r="BI666" i="4"/>
  <c r="BH666" i="4"/>
  <c r="BG666" i="4"/>
  <c r="BF666" i="4"/>
  <c r="BE666" i="4"/>
  <c r="AA666" i="4"/>
  <c r="Y666" i="4"/>
  <c r="W666" i="4"/>
  <c r="BK666" i="4"/>
  <c r="N666" i="4"/>
  <c r="BI665" i="4"/>
  <c r="BH665" i="4"/>
  <c r="BG665" i="4"/>
  <c r="BF665" i="4"/>
  <c r="BE665" i="4"/>
  <c r="AA665" i="4"/>
  <c r="Y665" i="4"/>
  <c r="W665" i="4"/>
  <c r="BK665" i="4"/>
  <c r="N665" i="4"/>
  <c r="BI652" i="4"/>
  <c r="BH652" i="4"/>
  <c r="BG652" i="4"/>
  <c r="BF652" i="4"/>
  <c r="BE652" i="4"/>
  <c r="AA652" i="4"/>
  <c r="Y652" i="4"/>
  <c r="W652" i="4"/>
  <c r="BK652" i="4"/>
  <c r="N652" i="4"/>
  <c r="BI636" i="4"/>
  <c r="BH636" i="4"/>
  <c r="BG636" i="4"/>
  <c r="BF636" i="4"/>
  <c r="BE636" i="4"/>
  <c r="AA636" i="4"/>
  <c r="Y636" i="4"/>
  <c r="W636" i="4"/>
  <c r="BK636" i="4"/>
  <c r="N636" i="4"/>
  <c r="BI635" i="4"/>
  <c r="BH635" i="4"/>
  <c r="BG635" i="4"/>
  <c r="BF635" i="4"/>
  <c r="BE635" i="4"/>
  <c r="AA635" i="4"/>
  <c r="Y635" i="4"/>
  <c r="W635" i="4"/>
  <c r="BK635" i="4"/>
  <c r="N635" i="4"/>
  <c r="BI634" i="4"/>
  <c r="BH634" i="4"/>
  <c r="BG634" i="4"/>
  <c r="BF634" i="4"/>
  <c r="BE634" i="4"/>
  <c r="AA634" i="4"/>
  <c r="Y634" i="4"/>
  <c r="W634" i="4"/>
  <c r="BK634" i="4"/>
  <c r="N634" i="4"/>
  <c r="BI624" i="4"/>
  <c r="BH624" i="4"/>
  <c r="BG624" i="4"/>
  <c r="BF624" i="4"/>
  <c r="BE624" i="4"/>
  <c r="AA624" i="4"/>
  <c r="Y624" i="4"/>
  <c r="W624" i="4"/>
  <c r="BK624" i="4"/>
  <c r="N624" i="4"/>
  <c r="BI623" i="4"/>
  <c r="BH623" i="4"/>
  <c r="BG623" i="4"/>
  <c r="BF623" i="4"/>
  <c r="BE623" i="4"/>
  <c r="AA623" i="4"/>
  <c r="Y623" i="4"/>
  <c r="W623" i="4"/>
  <c r="BK623" i="4"/>
  <c r="BK587" i="4" s="1"/>
  <c r="N587" i="4" s="1"/>
  <c r="N95" i="4" s="1"/>
  <c r="N623" i="4"/>
  <c r="BI588" i="4"/>
  <c r="BH588" i="4"/>
  <c r="BG588" i="4"/>
  <c r="BF588" i="4"/>
  <c r="BE588" i="4"/>
  <c r="AA588" i="4"/>
  <c r="AA587" i="4" s="1"/>
  <c r="Y588" i="4"/>
  <c r="Y587" i="4" s="1"/>
  <c r="W588" i="4"/>
  <c r="W587" i="4" s="1"/>
  <c r="BK588" i="4"/>
  <c r="N588" i="4"/>
  <c r="BI579" i="4"/>
  <c r="BH579" i="4"/>
  <c r="BG579" i="4"/>
  <c r="BF579" i="4"/>
  <c r="AA579" i="4"/>
  <c r="AA578" i="4" s="1"/>
  <c r="Y579" i="4"/>
  <c r="Y578" i="4" s="1"/>
  <c r="W579" i="4"/>
  <c r="W578" i="4" s="1"/>
  <c r="BK579" i="4"/>
  <c r="N579" i="4"/>
  <c r="BE579" i="4" s="1"/>
  <c r="BI565" i="4"/>
  <c r="BH565" i="4"/>
  <c r="BG565" i="4"/>
  <c r="BF565" i="4"/>
  <c r="AA565" i="4"/>
  <c r="Y565" i="4"/>
  <c r="W565" i="4"/>
  <c r="BK565" i="4"/>
  <c r="N565" i="4"/>
  <c r="BE565" i="4" s="1"/>
  <c r="BI536" i="4"/>
  <c r="BH536" i="4"/>
  <c r="BG536" i="4"/>
  <c r="BF536" i="4"/>
  <c r="BE536" i="4"/>
  <c r="AA536" i="4"/>
  <c r="Y536" i="4"/>
  <c r="Y535" i="4" s="1"/>
  <c r="W536" i="4"/>
  <c r="W535" i="4" s="1"/>
  <c r="BK536" i="4"/>
  <c r="N536" i="4"/>
  <c r="BI528" i="4"/>
  <c r="BH528" i="4"/>
  <c r="BG528" i="4"/>
  <c r="BF528" i="4"/>
  <c r="AA528" i="4"/>
  <c r="Y528" i="4"/>
  <c r="W528" i="4"/>
  <c r="BK528" i="4"/>
  <c r="N528" i="4"/>
  <c r="BE528" i="4" s="1"/>
  <c r="BI519" i="4"/>
  <c r="BH519" i="4"/>
  <c r="BG519" i="4"/>
  <c r="BF519" i="4"/>
  <c r="AA519" i="4"/>
  <c r="Y519" i="4"/>
  <c r="Y518" i="4" s="1"/>
  <c r="W519" i="4"/>
  <c r="W518" i="4" s="1"/>
  <c r="BK519" i="4"/>
  <c r="N519" i="4"/>
  <c r="BE519" i="4" s="1"/>
  <c r="N92" i="4"/>
  <c r="BI506" i="4"/>
  <c r="BH506" i="4"/>
  <c r="BG506" i="4"/>
  <c r="BF506" i="4"/>
  <c r="BE506" i="4"/>
  <c r="AA506" i="4"/>
  <c r="Y506" i="4"/>
  <c r="W506" i="4"/>
  <c r="BK506" i="4"/>
  <c r="N506" i="4"/>
  <c r="BI494" i="4"/>
  <c r="BH494" i="4"/>
  <c r="BG494" i="4"/>
  <c r="BF494" i="4"/>
  <c r="BE494" i="4"/>
  <c r="AA494" i="4"/>
  <c r="Y494" i="4"/>
  <c r="W494" i="4"/>
  <c r="BK494" i="4"/>
  <c r="N494" i="4"/>
  <c r="BI481" i="4"/>
  <c r="BH481" i="4"/>
  <c r="BG481" i="4"/>
  <c r="BF481" i="4"/>
  <c r="BE481" i="4"/>
  <c r="AA481" i="4"/>
  <c r="Y481" i="4"/>
  <c r="Y480" i="4" s="1"/>
  <c r="W481" i="4"/>
  <c r="BK481" i="4"/>
  <c r="BK480" i="4" s="1"/>
  <c r="N480" i="4" s="1"/>
  <c r="N91" i="4" s="1"/>
  <c r="N481" i="4"/>
  <c r="BI478" i="4"/>
  <c r="BH478" i="4"/>
  <c r="BG478" i="4"/>
  <c r="BF478" i="4"/>
  <c r="AA478" i="4"/>
  <c r="Y478" i="4"/>
  <c r="W478" i="4"/>
  <c r="BK478" i="4"/>
  <c r="N478" i="4"/>
  <c r="BE478" i="4" s="1"/>
  <c r="BI443" i="4"/>
  <c r="BH443" i="4"/>
  <c r="BG443" i="4"/>
  <c r="BF443" i="4"/>
  <c r="AA443" i="4"/>
  <c r="Y443" i="4"/>
  <c r="W443" i="4"/>
  <c r="BK443" i="4"/>
  <c r="N443" i="4"/>
  <c r="BE443" i="4" s="1"/>
  <c r="BI441" i="4"/>
  <c r="BH441" i="4"/>
  <c r="BG441" i="4"/>
  <c r="BF441" i="4"/>
  <c r="BE441" i="4"/>
  <c r="AA441" i="4"/>
  <c r="Y441" i="4"/>
  <c r="W441" i="4"/>
  <c r="BK441" i="4"/>
  <c r="N441" i="4"/>
  <c r="BI404" i="4"/>
  <c r="BH404" i="4"/>
  <c r="BG404" i="4"/>
  <c r="BF404" i="4"/>
  <c r="AA404" i="4"/>
  <c r="Y404" i="4"/>
  <c r="W404" i="4"/>
  <c r="BK404" i="4"/>
  <c r="N404" i="4"/>
  <c r="BE404" i="4" s="1"/>
  <c r="BI402" i="4"/>
  <c r="BH402" i="4"/>
  <c r="BG402" i="4"/>
  <c r="BF402" i="4"/>
  <c r="AA402" i="4"/>
  <c r="Y402" i="4"/>
  <c r="W402" i="4"/>
  <c r="BK402" i="4"/>
  <c r="N402" i="4"/>
  <c r="BE402" i="4" s="1"/>
  <c r="BI360" i="4"/>
  <c r="BH360" i="4"/>
  <c r="BG360" i="4"/>
  <c r="BF360" i="4"/>
  <c r="AA360" i="4"/>
  <c r="Y360" i="4"/>
  <c r="W360" i="4"/>
  <c r="BK360" i="4"/>
  <c r="N360" i="4"/>
  <c r="BE360" i="4" s="1"/>
  <c r="BI346" i="4"/>
  <c r="BH346" i="4"/>
  <c r="BG346" i="4"/>
  <c r="BF346" i="4"/>
  <c r="BE346" i="4"/>
  <c r="AA346" i="4"/>
  <c r="Y346" i="4"/>
  <c r="W346" i="4"/>
  <c r="BK346" i="4"/>
  <c r="N346" i="4"/>
  <c r="BI332" i="4"/>
  <c r="BH332" i="4"/>
  <c r="BG332" i="4"/>
  <c r="BF332" i="4"/>
  <c r="AA332" i="4"/>
  <c r="Y332" i="4"/>
  <c r="W332" i="4"/>
  <c r="BK332" i="4"/>
  <c r="N332" i="4"/>
  <c r="BE332" i="4" s="1"/>
  <c r="BI318" i="4"/>
  <c r="BH318" i="4"/>
  <c r="BG318" i="4"/>
  <c r="BF318" i="4"/>
  <c r="AA318" i="4"/>
  <c r="Y318" i="4"/>
  <c r="W318" i="4"/>
  <c r="BK318" i="4"/>
  <c r="N318" i="4"/>
  <c r="BE318" i="4" s="1"/>
  <c r="BI317" i="4"/>
  <c r="BH317" i="4"/>
  <c r="BG317" i="4"/>
  <c r="BF317" i="4"/>
  <c r="AA317" i="4"/>
  <c r="Y317" i="4"/>
  <c r="W317" i="4"/>
  <c r="BK317" i="4"/>
  <c r="N317" i="4"/>
  <c r="BE317" i="4" s="1"/>
  <c r="BI316" i="4"/>
  <c r="BH316" i="4"/>
  <c r="BG316" i="4"/>
  <c r="BF316" i="4"/>
  <c r="AA316" i="4"/>
  <c r="Y316" i="4"/>
  <c r="W316" i="4"/>
  <c r="BK316" i="4"/>
  <c r="N316" i="4"/>
  <c r="BE316" i="4" s="1"/>
  <c r="BI313" i="4"/>
  <c r="BH313" i="4"/>
  <c r="BG313" i="4"/>
  <c r="BF313" i="4"/>
  <c r="AA313" i="4"/>
  <c r="Y313" i="4"/>
  <c r="W313" i="4"/>
  <c r="BK313" i="4"/>
  <c r="N313" i="4"/>
  <c r="BE313" i="4" s="1"/>
  <c r="BI312" i="4"/>
  <c r="BH312" i="4"/>
  <c r="BG312" i="4"/>
  <c r="BF312" i="4"/>
  <c r="AA312" i="4"/>
  <c r="Y312" i="4"/>
  <c r="W312" i="4"/>
  <c r="BK312" i="4"/>
  <c r="N312" i="4"/>
  <c r="BE312" i="4" s="1"/>
  <c r="BI311" i="4"/>
  <c r="BH311" i="4"/>
  <c r="BG311" i="4"/>
  <c r="BF311" i="4"/>
  <c r="AA311" i="4"/>
  <c r="Y311" i="4"/>
  <c r="W311" i="4"/>
  <c r="BK311" i="4"/>
  <c r="N311" i="4"/>
  <c r="BE311" i="4" s="1"/>
  <c r="BI282" i="4"/>
  <c r="BH282" i="4"/>
  <c r="BG282" i="4"/>
  <c r="BF282" i="4"/>
  <c r="BE282" i="4"/>
  <c r="AA282" i="4"/>
  <c r="Y282" i="4"/>
  <c r="W282" i="4"/>
  <c r="BK282" i="4"/>
  <c r="N282" i="4"/>
  <c r="BI269" i="4"/>
  <c r="BH269" i="4"/>
  <c r="BG269" i="4"/>
  <c r="BF269" i="4"/>
  <c r="AA269" i="4"/>
  <c r="Y269" i="4"/>
  <c r="W269" i="4"/>
  <c r="BK269" i="4"/>
  <c r="N269" i="4"/>
  <c r="BE269" i="4" s="1"/>
  <c r="BI268" i="4"/>
  <c r="BH268" i="4"/>
  <c r="BG268" i="4"/>
  <c r="BF268" i="4"/>
  <c r="AA268" i="4"/>
  <c r="Y268" i="4"/>
  <c r="W268" i="4"/>
  <c r="BK268" i="4"/>
  <c r="N268" i="4"/>
  <c r="BE268" i="4" s="1"/>
  <c r="BI267" i="4"/>
  <c r="BH267" i="4"/>
  <c r="BG267" i="4"/>
  <c r="BF267" i="4"/>
  <c r="AA267" i="4"/>
  <c r="Y267" i="4"/>
  <c r="W267" i="4"/>
  <c r="BK267" i="4"/>
  <c r="N267" i="4"/>
  <c r="BE267" i="4" s="1"/>
  <c r="BI266" i="4"/>
  <c r="BH266" i="4"/>
  <c r="BG266" i="4"/>
  <c r="BF266" i="4"/>
  <c r="AA266" i="4"/>
  <c r="Y266" i="4"/>
  <c r="W266" i="4"/>
  <c r="BK266" i="4"/>
  <c r="N266" i="4"/>
  <c r="BE266" i="4" s="1"/>
  <c r="BI231" i="4"/>
  <c r="BH231" i="4"/>
  <c r="BG231" i="4"/>
  <c r="BF231" i="4"/>
  <c r="AA231" i="4"/>
  <c r="Y231" i="4"/>
  <c r="W231" i="4"/>
  <c r="BK231" i="4"/>
  <c r="N231" i="4"/>
  <c r="BE231" i="4" s="1"/>
  <c r="BI230" i="4"/>
  <c r="BH230" i="4"/>
  <c r="BG230" i="4"/>
  <c r="BF230" i="4"/>
  <c r="AA230" i="4"/>
  <c r="Y230" i="4"/>
  <c r="W230" i="4"/>
  <c r="BK230" i="4"/>
  <c r="N230" i="4"/>
  <c r="BE230" i="4" s="1"/>
  <c r="BI229" i="4"/>
  <c r="BH229" i="4"/>
  <c r="BG229" i="4"/>
  <c r="BF229" i="4"/>
  <c r="AA229" i="4"/>
  <c r="Y229" i="4"/>
  <c r="W229" i="4"/>
  <c r="BK229" i="4"/>
  <c r="N229" i="4"/>
  <c r="BE229" i="4" s="1"/>
  <c r="BI228" i="4"/>
  <c r="BH228" i="4"/>
  <c r="BG228" i="4"/>
  <c r="BF228" i="4"/>
  <c r="AA228" i="4"/>
  <c r="Y228" i="4"/>
  <c r="W228" i="4"/>
  <c r="BK228" i="4"/>
  <c r="N228" i="4"/>
  <c r="BE228" i="4" s="1"/>
  <c r="BI214" i="4"/>
  <c r="BH214" i="4"/>
  <c r="BG214" i="4"/>
  <c r="BF214" i="4"/>
  <c r="AA214" i="4"/>
  <c r="Y214" i="4"/>
  <c r="W214" i="4"/>
  <c r="BK214" i="4"/>
  <c r="N214" i="4"/>
  <c r="BE214" i="4" s="1"/>
  <c r="BI207" i="4"/>
  <c r="BH207" i="4"/>
  <c r="BG207" i="4"/>
  <c r="BF207" i="4"/>
  <c r="AA207" i="4"/>
  <c r="Y207" i="4"/>
  <c r="W207" i="4"/>
  <c r="BK207" i="4"/>
  <c r="N207" i="4"/>
  <c r="BE207" i="4" s="1"/>
  <c r="BI200" i="4"/>
  <c r="BH200" i="4"/>
  <c r="BG200" i="4"/>
  <c r="BF200" i="4"/>
  <c r="AA200" i="4"/>
  <c r="Y200" i="4"/>
  <c r="W200" i="4"/>
  <c r="BK200" i="4"/>
  <c r="N200" i="4"/>
  <c r="BE200" i="4" s="1"/>
  <c r="BI187" i="4"/>
  <c r="BH187" i="4"/>
  <c r="BG187" i="4"/>
  <c r="BF187" i="4"/>
  <c r="AA187" i="4"/>
  <c r="Y187" i="4"/>
  <c r="W187" i="4"/>
  <c r="BK187" i="4"/>
  <c r="N187" i="4"/>
  <c r="BE187" i="4" s="1"/>
  <c r="BI152" i="4"/>
  <c r="BH152" i="4"/>
  <c r="BG152" i="4"/>
  <c r="BF152" i="4"/>
  <c r="AA152" i="4"/>
  <c r="Y152" i="4"/>
  <c r="W152" i="4"/>
  <c r="BK152" i="4"/>
  <c r="N152" i="4"/>
  <c r="BE152" i="4" s="1"/>
  <c r="BI142" i="4"/>
  <c r="BH142" i="4"/>
  <c r="BG142" i="4"/>
  <c r="BF142" i="4"/>
  <c r="AA142" i="4"/>
  <c r="Y142" i="4"/>
  <c r="W142" i="4"/>
  <c r="W131" i="4" s="1"/>
  <c r="BK142" i="4"/>
  <c r="N142" i="4"/>
  <c r="BE142" i="4" s="1"/>
  <c r="BI132" i="4"/>
  <c r="BH132" i="4"/>
  <c r="BG132" i="4"/>
  <c r="BF132" i="4"/>
  <c r="AA132" i="4"/>
  <c r="Y132" i="4"/>
  <c r="W132" i="4"/>
  <c r="BK132" i="4"/>
  <c r="N132" i="4"/>
  <c r="BE132" i="4" s="1"/>
  <c r="F126" i="4"/>
  <c r="M125" i="4"/>
  <c r="M123" i="4"/>
  <c r="F123" i="4"/>
  <c r="F121" i="4"/>
  <c r="BI110" i="4"/>
  <c r="BH110" i="4"/>
  <c r="BG110" i="4"/>
  <c r="BF110" i="4"/>
  <c r="BI109" i="4"/>
  <c r="BH109" i="4"/>
  <c r="BG109" i="4"/>
  <c r="BF109" i="4"/>
  <c r="BI108" i="4"/>
  <c r="BH108" i="4"/>
  <c r="BG108" i="4"/>
  <c r="BF108" i="4"/>
  <c r="BI107" i="4"/>
  <c r="BH107" i="4"/>
  <c r="BG107" i="4"/>
  <c r="BF107" i="4"/>
  <c r="BI106" i="4"/>
  <c r="BH106" i="4"/>
  <c r="BG106" i="4"/>
  <c r="BF106" i="4"/>
  <c r="BI105" i="4"/>
  <c r="BH105" i="4"/>
  <c r="BG105" i="4"/>
  <c r="H34" i="4" s="1"/>
  <c r="BB90" i="1" s="1"/>
  <c r="BF105" i="4"/>
  <c r="M84" i="4"/>
  <c r="F84" i="4"/>
  <c r="M83" i="4"/>
  <c r="M81" i="4"/>
  <c r="F81" i="4"/>
  <c r="F79" i="4"/>
  <c r="O21" i="4"/>
  <c r="E21" i="4"/>
  <c r="M126" i="4" s="1"/>
  <c r="O20" i="4"/>
  <c r="O18" i="4"/>
  <c r="E18" i="4"/>
  <c r="O17" i="4"/>
  <c r="O15" i="4"/>
  <c r="E15" i="4"/>
  <c r="O14" i="4"/>
  <c r="O12" i="4"/>
  <c r="E12" i="4"/>
  <c r="F125" i="4" s="1"/>
  <c r="O11" i="4"/>
  <c r="O9" i="4"/>
  <c r="F6" i="4"/>
  <c r="F78" i="4" s="1"/>
  <c r="AA720" i="3"/>
  <c r="Y720" i="3"/>
  <c r="BK720" i="3"/>
  <c r="N720" i="3" s="1"/>
  <c r="N102" i="3" s="1"/>
  <c r="Y711" i="3"/>
  <c r="Y705" i="3" s="1"/>
  <c r="BK711" i="3"/>
  <c r="N711" i="3" s="1"/>
  <c r="N101" i="3" s="1"/>
  <c r="AA703" i="3"/>
  <c r="W703" i="3"/>
  <c r="BK703" i="3"/>
  <c r="N703" i="3" s="1"/>
  <c r="N98" i="3" s="1"/>
  <c r="N358" i="3"/>
  <c r="BK358" i="3"/>
  <c r="W337" i="3"/>
  <c r="BK337" i="3"/>
  <c r="N337" i="3" s="1"/>
  <c r="N92" i="3" s="1"/>
  <c r="AY89" i="1"/>
  <c r="AX89" i="1"/>
  <c r="BI721" i="3"/>
  <c r="BH721" i="3"/>
  <c r="BG721" i="3"/>
  <c r="BF721" i="3"/>
  <c r="AA721" i="3"/>
  <c r="Y721" i="3"/>
  <c r="W721" i="3"/>
  <c r="W720" i="3" s="1"/>
  <c r="BK721" i="3"/>
  <c r="N721" i="3"/>
  <c r="BE721" i="3" s="1"/>
  <c r="BI715" i="3"/>
  <c r="BH715" i="3"/>
  <c r="BG715" i="3"/>
  <c r="BF715" i="3"/>
  <c r="BE715" i="3"/>
  <c r="AA715" i="3"/>
  <c r="Y715" i="3"/>
  <c r="W715" i="3"/>
  <c r="BK715" i="3"/>
  <c r="N715" i="3"/>
  <c r="BI712" i="3"/>
  <c r="BH712" i="3"/>
  <c r="BG712" i="3"/>
  <c r="BF712" i="3"/>
  <c r="BE712" i="3"/>
  <c r="AA712" i="3"/>
  <c r="AA711" i="3" s="1"/>
  <c r="Y712" i="3"/>
  <c r="W712" i="3"/>
  <c r="W711" i="3" s="1"/>
  <c r="BK712" i="3"/>
  <c r="N712" i="3"/>
  <c r="BI708" i="3"/>
  <c r="BH708" i="3"/>
  <c r="BG708" i="3"/>
  <c r="BF708" i="3"/>
  <c r="AA708" i="3"/>
  <c r="Y708" i="3"/>
  <c r="W708" i="3"/>
  <c r="BK708" i="3"/>
  <c r="N708" i="3"/>
  <c r="BE708" i="3" s="1"/>
  <c r="BI707" i="3"/>
  <c r="BH707" i="3"/>
  <c r="BG707" i="3"/>
  <c r="BF707" i="3"/>
  <c r="AA707" i="3"/>
  <c r="Y707" i="3"/>
  <c r="Y706" i="3" s="1"/>
  <c r="W707" i="3"/>
  <c r="W706" i="3" s="1"/>
  <c r="BK707" i="3"/>
  <c r="BK706" i="3" s="1"/>
  <c r="N707" i="3"/>
  <c r="BE707" i="3" s="1"/>
  <c r="BI704" i="3"/>
  <c r="BH704" i="3"/>
  <c r="BG704" i="3"/>
  <c r="BF704" i="3"/>
  <c r="AA704" i="3"/>
  <c r="Y704" i="3"/>
  <c r="Y703" i="3" s="1"/>
  <c r="W704" i="3"/>
  <c r="BK704" i="3"/>
  <c r="N704" i="3"/>
  <c r="BE704" i="3" s="1"/>
  <c r="BI702" i="3"/>
  <c r="BH702" i="3"/>
  <c r="BG702" i="3"/>
  <c r="BF702" i="3"/>
  <c r="BE702" i="3"/>
  <c r="AA702" i="3"/>
  <c r="Y702" i="3"/>
  <c r="W702" i="3"/>
  <c r="BK702" i="3"/>
  <c r="N702" i="3"/>
  <c r="BI701" i="3"/>
  <c r="BH701" i="3"/>
  <c r="BG701" i="3"/>
  <c r="BF701" i="3"/>
  <c r="BE701" i="3"/>
  <c r="AA701" i="3"/>
  <c r="Y701" i="3"/>
  <c r="W701" i="3"/>
  <c r="BK701" i="3"/>
  <c r="N701" i="3"/>
  <c r="BI700" i="3"/>
  <c r="BH700" i="3"/>
  <c r="BG700" i="3"/>
  <c r="BF700" i="3"/>
  <c r="BE700" i="3"/>
  <c r="AA700" i="3"/>
  <c r="AA695" i="3" s="1"/>
  <c r="Y700" i="3"/>
  <c r="W700" i="3"/>
  <c r="BK700" i="3"/>
  <c r="N700" i="3"/>
  <c r="BI699" i="3"/>
  <c r="BH699" i="3"/>
  <c r="BG699" i="3"/>
  <c r="BF699" i="3"/>
  <c r="AA699" i="3"/>
  <c r="Y699" i="3"/>
  <c r="W699" i="3"/>
  <c r="BK699" i="3"/>
  <c r="N699" i="3"/>
  <c r="BE699" i="3" s="1"/>
  <c r="BI698" i="3"/>
  <c r="BH698" i="3"/>
  <c r="BG698" i="3"/>
  <c r="BF698" i="3"/>
  <c r="AA698" i="3"/>
  <c r="Y698" i="3"/>
  <c r="W698" i="3"/>
  <c r="BK698" i="3"/>
  <c r="N698" i="3"/>
  <c r="BE698" i="3" s="1"/>
  <c r="BI697" i="3"/>
  <c r="BH697" i="3"/>
  <c r="BG697" i="3"/>
  <c r="BF697" i="3"/>
  <c r="BE697" i="3"/>
  <c r="AA697" i="3"/>
  <c r="Y697" i="3"/>
  <c r="W697" i="3"/>
  <c r="BK697" i="3"/>
  <c r="N697" i="3"/>
  <c r="BI696" i="3"/>
  <c r="BH696" i="3"/>
  <c r="BG696" i="3"/>
  <c r="BF696" i="3"/>
  <c r="BE696" i="3"/>
  <c r="AA696" i="3"/>
  <c r="Y696" i="3"/>
  <c r="W696" i="3"/>
  <c r="W695" i="3" s="1"/>
  <c r="BK696" i="3"/>
  <c r="N696" i="3"/>
  <c r="BI687" i="3"/>
  <c r="BH687" i="3"/>
  <c r="BG687" i="3"/>
  <c r="BF687" i="3"/>
  <c r="AA687" i="3"/>
  <c r="Y687" i="3"/>
  <c r="W687" i="3"/>
  <c r="BK687" i="3"/>
  <c r="N687" i="3"/>
  <c r="BE687" i="3" s="1"/>
  <c r="BI686" i="3"/>
  <c r="BH686" i="3"/>
  <c r="BG686" i="3"/>
  <c r="BF686" i="3"/>
  <c r="AA686" i="3"/>
  <c r="Y686" i="3"/>
  <c r="W686" i="3"/>
  <c r="BK686" i="3"/>
  <c r="N686" i="3"/>
  <c r="BE686" i="3" s="1"/>
  <c r="BI679" i="3"/>
  <c r="BH679" i="3"/>
  <c r="BG679" i="3"/>
  <c r="BF679" i="3"/>
  <c r="AA679" i="3"/>
  <c r="Y679" i="3"/>
  <c r="W679" i="3"/>
  <c r="BK679" i="3"/>
  <c r="N679" i="3"/>
  <c r="BE679" i="3" s="1"/>
  <c r="BI677" i="3"/>
  <c r="BH677" i="3"/>
  <c r="BG677" i="3"/>
  <c r="BF677" i="3"/>
  <c r="AA677" i="3"/>
  <c r="Y677" i="3"/>
  <c r="W677" i="3"/>
  <c r="BK677" i="3"/>
  <c r="N677" i="3"/>
  <c r="BE677" i="3" s="1"/>
  <c r="BI670" i="3"/>
  <c r="BH670" i="3"/>
  <c r="BG670" i="3"/>
  <c r="BF670" i="3"/>
  <c r="AA670" i="3"/>
  <c r="Y670" i="3"/>
  <c r="W670" i="3"/>
  <c r="BK670" i="3"/>
  <c r="N670" i="3"/>
  <c r="BE670" i="3" s="1"/>
  <c r="BI665" i="3"/>
  <c r="BH665" i="3"/>
  <c r="BG665" i="3"/>
  <c r="BF665" i="3"/>
  <c r="AA665" i="3"/>
  <c r="AA664" i="3" s="1"/>
  <c r="Y665" i="3"/>
  <c r="Y664" i="3" s="1"/>
  <c r="W665" i="3"/>
  <c r="W664" i="3" s="1"/>
  <c r="BK665" i="3"/>
  <c r="N665" i="3"/>
  <c r="BE665" i="3" s="1"/>
  <c r="BI661" i="3"/>
  <c r="BH661" i="3"/>
  <c r="BG661" i="3"/>
  <c r="BF661" i="3"/>
  <c r="BE661" i="3"/>
  <c r="AA661" i="3"/>
  <c r="Y661" i="3"/>
  <c r="W661" i="3"/>
  <c r="BK661" i="3"/>
  <c r="N661" i="3"/>
  <c r="BI658" i="3"/>
  <c r="BH658" i="3"/>
  <c r="BG658" i="3"/>
  <c r="BF658" i="3"/>
  <c r="AA658" i="3"/>
  <c r="Y658" i="3"/>
  <c r="W658" i="3"/>
  <c r="BK658" i="3"/>
  <c r="N658" i="3"/>
  <c r="BE658" i="3" s="1"/>
  <c r="BI657" i="3"/>
  <c r="BH657" i="3"/>
  <c r="BG657" i="3"/>
  <c r="BF657" i="3"/>
  <c r="BE657" i="3"/>
  <c r="AA657" i="3"/>
  <c r="Y657" i="3"/>
  <c r="W657" i="3"/>
  <c r="BK657" i="3"/>
  <c r="N657" i="3"/>
  <c r="BI656" i="3"/>
  <c r="BH656" i="3"/>
  <c r="BG656" i="3"/>
  <c r="BF656" i="3"/>
  <c r="BE656" i="3"/>
  <c r="AA656" i="3"/>
  <c r="Y656" i="3"/>
  <c r="W656" i="3"/>
  <c r="BK656" i="3"/>
  <c r="N656" i="3"/>
  <c r="BI651" i="3"/>
  <c r="BH651" i="3"/>
  <c r="BG651" i="3"/>
  <c r="BF651" i="3"/>
  <c r="BE651" i="3"/>
  <c r="AA651" i="3"/>
  <c r="Y651" i="3"/>
  <c r="W651" i="3"/>
  <c r="BK651" i="3"/>
  <c r="N651" i="3"/>
  <c r="BI634" i="3"/>
  <c r="BH634" i="3"/>
  <c r="BG634" i="3"/>
  <c r="BF634" i="3"/>
  <c r="BE634" i="3"/>
  <c r="AA634" i="3"/>
  <c r="Y634" i="3"/>
  <c r="W634" i="3"/>
  <c r="BK634" i="3"/>
  <c r="N634" i="3"/>
  <c r="BI619" i="3"/>
  <c r="BH619" i="3"/>
  <c r="BG619" i="3"/>
  <c r="BF619" i="3"/>
  <c r="BE619" i="3"/>
  <c r="AA619" i="3"/>
  <c r="Y619" i="3"/>
  <c r="W619" i="3"/>
  <c r="BK619" i="3"/>
  <c r="N619" i="3"/>
  <c r="BI616" i="3"/>
  <c r="BH616" i="3"/>
  <c r="BG616" i="3"/>
  <c r="BF616" i="3"/>
  <c r="BE616" i="3"/>
  <c r="AA616" i="3"/>
  <c r="Y616" i="3"/>
  <c r="W616" i="3"/>
  <c r="BK616" i="3"/>
  <c r="N616" i="3"/>
  <c r="BI613" i="3"/>
  <c r="BH613" i="3"/>
  <c r="BG613" i="3"/>
  <c r="BF613" i="3"/>
  <c r="BE613" i="3"/>
  <c r="AA613" i="3"/>
  <c r="Y613" i="3"/>
  <c r="W613" i="3"/>
  <c r="BK613" i="3"/>
  <c r="N613" i="3"/>
  <c r="BI612" i="3"/>
  <c r="BH612" i="3"/>
  <c r="BG612" i="3"/>
  <c r="BF612" i="3"/>
  <c r="BE612" i="3"/>
  <c r="AA612" i="3"/>
  <c r="Y612" i="3"/>
  <c r="W612" i="3"/>
  <c r="BK612" i="3"/>
  <c r="N612" i="3"/>
  <c r="BI609" i="3"/>
  <c r="BH609" i="3"/>
  <c r="BG609" i="3"/>
  <c r="BF609" i="3"/>
  <c r="BE609" i="3"/>
  <c r="AA609" i="3"/>
  <c r="Y609" i="3"/>
  <c r="W609" i="3"/>
  <c r="BK609" i="3"/>
  <c r="N609" i="3"/>
  <c r="BI606" i="3"/>
  <c r="BH606" i="3"/>
  <c r="BG606" i="3"/>
  <c r="BF606" i="3"/>
  <c r="BE606" i="3"/>
  <c r="AA606" i="3"/>
  <c r="Y606" i="3"/>
  <c r="W606" i="3"/>
  <c r="BK606" i="3"/>
  <c r="N606" i="3"/>
  <c r="BI605" i="3"/>
  <c r="BH605" i="3"/>
  <c r="BG605" i="3"/>
  <c r="BF605" i="3"/>
  <c r="BE605" i="3"/>
  <c r="AA605" i="3"/>
  <c r="Y605" i="3"/>
  <c r="W605" i="3"/>
  <c r="BK605" i="3"/>
  <c r="N605" i="3"/>
  <c r="BI602" i="3"/>
  <c r="BH602" i="3"/>
  <c r="BG602" i="3"/>
  <c r="BF602" i="3"/>
  <c r="BE602" i="3"/>
  <c r="AA602" i="3"/>
  <c r="Y602" i="3"/>
  <c r="W602" i="3"/>
  <c r="BK602" i="3"/>
  <c r="N602" i="3"/>
  <c r="BI599" i="3"/>
  <c r="BH599" i="3"/>
  <c r="BG599" i="3"/>
  <c r="BF599" i="3"/>
  <c r="BE599" i="3"/>
  <c r="AA599" i="3"/>
  <c r="Y599" i="3"/>
  <c r="W599" i="3"/>
  <c r="BK599" i="3"/>
  <c r="N599" i="3"/>
  <c r="BI598" i="3"/>
  <c r="BH598" i="3"/>
  <c r="BG598" i="3"/>
  <c r="BF598" i="3"/>
  <c r="BE598" i="3"/>
  <c r="AA598" i="3"/>
  <c r="Y598" i="3"/>
  <c r="W598" i="3"/>
  <c r="BK598" i="3"/>
  <c r="N598" i="3"/>
  <c r="BI595" i="3"/>
  <c r="BH595" i="3"/>
  <c r="BG595" i="3"/>
  <c r="BF595" i="3"/>
  <c r="BE595" i="3"/>
  <c r="AA595" i="3"/>
  <c r="Y595" i="3"/>
  <c r="W595" i="3"/>
  <c r="BK595" i="3"/>
  <c r="N595" i="3"/>
  <c r="BI592" i="3"/>
  <c r="BH592" i="3"/>
  <c r="BG592" i="3"/>
  <c r="BF592" i="3"/>
  <c r="BE592" i="3"/>
  <c r="AA592" i="3"/>
  <c r="Y592" i="3"/>
  <c r="W592" i="3"/>
  <c r="BK592" i="3"/>
  <c r="N592" i="3"/>
  <c r="BI591" i="3"/>
  <c r="BH591" i="3"/>
  <c r="BG591" i="3"/>
  <c r="BF591" i="3"/>
  <c r="BE591" i="3"/>
  <c r="AA591" i="3"/>
  <c r="Y591" i="3"/>
  <c r="W591" i="3"/>
  <c r="BK591" i="3"/>
  <c r="N591" i="3"/>
  <c r="BI588" i="3"/>
  <c r="BH588" i="3"/>
  <c r="BG588" i="3"/>
  <c r="BF588" i="3"/>
  <c r="BE588" i="3"/>
  <c r="AA588" i="3"/>
  <c r="Y588" i="3"/>
  <c r="W588" i="3"/>
  <c r="BK588" i="3"/>
  <c r="N588" i="3"/>
  <c r="BI585" i="3"/>
  <c r="BH585" i="3"/>
  <c r="BG585" i="3"/>
  <c r="BF585" i="3"/>
  <c r="BE585" i="3"/>
  <c r="AA585" i="3"/>
  <c r="Y585" i="3"/>
  <c r="W585" i="3"/>
  <c r="BK585" i="3"/>
  <c r="N585" i="3"/>
  <c r="BI582" i="3"/>
  <c r="BH582" i="3"/>
  <c r="BG582" i="3"/>
  <c r="BF582" i="3"/>
  <c r="BE582" i="3"/>
  <c r="AA582" i="3"/>
  <c r="Y582" i="3"/>
  <c r="W582" i="3"/>
  <c r="BK582" i="3"/>
  <c r="N582" i="3"/>
  <c r="BI579" i="3"/>
  <c r="BH579" i="3"/>
  <c r="BG579" i="3"/>
  <c r="BF579" i="3"/>
  <c r="BE579" i="3"/>
  <c r="AA579" i="3"/>
  <c r="Y579" i="3"/>
  <c r="W579" i="3"/>
  <c r="BK579" i="3"/>
  <c r="N579" i="3"/>
  <c r="BI578" i="3"/>
  <c r="BH578" i="3"/>
  <c r="BG578" i="3"/>
  <c r="BF578" i="3"/>
  <c r="BE578" i="3"/>
  <c r="AA578" i="3"/>
  <c r="Y578" i="3"/>
  <c r="W578" i="3"/>
  <c r="BK578" i="3"/>
  <c r="N578" i="3"/>
  <c r="BI575" i="3"/>
  <c r="BH575" i="3"/>
  <c r="BG575" i="3"/>
  <c r="BF575" i="3"/>
  <c r="BE575" i="3"/>
  <c r="AA575" i="3"/>
  <c r="Y575" i="3"/>
  <c r="W575" i="3"/>
  <c r="BK575" i="3"/>
  <c r="N575" i="3"/>
  <c r="BI574" i="3"/>
  <c r="BH574" i="3"/>
  <c r="BG574" i="3"/>
  <c r="BF574" i="3"/>
  <c r="BE574" i="3"/>
  <c r="AA574" i="3"/>
  <c r="Y574" i="3"/>
  <c r="W574" i="3"/>
  <c r="BK574" i="3"/>
  <c r="N574" i="3"/>
  <c r="BI571" i="3"/>
  <c r="BH571" i="3"/>
  <c r="BG571" i="3"/>
  <c r="BF571" i="3"/>
  <c r="BE571" i="3"/>
  <c r="AA571" i="3"/>
  <c r="Y571" i="3"/>
  <c r="W571" i="3"/>
  <c r="BK571" i="3"/>
  <c r="N571" i="3"/>
  <c r="BI568" i="3"/>
  <c r="BH568" i="3"/>
  <c r="BG568" i="3"/>
  <c r="BF568" i="3"/>
  <c r="BE568" i="3"/>
  <c r="AA568" i="3"/>
  <c r="Y568" i="3"/>
  <c r="W568" i="3"/>
  <c r="BK568" i="3"/>
  <c r="N568" i="3"/>
  <c r="BI565" i="3"/>
  <c r="BH565" i="3"/>
  <c r="BG565" i="3"/>
  <c r="BF565" i="3"/>
  <c r="BE565" i="3"/>
  <c r="AA565" i="3"/>
  <c r="Y565" i="3"/>
  <c r="W565" i="3"/>
  <c r="BK565" i="3"/>
  <c r="N565" i="3"/>
  <c r="BI564" i="3"/>
  <c r="BH564" i="3"/>
  <c r="BG564" i="3"/>
  <c r="BF564" i="3"/>
  <c r="BE564" i="3"/>
  <c r="AA564" i="3"/>
  <c r="Y564" i="3"/>
  <c r="W564" i="3"/>
  <c r="BK564" i="3"/>
  <c r="N564" i="3"/>
  <c r="BI561" i="3"/>
  <c r="BH561" i="3"/>
  <c r="BG561" i="3"/>
  <c r="BF561" i="3"/>
  <c r="BE561" i="3"/>
  <c r="AA561" i="3"/>
  <c r="Y561" i="3"/>
  <c r="W561" i="3"/>
  <c r="BK561" i="3"/>
  <c r="N561" i="3"/>
  <c r="BI558" i="3"/>
  <c r="BH558" i="3"/>
  <c r="BG558" i="3"/>
  <c r="BF558" i="3"/>
  <c r="BE558" i="3"/>
  <c r="AA558" i="3"/>
  <c r="Y558" i="3"/>
  <c r="W558" i="3"/>
  <c r="BK558" i="3"/>
  <c r="N558" i="3"/>
  <c r="BI557" i="3"/>
  <c r="BH557" i="3"/>
  <c r="BG557" i="3"/>
  <c r="BF557" i="3"/>
  <c r="BE557" i="3"/>
  <c r="AA557" i="3"/>
  <c r="Y557" i="3"/>
  <c r="W557" i="3"/>
  <c r="BK557" i="3"/>
  <c r="N557" i="3"/>
  <c r="BI554" i="3"/>
  <c r="BH554" i="3"/>
  <c r="BG554" i="3"/>
  <c r="BF554" i="3"/>
  <c r="BE554" i="3"/>
  <c r="AA554" i="3"/>
  <c r="Y554" i="3"/>
  <c r="W554" i="3"/>
  <c r="BK554" i="3"/>
  <c r="N554" i="3"/>
  <c r="BI553" i="3"/>
  <c r="BH553" i="3"/>
  <c r="BG553" i="3"/>
  <c r="BF553" i="3"/>
  <c r="BE553" i="3"/>
  <c r="AA553" i="3"/>
  <c r="Y553" i="3"/>
  <c r="W553" i="3"/>
  <c r="BK553" i="3"/>
  <c r="N553" i="3"/>
  <c r="BI548" i="3"/>
  <c r="BH548" i="3"/>
  <c r="BG548" i="3"/>
  <c r="BF548" i="3"/>
  <c r="BE548" i="3"/>
  <c r="AA548" i="3"/>
  <c r="Y548" i="3"/>
  <c r="W548" i="3"/>
  <c r="BK548" i="3"/>
  <c r="N548" i="3"/>
  <c r="BI547" i="3"/>
  <c r="BH547" i="3"/>
  <c r="BG547" i="3"/>
  <c r="BF547" i="3"/>
  <c r="BE547" i="3"/>
  <c r="AA547" i="3"/>
  <c r="Y547" i="3"/>
  <c r="W547" i="3"/>
  <c r="BK547" i="3"/>
  <c r="N547" i="3"/>
  <c r="BI542" i="3"/>
  <c r="BH542" i="3"/>
  <c r="BG542" i="3"/>
  <c r="BF542" i="3"/>
  <c r="BE542" i="3"/>
  <c r="AA542" i="3"/>
  <c r="Y542" i="3"/>
  <c r="W542" i="3"/>
  <c r="BK542" i="3"/>
  <c r="N542" i="3"/>
  <c r="BI541" i="3"/>
  <c r="BH541" i="3"/>
  <c r="BG541" i="3"/>
  <c r="BF541" i="3"/>
  <c r="BE541" i="3"/>
  <c r="AA541" i="3"/>
  <c r="Y541" i="3"/>
  <c r="W541" i="3"/>
  <c r="BK541" i="3"/>
  <c r="N541" i="3"/>
  <c r="BI533" i="3"/>
  <c r="BH533" i="3"/>
  <c r="BG533" i="3"/>
  <c r="BF533" i="3"/>
  <c r="BE533" i="3"/>
  <c r="AA533" i="3"/>
  <c r="Y533" i="3"/>
  <c r="W533" i="3"/>
  <c r="BK533" i="3"/>
  <c r="N533" i="3"/>
  <c r="BI532" i="3"/>
  <c r="BH532" i="3"/>
  <c r="BG532" i="3"/>
  <c r="BF532" i="3"/>
  <c r="BE532" i="3"/>
  <c r="AA532" i="3"/>
  <c r="Y532" i="3"/>
  <c r="W532" i="3"/>
  <c r="BK532" i="3"/>
  <c r="N532" i="3"/>
  <c r="BI528" i="3"/>
  <c r="BH528" i="3"/>
  <c r="BG528" i="3"/>
  <c r="BF528" i="3"/>
  <c r="BE528" i="3"/>
  <c r="AA528" i="3"/>
  <c r="Y528" i="3"/>
  <c r="W528" i="3"/>
  <c r="BK528" i="3"/>
  <c r="N528" i="3"/>
  <c r="BI527" i="3"/>
  <c r="BH527" i="3"/>
  <c r="BG527" i="3"/>
  <c r="BF527" i="3"/>
  <c r="BE527" i="3"/>
  <c r="AA527" i="3"/>
  <c r="Y527" i="3"/>
  <c r="W527" i="3"/>
  <c r="BK527" i="3"/>
  <c r="N527" i="3"/>
  <c r="BI526" i="3"/>
  <c r="BH526" i="3"/>
  <c r="BG526" i="3"/>
  <c r="BF526" i="3"/>
  <c r="BE526" i="3"/>
  <c r="AA526" i="3"/>
  <c r="Y526" i="3"/>
  <c r="W526" i="3"/>
  <c r="BK526" i="3"/>
  <c r="N526" i="3"/>
  <c r="BI519" i="3"/>
  <c r="BH519" i="3"/>
  <c r="BG519" i="3"/>
  <c r="BF519" i="3"/>
  <c r="BE519" i="3"/>
  <c r="AA519" i="3"/>
  <c r="Y519" i="3"/>
  <c r="W519" i="3"/>
  <c r="BK519" i="3"/>
  <c r="N519" i="3"/>
  <c r="BI516" i="3"/>
  <c r="BH516" i="3"/>
  <c r="BG516" i="3"/>
  <c r="BF516" i="3"/>
  <c r="BE516" i="3"/>
  <c r="AA516" i="3"/>
  <c r="Y516" i="3"/>
  <c r="W516" i="3"/>
  <c r="BK516" i="3"/>
  <c r="N516" i="3"/>
  <c r="BI513" i="3"/>
  <c r="BH513" i="3"/>
  <c r="BG513" i="3"/>
  <c r="BF513" i="3"/>
  <c r="BE513" i="3"/>
  <c r="AA513" i="3"/>
  <c r="Y513" i="3"/>
  <c r="Y508" i="3" s="1"/>
  <c r="W513" i="3"/>
  <c r="BK513" i="3"/>
  <c r="N513" i="3"/>
  <c r="BI509" i="3"/>
  <c r="BH509" i="3"/>
  <c r="BG509" i="3"/>
  <c r="BF509" i="3"/>
  <c r="BE509" i="3"/>
  <c r="AA509" i="3"/>
  <c r="AA508" i="3" s="1"/>
  <c r="Y509" i="3"/>
  <c r="W509" i="3"/>
  <c r="W508" i="3" s="1"/>
  <c r="BK509" i="3"/>
  <c r="N509" i="3"/>
  <c r="BI500" i="3"/>
  <c r="BH500" i="3"/>
  <c r="BG500" i="3"/>
  <c r="BF500" i="3"/>
  <c r="AA500" i="3"/>
  <c r="Y500" i="3"/>
  <c r="W500" i="3"/>
  <c r="BK500" i="3"/>
  <c r="N500" i="3"/>
  <c r="BE500" i="3" s="1"/>
  <c r="BI499" i="3"/>
  <c r="BH499" i="3"/>
  <c r="BG499" i="3"/>
  <c r="BF499" i="3"/>
  <c r="AA499" i="3"/>
  <c r="Y499" i="3"/>
  <c r="W499" i="3"/>
  <c r="BK499" i="3"/>
  <c r="N499" i="3"/>
  <c r="BE499" i="3" s="1"/>
  <c r="BI485" i="3"/>
  <c r="BH485" i="3"/>
  <c r="BG485" i="3"/>
  <c r="BF485" i="3"/>
  <c r="AA485" i="3"/>
  <c r="Y485" i="3"/>
  <c r="W485" i="3"/>
  <c r="BK485" i="3"/>
  <c r="N485" i="3"/>
  <c r="BE485" i="3" s="1"/>
  <c r="BI484" i="3"/>
  <c r="BH484" i="3"/>
  <c r="BG484" i="3"/>
  <c r="BF484" i="3"/>
  <c r="AA484" i="3"/>
  <c r="Y484" i="3"/>
  <c r="W484" i="3"/>
  <c r="BK484" i="3"/>
  <c r="N484" i="3"/>
  <c r="BE484" i="3" s="1"/>
  <c r="BI472" i="3"/>
  <c r="BH472" i="3"/>
  <c r="BG472" i="3"/>
  <c r="BF472" i="3"/>
  <c r="BE472" i="3"/>
  <c r="AA472" i="3"/>
  <c r="Y472" i="3"/>
  <c r="W472" i="3"/>
  <c r="BK472" i="3"/>
  <c r="N472" i="3"/>
  <c r="BI464" i="3"/>
  <c r="BH464" i="3"/>
  <c r="BG464" i="3"/>
  <c r="BF464" i="3"/>
  <c r="AA464" i="3"/>
  <c r="Y464" i="3"/>
  <c r="W464" i="3"/>
  <c r="BK464" i="3"/>
  <c r="N464" i="3"/>
  <c r="BE464" i="3" s="1"/>
  <c r="BI456" i="3"/>
  <c r="BH456" i="3"/>
  <c r="BG456" i="3"/>
  <c r="BF456" i="3"/>
  <c r="AA456" i="3"/>
  <c r="Y456" i="3"/>
  <c r="W456" i="3"/>
  <c r="BK456" i="3"/>
  <c r="BK379" i="3" s="1"/>
  <c r="N379" i="3" s="1"/>
  <c r="N94" i="3" s="1"/>
  <c r="N456" i="3"/>
  <c r="BE456" i="3" s="1"/>
  <c r="BI446" i="3"/>
  <c r="BH446" i="3"/>
  <c r="BG446" i="3"/>
  <c r="BF446" i="3"/>
  <c r="AA446" i="3"/>
  <c r="Y446" i="3"/>
  <c r="W446" i="3"/>
  <c r="BK446" i="3"/>
  <c r="N446" i="3"/>
  <c r="BE446" i="3" s="1"/>
  <c r="BI438" i="3"/>
  <c r="BH438" i="3"/>
  <c r="BG438" i="3"/>
  <c r="BF438" i="3"/>
  <c r="AA438" i="3"/>
  <c r="Y438" i="3"/>
  <c r="W438" i="3"/>
  <c r="BK438" i="3"/>
  <c r="N438" i="3"/>
  <c r="BE438" i="3" s="1"/>
  <c r="BI430" i="3"/>
  <c r="BH430" i="3"/>
  <c r="BG430" i="3"/>
  <c r="BF430" i="3"/>
  <c r="AA430" i="3"/>
  <c r="Y430" i="3"/>
  <c r="W430" i="3"/>
  <c r="BK430" i="3"/>
  <c r="N430" i="3"/>
  <c r="BE430" i="3" s="1"/>
  <c r="BI418" i="3"/>
  <c r="BH418" i="3"/>
  <c r="BG418" i="3"/>
  <c r="BF418" i="3"/>
  <c r="AA418" i="3"/>
  <c r="Y418" i="3"/>
  <c r="W418" i="3"/>
  <c r="BK418" i="3"/>
  <c r="N418" i="3"/>
  <c r="BE418" i="3" s="1"/>
  <c r="BI402" i="3"/>
  <c r="BH402" i="3"/>
  <c r="BG402" i="3"/>
  <c r="BF402" i="3"/>
  <c r="AA402" i="3"/>
  <c r="Y402" i="3"/>
  <c r="Y379" i="3" s="1"/>
  <c r="W402" i="3"/>
  <c r="BK402" i="3"/>
  <c r="N402" i="3"/>
  <c r="BE402" i="3" s="1"/>
  <c r="BI394" i="3"/>
  <c r="BH394" i="3"/>
  <c r="BG394" i="3"/>
  <c r="BF394" i="3"/>
  <c r="BE394" i="3"/>
  <c r="AA394" i="3"/>
  <c r="Y394" i="3"/>
  <c r="W394" i="3"/>
  <c r="BK394" i="3"/>
  <c r="N394" i="3"/>
  <c r="BI380" i="3"/>
  <c r="BH380" i="3"/>
  <c r="BG380" i="3"/>
  <c r="BF380" i="3"/>
  <c r="AA380" i="3"/>
  <c r="Y380" i="3"/>
  <c r="W380" i="3"/>
  <c r="BK380" i="3"/>
  <c r="N380" i="3"/>
  <c r="BE380" i="3" s="1"/>
  <c r="BI359" i="3"/>
  <c r="BH359" i="3"/>
  <c r="BG359" i="3"/>
  <c r="BF359" i="3"/>
  <c r="BE359" i="3"/>
  <c r="AA359" i="3"/>
  <c r="AA358" i="3" s="1"/>
  <c r="Y359" i="3"/>
  <c r="Y358" i="3" s="1"/>
  <c r="W359" i="3"/>
  <c r="W358" i="3" s="1"/>
  <c r="BK359" i="3"/>
  <c r="N359" i="3"/>
  <c r="N93" i="3"/>
  <c r="BI338" i="3"/>
  <c r="BH338" i="3"/>
  <c r="BG338" i="3"/>
  <c r="BF338" i="3"/>
  <c r="BE338" i="3"/>
  <c r="AA338" i="3"/>
  <c r="AA337" i="3" s="1"/>
  <c r="Y338" i="3"/>
  <c r="Y337" i="3" s="1"/>
  <c r="W338" i="3"/>
  <c r="BK338" i="3"/>
  <c r="N338" i="3"/>
  <c r="BI336" i="3"/>
  <c r="BH336" i="3"/>
  <c r="BG336" i="3"/>
  <c r="BF336" i="3"/>
  <c r="AA336" i="3"/>
  <c r="Y336" i="3"/>
  <c r="W336" i="3"/>
  <c r="BK336" i="3"/>
  <c r="N336" i="3"/>
  <c r="BE336" i="3" s="1"/>
  <c r="BI335" i="3"/>
  <c r="BH335" i="3"/>
  <c r="BG335" i="3"/>
  <c r="BF335" i="3"/>
  <c r="BE335" i="3"/>
  <c r="AA335" i="3"/>
  <c r="AA334" i="3" s="1"/>
  <c r="Y335" i="3"/>
  <c r="Y334" i="3" s="1"/>
  <c r="W335" i="3"/>
  <c r="W334" i="3" s="1"/>
  <c r="BK335" i="3"/>
  <c r="BK334" i="3" s="1"/>
  <c r="N334" i="3" s="1"/>
  <c r="N91" i="3" s="1"/>
  <c r="N335" i="3"/>
  <c r="BI327" i="3"/>
  <c r="BH327" i="3"/>
  <c r="BG327" i="3"/>
  <c r="BF327" i="3"/>
  <c r="BE327" i="3"/>
  <c r="AA327" i="3"/>
  <c r="Y327" i="3"/>
  <c r="W327" i="3"/>
  <c r="BK327" i="3"/>
  <c r="N327" i="3"/>
  <c r="BI325" i="3"/>
  <c r="BH325" i="3"/>
  <c r="BG325" i="3"/>
  <c r="BF325" i="3"/>
  <c r="AA325" i="3"/>
  <c r="Y325" i="3"/>
  <c r="W325" i="3"/>
  <c r="BK325" i="3"/>
  <c r="N325" i="3"/>
  <c r="BE325" i="3" s="1"/>
  <c r="BI305" i="3"/>
  <c r="BH305" i="3"/>
  <c r="BG305" i="3"/>
  <c r="BF305" i="3"/>
  <c r="AA305" i="3"/>
  <c r="Y305" i="3"/>
  <c r="W305" i="3"/>
  <c r="BK305" i="3"/>
  <c r="N305" i="3"/>
  <c r="BE305" i="3" s="1"/>
  <c r="BI303" i="3"/>
  <c r="BH303" i="3"/>
  <c r="BG303" i="3"/>
  <c r="BF303" i="3"/>
  <c r="AA303" i="3"/>
  <c r="Y303" i="3"/>
  <c r="W303" i="3"/>
  <c r="BK303" i="3"/>
  <c r="N303" i="3"/>
  <c r="BE303" i="3" s="1"/>
  <c r="BI283" i="3"/>
  <c r="BH283" i="3"/>
  <c r="BG283" i="3"/>
  <c r="BF283" i="3"/>
  <c r="AA283" i="3"/>
  <c r="Y283" i="3"/>
  <c r="W283" i="3"/>
  <c r="BK283" i="3"/>
  <c r="N283" i="3"/>
  <c r="BE283" i="3" s="1"/>
  <c r="BI281" i="3"/>
  <c r="BH281" i="3"/>
  <c r="BG281" i="3"/>
  <c r="BF281" i="3"/>
  <c r="AA281" i="3"/>
  <c r="Y281" i="3"/>
  <c r="W281" i="3"/>
  <c r="BK281" i="3"/>
  <c r="N281" i="3"/>
  <c r="BE281" i="3" s="1"/>
  <c r="BI274" i="3"/>
  <c r="BH274" i="3"/>
  <c r="BG274" i="3"/>
  <c r="BF274" i="3"/>
  <c r="AA274" i="3"/>
  <c r="Y274" i="3"/>
  <c r="W274" i="3"/>
  <c r="BK274" i="3"/>
  <c r="N274" i="3"/>
  <c r="BE274" i="3" s="1"/>
  <c r="BI258" i="3"/>
  <c r="BH258" i="3"/>
  <c r="BG258" i="3"/>
  <c r="BF258" i="3"/>
  <c r="AA258" i="3"/>
  <c r="Y258" i="3"/>
  <c r="W258" i="3"/>
  <c r="BK258" i="3"/>
  <c r="N258" i="3"/>
  <c r="BE258" i="3" s="1"/>
  <c r="BI257" i="3"/>
  <c r="BH257" i="3"/>
  <c r="BG257" i="3"/>
  <c r="BF257" i="3"/>
  <c r="BE257" i="3"/>
  <c r="AA257" i="3"/>
  <c r="Y257" i="3"/>
  <c r="W257" i="3"/>
  <c r="BK257" i="3"/>
  <c r="N257" i="3"/>
  <c r="BI237" i="3"/>
  <c r="BH237" i="3"/>
  <c r="BG237" i="3"/>
  <c r="BF237" i="3"/>
  <c r="AA237" i="3"/>
  <c r="Y237" i="3"/>
  <c r="W237" i="3"/>
  <c r="BK237" i="3"/>
  <c r="N237" i="3"/>
  <c r="BE237" i="3" s="1"/>
  <c r="BI236" i="3"/>
  <c r="BH236" i="3"/>
  <c r="BG236" i="3"/>
  <c r="BF236" i="3"/>
  <c r="AA236" i="3"/>
  <c r="Y236" i="3"/>
  <c r="W236" i="3"/>
  <c r="BK236" i="3"/>
  <c r="N236" i="3"/>
  <c r="BE236" i="3" s="1"/>
  <c r="BI235" i="3"/>
  <c r="BH235" i="3"/>
  <c r="BG235" i="3"/>
  <c r="BF235" i="3"/>
  <c r="AA235" i="3"/>
  <c r="Y235" i="3"/>
  <c r="W235" i="3"/>
  <c r="BK235" i="3"/>
  <c r="N235" i="3"/>
  <c r="BE235" i="3" s="1"/>
  <c r="BI234" i="3"/>
  <c r="BH234" i="3"/>
  <c r="BG234" i="3"/>
  <c r="BF234" i="3"/>
  <c r="AA234" i="3"/>
  <c r="Y234" i="3"/>
  <c r="W234" i="3"/>
  <c r="BK234" i="3"/>
  <c r="N234" i="3"/>
  <c r="BE234" i="3" s="1"/>
  <c r="BI214" i="3"/>
  <c r="BH214" i="3"/>
  <c r="BG214" i="3"/>
  <c r="BF214" i="3"/>
  <c r="AA214" i="3"/>
  <c r="Y214" i="3"/>
  <c r="W214" i="3"/>
  <c r="BK214" i="3"/>
  <c r="N214" i="3"/>
  <c r="BE214" i="3" s="1"/>
  <c r="BI207" i="3"/>
  <c r="BH207" i="3"/>
  <c r="BG207" i="3"/>
  <c r="BF207" i="3"/>
  <c r="AA207" i="3"/>
  <c r="Y207" i="3"/>
  <c r="W207" i="3"/>
  <c r="BK207" i="3"/>
  <c r="N207" i="3"/>
  <c r="BE207" i="3" s="1"/>
  <c r="BI200" i="3"/>
  <c r="BH200" i="3"/>
  <c r="BG200" i="3"/>
  <c r="BF200" i="3"/>
  <c r="AA200" i="3"/>
  <c r="Y200" i="3"/>
  <c r="W200" i="3"/>
  <c r="BK200" i="3"/>
  <c r="N200" i="3"/>
  <c r="BE200" i="3" s="1"/>
  <c r="BI193" i="3"/>
  <c r="BH193" i="3"/>
  <c r="BG193" i="3"/>
  <c r="BF193" i="3"/>
  <c r="AA193" i="3"/>
  <c r="Y193" i="3"/>
  <c r="W193" i="3"/>
  <c r="BK193" i="3"/>
  <c r="N193" i="3"/>
  <c r="BE193" i="3" s="1"/>
  <c r="BI185" i="3"/>
  <c r="BH185" i="3"/>
  <c r="BG185" i="3"/>
  <c r="BF185" i="3"/>
  <c r="AA185" i="3"/>
  <c r="Y185" i="3"/>
  <c r="W185" i="3"/>
  <c r="BK185" i="3"/>
  <c r="N185" i="3"/>
  <c r="BE185" i="3" s="1"/>
  <c r="BI177" i="3"/>
  <c r="BH177" i="3"/>
  <c r="BG177" i="3"/>
  <c r="BF177" i="3"/>
  <c r="AA177" i="3"/>
  <c r="Y177" i="3"/>
  <c r="W177" i="3"/>
  <c r="BK177" i="3"/>
  <c r="N177" i="3"/>
  <c r="BE177" i="3" s="1"/>
  <c r="BI163" i="3"/>
  <c r="BH163" i="3"/>
  <c r="BG163" i="3"/>
  <c r="BF163" i="3"/>
  <c r="AA163" i="3"/>
  <c r="Y163" i="3"/>
  <c r="W163" i="3"/>
  <c r="BK163" i="3"/>
  <c r="N163" i="3"/>
  <c r="BE163" i="3" s="1"/>
  <c r="BI151" i="3"/>
  <c r="BH151" i="3"/>
  <c r="BG151" i="3"/>
  <c r="BF151" i="3"/>
  <c r="BE151" i="3"/>
  <c r="AA151" i="3"/>
  <c r="Y151" i="3"/>
  <c r="W151" i="3"/>
  <c r="BK151" i="3"/>
  <c r="N151" i="3"/>
  <c r="BI132" i="3"/>
  <c r="BH132" i="3"/>
  <c r="BG132" i="3"/>
  <c r="BF132" i="3"/>
  <c r="AA132" i="3"/>
  <c r="Y132" i="3"/>
  <c r="W132" i="3"/>
  <c r="W131" i="3" s="1"/>
  <c r="BK132" i="3"/>
  <c r="N132" i="3"/>
  <c r="BE132" i="3" s="1"/>
  <c r="F123" i="3"/>
  <c r="F121" i="3"/>
  <c r="BI110" i="3"/>
  <c r="BH110" i="3"/>
  <c r="BG110" i="3"/>
  <c r="BF110" i="3"/>
  <c r="BI109" i="3"/>
  <c r="BH109" i="3"/>
  <c r="BG109" i="3"/>
  <c r="BF109" i="3"/>
  <c r="BI108" i="3"/>
  <c r="BH108" i="3"/>
  <c r="BG108" i="3"/>
  <c r="BF108" i="3"/>
  <c r="BI107" i="3"/>
  <c r="BH107" i="3"/>
  <c r="BG107" i="3"/>
  <c r="BF107" i="3"/>
  <c r="BI106" i="3"/>
  <c r="BH106" i="3"/>
  <c r="BG106" i="3"/>
  <c r="BF106" i="3"/>
  <c r="BI105" i="3"/>
  <c r="BH105" i="3"/>
  <c r="BG105" i="3"/>
  <c r="BF105" i="3"/>
  <c r="F83" i="3"/>
  <c r="M81" i="3"/>
  <c r="F81" i="3"/>
  <c r="F79" i="3"/>
  <c r="O21" i="3"/>
  <c r="E21" i="3"/>
  <c r="O20" i="3"/>
  <c r="O18" i="3"/>
  <c r="E18" i="3"/>
  <c r="O17" i="3"/>
  <c r="O15" i="3"/>
  <c r="E15" i="3"/>
  <c r="F84" i="3" s="1"/>
  <c r="O14" i="3"/>
  <c r="O12" i="3"/>
  <c r="E12" i="3"/>
  <c r="F125" i="3" s="1"/>
  <c r="O11" i="3"/>
  <c r="O9" i="3"/>
  <c r="M123" i="3" s="1"/>
  <c r="F6" i="3"/>
  <c r="F120" i="3" s="1"/>
  <c r="AY88" i="1"/>
  <c r="AX88" i="1"/>
  <c r="BI204" i="2"/>
  <c r="BH204" i="2"/>
  <c r="BG204" i="2"/>
  <c r="BF204" i="2"/>
  <c r="AA204" i="2"/>
  <c r="Y204" i="2"/>
  <c r="W204" i="2"/>
  <c r="BK204" i="2"/>
  <c r="N204" i="2"/>
  <c r="BE204" i="2" s="1"/>
  <c r="BI199" i="2"/>
  <c r="BH199" i="2"/>
  <c r="BG199" i="2"/>
  <c r="BF199" i="2"/>
  <c r="AA199" i="2"/>
  <c r="Y199" i="2"/>
  <c r="W199" i="2"/>
  <c r="BK199" i="2"/>
  <c r="N199" i="2"/>
  <c r="BE199" i="2" s="1"/>
  <c r="BI198" i="2"/>
  <c r="BH198" i="2"/>
  <c r="BG198" i="2"/>
  <c r="BF198" i="2"/>
  <c r="AA198" i="2"/>
  <c r="Y198" i="2"/>
  <c r="W198" i="2"/>
  <c r="BK198" i="2"/>
  <c r="N198" i="2"/>
  <c r="BE198" i="2" s="1"/>
  <c r="BI190" i="2"/>
  <c r="BH190" i="2"/>
  <c r="BG190" i="2"/>
  <c r="BF190" i="2"/>
  <c r="AA190" i="2"/>
  <c r="AA169" i="2" s="1"/>
  <c r="Y190" i="2"/>
  <c r="W190" i="2"/>
  <c r="BK190" i="2"/>
  <c r="N190" i="2"/>
  <c r="BE190" i="2" s="1"/>
  <c r="BI186" i="2"/>
  <c r="BH186" i="2"/>
  <c r="BG186" i="2"/>
  <c r="BF186" i="2"/>
  <c r="M33" i="2" s="1"/>
  <c r="AW88" i="1" s="1"/>
  <c r="AA186" i="2"/>
  <c r="Y186" i="2"/>
  <c r="W186" i="2"/>
  <c r="BK186" i="2"/>
  <c r="N186" i="2"/>
  <c r="BE186" i="2" s="1"/>
  <c r="BI185" i="2"/>
  <c r="BH185" i="2"/>
  <c r="BG185" i="2"/>
  <c r="BF185" i="2"/>
  <c r="AA185" i="2"/>
  <c r="Y185" i="2"/>
  <c r="W185" i="2"/>
  <c r="BK185" i="2"/>
  <c r="N185" i="2"/>
  <c r="BE185" i="2" s="1"/>
  <c r="BI178" i="2"/>
  <c r="BH178" i="2"/>
  <c r="BG178" i="2"/>
  <c r="BF178" i="2"/>
  <c r="AA178" i="2"/>
  <c r="Y178" i="2"/>
  <c r="W178" i="2"/>
  <c r="BK178" i="2"/>
  <c r="BK169" i="2" s="1"/>
  <c r="N169" i="2" s="1"/>
  <c r="N90" i="2" s="1"/>
  <c r="N178" i="2"/>
  <c r="BE178" i="2" s="1"/>
  <c r="BI177" i="2"/>
  <c r="BH177" i="2"/>
  <c r="BG177" i="2"/>
  <c r="BF177" i="2"/>
  <c r="AA177" i="2"/>
  <c r="Y177" i="2"/>
  <c r="W177" i="2"/>
  <c r="BK177" i="2"/>
  <c r="N177" i="2"/>
  <c r="BE177" i="2" s="1"/>
  <c r="BI170" i="2"/>
  <c r="BH170" i="2"/>
  <c r="BG170" i="2"/>
  <c r="BF170" i="2"/>
  <c r="AA170" i="2"/>
  <c r="Y170" i="2"/>
  <c r="W170" i="2"/>
  <c r="BK170" i="2"/>
  <c r="N170" i="2"/>
  <c r="BE170" i="2" s="1"/>
  <c r="BI160" i="2"/>
  <c r="BH160" i="2"/>
  <c r="BG160" i="2"/>
  <c r="BF160" i="2"/>
  <c r="AA160" i="2"/>
  <c r="Y160" i="2"/>
  <c r="W160" i="2"/>
  <c r="BK160" i="2"/>
  <c r="N160" i="2"/>
  <c r="BE160" i="2" s="1"/>
  <c r="BI157" i="2"/>
  <c r="BH157" i="2"/>
  <c r="BG157" i="2"/>
  <c r="BF157" i="2"/>
  <c r="BE157" i="2"/>
  <c r="AA157" i="2"/>
  <c r="Y157" i="2"/>
  <c r="W157" i="2"/>
  <c r="BK157" i="2"/>
  <c r="N157" i="2"/>
  <c r="BI149" i="2"/>
  <c r="BH149" i="2"/>
  <c r="BG149" i="2"/>
  <c r="BF149" i="2"/>
  <c r="BE149" i="2"/>
  <c r="AA149" i="2"/>
  <c r="Y149" i="2"/>
  <c r="W149" i="2"/>
  <c r="BK149" i="2"/>
  <c r="N149" i="2"/>
  <c r="BI144" i="2"/>
  <c r="BH144" i="2"/>
  <c r="BG144" i="2"/>
  <c r="BF144" i="2"/>
  <c r="BE144" i="2"/>
  <c r="AA144" i="2"/>
  <c r="Y144" i="2"/>
  <c r="W144" i="2"/>
  <c r="BK144" i="2"/>
  <c r="N144" i="2"/>
  <c r="BI140" i="2"/>
  <c r="BH140" i="2"/>
  <c r="BG140" i="2"/>
  <c r="BF140" i="2"/>
  <c r="AA140" i="2"/>
  <c r="Y140" i="2"/>
  <c r="W140" i="2"/>
  <c r="BK140" i="2"/>
  <c r="N140" i="2"/>
  <c r="BE140" i="2" s="1"/>
  <c r="BI136" i="2"/>
  <c r="BH136" i="2"/>
  <c r="BG136" i="2"/>
  <c r="BF136" i="2"/>
  <c r="BE136" i="2"/>
  <c r="AA136" i="2"/>
  <c r="Y136" i="2"/>
  <c r="W136" i="2"/>
  <c r="BK136" i="2"/>
  <c r="N136" i="2"/>
  <c r="BI132" i="2"/>
  <c r="BH132" i="2"/>
  <c r="BG132" i="2"/>
  <c r="BF132" i="2"/>
  <c r="BE132" i="2"/>
  <c r="AA132" i="2"/>
  <c r="Y132" i="2"/>
  <c r="W132" i="2"/>
  <c r="BK132" i="2"/>
  <c r="N132" i="2"/>
  <c r="BI124" i="2"/>
  <c r="BH124" i="2"/>
  <c r="BG124" i="2"/>
  <c r="BF124" i="2"/>
  <c r="BE124" i="2"/>
  <c r="AA124" i="2"/>
  <c r="Y124" i="2"/>
  <c r="W124" i="2"/>
  <c r="BK124" i="2"/>
  <c r="N124" i="2"/>
  <c r="BI119" i="2"/>
  <c r="BH119" i="2"/>
  <c r="BG119" i="2"/>
  <c r="BF119" i="2"/>
  <c r="AA119" i="2"/>
  <c r="Y119" i="2"/>
  <c r="W119" i="2"/>
  <c r="BK119" i="2"/>
  <c r="N119" i="2"/>
  <c r="BE119" i="2" s="1"/>
  <c r="F113" i="2"/>
  <c r="F111" i="2"/>
  <c r="F109" i="2"/>
  <c r="BI98" i="2"/>
  <c r="BH98" i="2"/>
  <c r="BG98" i="2"/>
  <c r="BF98" i="2"/>
  <c r="BI97" i="2"/>
  <c r="BH97" i="2"/>
  <c r="BG97" i="2"/>
  <c r="BF97" i="2"/>
  <c r="BI96" i="2"/>
  <c r="BH96" i="2"/>
  <c r="BG96" i="2"/>
  <c r="BF96" i="2"/>
  <c r="BI95" i="2"/>
  <c r="BH95" i="2"/>
  <c r="BG95" i="2"/>
  <c r="BF95" i="2"/>
  <c r="BI94" i="2"/>
  <c r="BH94" i="2"/>
  <c r="BG94" i="2"/>
  <c r="BF94" i="2"/>
  <c r="BI93" i="2"/>
  <c r="BH93" i="2"/>
  <c r="BG93" i="2"/>
  <c r="BF93" i="2"/>
  <c r="F83" i="2"/>
  <c r="F81" i="2"/>
  <c r="F79" i="2"/>
  <c r="O21" i="2"/>
  <c r="E21" i="2"/>
  <c r="O20" i="2"/>
  <c r="O18" i="2"/>
  <c r="E18" i="2"/>
  <c r="O17" i="2"/>
  <c r="O15" i="2"/>
  <c r="E15" i="2"/>
  <c r="F84" i="2" s="1"/>
  <c r="O14" i="2"/>
  <c r="O12" i="2"/>
  <c r="E12" i="2"/>
  <c r="O11" i="2"/>
  <c r="O9" i="2"/>
  <c r="F6" i="2"/>
  <c r="F108" i="2" s="1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H94" i="1"/>
  <c r="CG94" i="1"/>
  <c r="CF94" i="1"/>
  <c r="BZ94" i="1"/>
  <c r="CE94" i="1"/>
  <c r="AM83" i="1"/>
  <c r="L83" i="1"/>
  <c r="AM82" i="1"/>
  <c r="L82" i="1"/>
  <c r="AM80" i="1"/>
  <c r="L80" i="1"/>
  <c r="L78" i="1"/>
  <c r="L77" i="1"/>
  <c r="H36" i="2" l="1"/>
  <c r="BD88" i="1" s="1"/>
  <c r="H34" i="2"/>
  <c r="BB88" i="1" s="1"/>
  <c r="M113" i="2"/>
  <c r="M83" i="2"/>
  <c r="M33" i="5"/>
  <c r="AW91" i="1" s="1"/>
  <c r="H33" i="5"/>
  <c r="BA91" i="1" s="1"/>
  <c r="M111" i="2"/>
  <c r="M81" i="2"/>
  <c r="W118" i="2"/>
  <c r="W117" i="2" s="1"/>
  <c r="AU88" i="1" s="1"/>
  <c r="W1107" i="4"/>
  <c r="H33" i="2"/>
  <c r="BA88" i="1" s="1"/>
  <c r="BK118" i="2"/>
  <c r="W169" i="2"/>
  <c r="AA1107" i="4"/>
  <c r="N1153" i="4"/>
  <c r="N102" i="4" s="1"/>
  <c r="BK1152" i="4"/>
  <c r="N1152" i="4" s="1"/>
  <c r="N101" i="4" s="1"/>
  <c r="M33" i="3"/>
  <c r="AW89" i="1" s="1"/>
  <c r="H33" i="3"/>
  <c r="BA89" i="1" s="1"/>
  <c r="H34" i="3"/>
  <c r="BB89" i="1" s="1"/>
  <c r="AA131" i="3"/>
  <c r="H36" i="4"/>
  <c r="BD90" i="1" s="1"/>
  <c r="H34" i="5"/>
  <c r="BB91" i="1" s="1"/>
  <c r="M114" i="2"/>
  <c r="M84" i="2"/>
  <c r="H35" i="2"/>
  <c r="BC88" i="1" s="1"/>
  <c r="AA118" i="2"/>
  <c r="AA117" i="2" s="1"/>
  <c r="M84" i="3"/>
  <c r="M126" i="3"/>
  <c r="H35" i="3"/>
  <c r="BC89" i="1" s="1"/>
  <c r="BK131" i="3"/>
  <c r="N706" i="3"/>
  <c r="N100" i="3" s="1"/>
  <c r="BK705" i="3"/>
  <c r="N705" i="3" s="1"/>
  <c r="N99" i="3" s="1"/>
  <c r="H33" i="4"/>
  <c r="BA90" i="1" s="1"/>
  <c r="AA131" i="4"/>
  <c r="H36" i="3"/>
  <c r="BD89" i="1" s="1"/>
  <c r="AA379" i="3"/>
  <c r="W705" i="3"/>
  <c r="W127" i="5"/>
  <c r="BK428" i="5"/>
  <c r="N428" i="5" s="1"/>
  <c r="N97" i="5" s="1"/>
  <c r="F114" i="2"/>
  <c r="BK508" i="3"/>
  <c r="N508" i="3" s="1"/>
  <c r="N95" i="3" s="1"/>
  <c r="Y131" i="4"/>
  <c r="Y130" i="4" s="1"/>
  <c r="Y129" i="4" s="1"/>
  <c r="AA695" i="4"/>
  <c r="BK127" i="5"/>
  <c r="M125" i="3"/>
  <c r="M83" i="3"/>
  <c r="F126" i="3"/>
  <c r="Y695" i="3"/>
  <c r="Y229" i="5"/>
  <c r="F78" i="3"/>
  <c r="M33" i="4"/>
  <c r="AW90" i="1" s="1"/>
  <c r="Y169" i="2"/>
  <c r="Y118" i="2" s="1"/>
  <c r="Y117" i="2" s="1"/>
  <c r="F78" i="2"/>
  <c r="AA706" i="3"/>
  <c r="AA705" i="3" s="1"/>
  <c r="H35" i="4"/>
  <c r="BC90" i="1" s="1"/>
  <c r="AA535" i="4"/>
  <c r="Y127" i="5"/>
  <c r="BK1143" i="4"/>
  <c r="N1143" i="4" s="1"/>
  <c r="N99" i="4" s="1"/>
  <c r="Y258" i="5"/>
  <c r="W428" i="5"/>
  <c r="W480" i="4"/>
  <c r="W130" i="4" s="1"/>
  <c r="W129" i="4" s="1"/>
  <c r="AU90" i="1" s="1"/>
  <c r="BK695" i="4"/>
  <c r="N695" i="4" s="1"/>
  <c r="N97" i="4" s="1"/>
  <c r="W1143" i="4"/>
  <c r="AA1153" i="4"/>
  <c r="AA1152" i="4" s="1"/>
  <c r="H35" i="5"/>
  <c r="BC91" i="1" s="1"/>
  <c r="AA258" i="5"/>
  <c r="AA126" i="5" s="1"/>
  <c r="AA125" i="5" s="1"/>
  <c r="W379" i="3"/>
  <c r="W130" i="3" s="1"/>
  <c r="W129" i="3" s="1"/>
  <c r="AU89" i="1" s="1"/>
  <c r="F120" i="4"/>
  <c r="BK131" i="4"/>
  <c r="W695" i="4"/>
  <c r="Y1143" i="4"/>
  <c r="H36" i="5"/>
  <c r="BD91" i="1" s="1"/>
  <c r="AA428" i="5"/>
  <c r="Y131" i="3"/>
  <c r="Y130" i="3" s="1"/>
  <c r="Y129" i="3" s="1"/>
  <c r="BK664" i="3"/>
  <c r="N664" i="3" s="1"/>
  <c r="N96" i="3" s="1"/>
  <c r="BK695" i="3"/>
  <c r="N695" i="3" s="1"/>
  <c r="N97" i="3" s="1"/>
  <c r="BK535" i="4"/>
  <c r="N535" i="4" s="1"/>
  <c r="N93" i="4" s="1"/>
  <c r="BK229" i="5"/>
  <c r="N229" i="5" s="1"/>
  <c r="N91" i="5" s="1"/>
  <c r="Y242" i="5"/>
  <c r="M83" i="5"/>
  <c r="F83" i="4"/>
  <c r="F84" i="5"/>
  <c r="M81" i="5"/>
  <c r="BB87" i="1" l="1"/>
  <c r="BD87" i="1"/>
  <c r="W35" i="1" s="1"/>
  <c r="AA130" i="3"/>
  <c r="AA129" i="3" s="1"/>
  <c r="AA130" i="4"/>
  <c r="AA129" i="4" s="1"/>
  <c r="BK126" i="5"/>
  <c r="N127" i="5"/>
  <c r="N90" i="5" s="1"/>
  <c r="BC87" i="1"/>
  <c r="N118" i="2"/>
  <c r="N89" i="2" s="1"/>
  <c r="BK117" i="2"/>
  <c r="N117" i="2" s="1"/>
  <c r="N88" i="2" s="1"/>
  <c r="BA87" i="1"/>
  <c r="Y126" i="5"/>
  <c r="Y125" i="5" s="1"/>
  <c r="W126" i="5"/>
  <c r="W125" i="5" s="1"/>
  <c r="AU91" i="1" s="1"/>
  <c r="BK130" i="3"/>
  <c r="N131" i="3"/>
  <c r="N90" i="3" s="1"/>
  <c r="AU87" i="1"/>
  <c r="W33" i="1"/>
  <c r="AX87" i="1"/>
  <c r="BK130" i="4"/>
  <c r="N131" i="4"/>
  <c r="N90" i="4" s="1"/>
  <c r="BK129" i="4" l="1"/>
  <c r="N129" i="4" s="1"/>
  <c r="N88" i="4" s="1"/>
  <c r="N130" i="4"/>
  <c r="N89" i="4" s="1"/>
  <c r="W32" i="1"/>
  <c r="AW87" i="1"/>
  <c r="AK32" i="1" s="1"/>
  <c r="BE98" i="2"/>
  <c r="BE94" i="2"/>
  <c r="M27" i="2"/>
  <c r="BE95" i="2"/>
  <c r="BE96" i="2"/>
  <c r="BE97" i="2"/>
  <c r="AY87" i="1"/>
  <c r="W34" i="1"/>
  <c r="BK129" i="3"/>
  <c r="N129" i="3" s="1"/>
  <c r="N88" i="3" s="1"/>
  <c r="N130" i="3"/>
  <c r="N89" i="3" s="1"/>
  <c r="N126" i="5"/>
  <c r="N89" i="5" s="1"/>
  <c r="BK125" i="5"/>
  <c r="N125" i="5" s="1"/>
  <c r="N88" i="5" s="1"/>
  <c r="BE106" i="3" l="1"/>
  <c r="M27" i="3"/>
  <c r="BE110" i="3"/>
  <c r="BE107" i="3"/>
  <c r="BE109" i="3"/>
  <c r="BE108" i="3"/>
  <c r="BE93" i="2"/>
  <c r="BE103" i="5"/>
  <c r="BE102" i="5"/>
  <c r="BE105" i="5"/>
  <c r="BE104" i="5"/>
  <c r="M27" i="5"/>
  <c r="BE106" i="5"/>
  <c r="BE108" i="4"/>
  <c r="M27" i="4"/>
  <c r="BE106" i="4"/>
  <c r="BE110" i="4"/>
  <c r="BE107" i="4"/>
  <c r="BE109" i="4"/>
  <c r="BE105" i="4" l="1"/>
  <c r="BE101" i="5"/>
  <c r="BE105" i="3"/>
  <c r="M28" i="2"/>
  <c r="L100" i="2"/>
  <c r="M32" i="2"/>
  <c r="AV88" i="1" s="1"/>
  <c r="AT88" i="1" s="1"/>
  <c r="H32" i="2"/>
  <c r="AZ88" i="1" s="1"/>
  <c r="M32" i="5" l="1"/>
  <c r="AV91" i="1" s="1"/>
  <c r="AT91" i="1" s="1"/>
  <c r="H32" i="5"/>
  <c r="AZ91" i="1" s="1"/>
  <c r="M32" i="3"/>
  <c r="AV89" i="1" s="1"/>
  <c r="AT89" i="1" s="1"/>
  <c r="H32" i="3"/>
  <c r="AZ89" i="1" s="1"/>
  <c r="M28" i="3"/>
  <c r="L112" i="3"/>
  <c r="M28" i="5"/>
  <c r="L108" i="5"/>
  <c r="M28" i="4"/>
  <c r="L112" i="4"/>
  <c r="M32" i="4"/>
  <c r="AV90" i="1" s="1"/>
  <c r="AT90" i="1" s="1"/>
  <c r="H32" i="4"/>
  <c r="AZ90" i="1" s="1"/>
  <c r="AS88" i="1"/>
  <c r="M30" i="2"/>
  <c r="AZ87" i="1" l="1"/>
  <c r="AV87" i="1" s="1"/>
  <c r="AS89" i="1"/>
  <c r="M30" i="3"/>
  <c r="AG88" i="1"/>
  <c r="L38" i="2"/>
  <c r="AS91" i="1"/>
  <c r="M30" i="5"/>
  <c r="AS90" i="1"/>
  <c r="M30" i="4"/>
  <c r="AS87" i="1" l="1"/>
  <c r="AG90" i="1"/>
  <c r="AN90" i="1" s="1"/>
  <c r="L38" i="4"/>
  <c r="AG91" i="1"/>
  <c r="AN91" i="1" s="1"/>
  <c r="L38" i="5"/>
  <c r="AN88" i="1"/>
  <c r="AG89" i="1"/>
  <c r="AN89" i="1" s="1"/>
  <c r="L38" i="3"/>
  <c r="AT87" i="1"/>
  <c r="AG87" i="1" l="1"/>
  <c r="AN87" i="1"/>
  <c r="AK26" i="1"/>
  <c r="AV94" i="1" l="1"/>
  <c r="BY94" i="1" s="1"/>
  <c r="CD94" i="1"/>
  <c r="AV95" i="1"/>
  <c r="BY95" i="1" s="1"/>
  <c r="CD95" i="1"/>
  <c r="AV96" i="1"/>
  <c r="BY96" i="1" s="1"/>
  <c r="CD96" i="1"/>
  <c r="AV97" i="1"/>
  <c r="BY97" i="1" s="1"/>
  <c r="CD97" i="1"/>
  <c r="W31" i="1" l="1"/>
  <c r="AK31" i="1"/>
  <c r="AK27" i="1"/>
  <c r="AK29" i="1" s="1"/>
  <c r="AG99" i="1"/>
  <c r="AN99" i="1"/>
  <c r="AK37" i="1" l="1"/>
</calcChain>
</file>

<file path=xl/sharedStrings.xml><?xml version="1.0" encoding="utf-8"?>
<sst xmlns="http://schemas.openxmlformats.org/spreadsheetml/2006/main" count="20037" uniqueCount="1501">
  <si>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</si>
  <si>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</si>
  <si>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</si>
  <si>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</si>
  <si>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</si>
  <si>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</si>
  <si>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</si>
  <si>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</si>
  <si>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</si>
  <si>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</si>
  <si>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</si>
  <si>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</si>
  <si>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</si>
  <si>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</si>
  <si>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</si>
  <si>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</si>
  <si>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</si>
  <si>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Stavba:</t>
  </si>
  <si>
    <t>Rekonstrukce kanalizace a vodovodu v ul. Sokola Tůmy, k.ú. Mariánské Hory</t>
  </si>
  <si>
    <t>0,1</t>
  </si>
  <si>
    <t>JKSO:</t>
  </si>
  <si>
    <t>CC-CZ:</t>
  </si>
  <si>
    <t>1</t>
  </si>
  <si>
    <t>Místo:</t>
  </si>
  <si>
    <t xml:space="preserve"> </t>
  </si>
  <si>
    <t>Datum:</t>
  </si>
  <si>
    <t>10. 1. 2015</t>
  </si>
  <si>
    <t>10</t>
  </si>
  <si>
    <t>100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</si>
  <si>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</si>
  <si>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</si>
  <si>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</si>
  <si>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</si>
  <si>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</si>
  <si>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</si>
  <si>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</si>
  <si>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</si>
  <si>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</si>
  <si>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</si>
  <si>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</si>
  <si>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</si>
  <si>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</si>
  <si>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</si>
  <si>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</si>
  <si>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</si>
  <si>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</si>
  <si>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</si>
  <si>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</si>
  <si>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</si>
  <si>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</si>
  <si>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</si>
  <si>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</si>
  <si>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</si>
  <si>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</si>
  <si>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</si>
  <si>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</si>
  <si>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</si>
  <si>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</si>
  <si>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</si>
  <si>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</si>
  <si>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</si>
  <si>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</si>
  <si>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</si>
  <si>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</si>
  <si>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</si>
  <si>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</si>
  <si>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</si>
  <si>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</si>
  <si>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</si>
  <si>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</si>
  <si>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</si>
  <si>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</si>
  <si>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</si>
  <si>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</si>
  <si>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</si>
  <si>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</si>
  <si>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</si>
  <si>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</si>
  <si>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</si>
  <si>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</si>
  <si>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{f48ed7d0-8f93-4333-8d15-d425251ef88c}</t>
  </si>
  <si>
    <t>{00000000-0000-0000-0000-000000000000}</t>
  </si>
  <si>
    <t>/</t>
  </si>
  <si>
    <t>Ostatní a vedlejší náklady</t>
  </si>
  <si>
    <t>{200fdc80-d58f-4d97-874a-bbfc544e4711}</t>
  </si>
  <si>
    <t>IO 01 - Rekonstrukce vodovodu</t>
  </si>
  <si>
    <t>{8b5ed585-422c-4cfa-a09e-3e40a2f829bc}</t>
  </si>
  <si>
    <t>2</t>
  </si>
  <si>
    <t>IO 02 - Rekonstrukce kanalizace</t>
  </si>
  <si>
    <t>{4c5929b4-4e22-447e-ae4b-3e7f26928048}</t>
  </si>
  <si>
    <t>3</t>
  </si>
  <si>
    <t>IO 03 - Dešťová kanalizace</t>
  </si>
  <si>
    <t>{09dfcd2a-0289-41c2-adfe-16016b64858f}</t>
  </si>
  <si>
    <t>Procent. zadání_x000D_
[% nákladů rozpočtu]</t>
  </si>
  <si>
    <t>Zařazení nákladů</t>
  </si>
  <si>
    <t>Ostatní náklady</t>
  </si>
  <si>
    <t>stavební čast</t>
  </si>
  <si>
    <t>OSTATNENAKLADY</t>
  </si>
  <si>
    <t>OSTATNENAKLADYVLASTNE</t>
  </si>
  <si>
    <t>Celkové náklady za stavbu 1) + 2)</t>
  </si>
  <si>
    <t>Zpět na list:</t>
  </si>
  <si>
    <t>Rekapitulace stavby</t>
  </si>
  <si>
    <t>Objekt:</t>
  </si>
  <si>
    <t>0 - Ostatní a vedlejší náklady</t>
  </si>
  <si>
    <t>Náklady z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</si>
  <si>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</si>
  <si>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</si>
  <si>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</si>
  <si>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</si>
  <si>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</si>
  <si>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OST - Ostatní</t>
  </si>
  <si>
    <t>VRN</t>
  </si>
  <si>
    <t>KOMPLETACNA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</si>
  <si>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</si>
  <si>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</si>
  <si>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</si>
  <si>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</si>
  <si>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</si>
  <si>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</si>
  <si>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</si>
  <si>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</si>
  <si>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</si>
  <si>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</si>
  <si>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</si>
  <si>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</si>
  <si>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</si>
  <si>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5</t>
  </si>
  <si>
    <t>ROZPOCET</t>
  </si>
  <si>
    <t>K</t>
  </si>
  <si>
    <t>R001</t>
  </si>
  <si>
    <t>Náklady na vytýčení všech inženýrských sítí na staveništi u jednotlivých správců a majitelů, před zahájením stavebních prací, včetně aktualizace vyjádření správců inženýrských sítí</t>
  </si>
  <si>
    <t>kpl</t>
  </si>
  <si>
    <t>512</t>
  </si>
  <si>
    <t>824233747</t>
  </si>
  <si>
    <t>VV</t>
  </si>
  <si>
    <t>"POPIS:</t>
  </si>
  <si>
    <t>"Zhotovitel zajistí aktualizaci vyjádření majitelů všech stávajících inženýrských sítí a následně zajistí vytýčení všech stávajících inženýrských sítí</t>
  </si>
  <si>
    <t>"na staveništi navrhované kanaliazce u jednostlivých správců a majitelů</t>
  </si>
  <si>
    <t>R004</t>
  </si>
  <si>
    <t>Dočasné dopravní značení vč. aktualizace</t>
  </si>
  <si>
    <t>1131363204</t>
  </si>
  <si>
    <t>"Zřízení a instalace dočasné dopravní značení vč. případně aktualizace projektu dočasného dopravního značení, projednání a schválení s komisí.</t>
  </si>
  <si>
    <t>"Součástí prací je zajištění provozu zařízení pro dočasné dopravní značení,</t>
  </si>
  <si>
    <t>" osazení dopravních značek a jejich udržování v řádném stavu (údržba značení po dobu stavby), demontáž+uvedení dopravního značení do původního stavu</t>
  </si>
  <si>
    <t>"Dokumentace dočasného dopravního značení bude vypracována 5x v tištěné verzi a 2x v digitální verzi na CD</t>
  </si>
  <si>
    <t xml:space="preserve">"Zhotovitel zajistí aktualizaci dopravního značení vč. projednání s příslušnými úřady </t>
  </si>
  <si>
    <t>R005</t>
  </si>
  <si>
    <t>Informační tabule (vyhotovení umístění po dobu stavby, demontáž)</t>
  </si>
  <si>
    <t>1258378214</t>
  </si>
  <si>
    <t>"Zřízení, instalace a ukotvení informační tabule s informacemi o konkrétní stavbě vč. následné likvidace"</t>
  </si>
  <si>
    <t>4</t>
  </si>
  <si>
    <t>R008</t>
  </si>
  <si>
    <t>Provizorní ohrazení staveniště a výkopů, přechody pro chodce (zřízení, instalace a následná likvidace přechodů pro pěší a dočasných přejezdů pro vozidla, provizorní ohrazení výkopů vč. následné likvidace</t>
  </si>
  <si>
    <t>-412147035</t>
  </si>
  <si>
    <t>"Zřízení, instalace a ukotvení provizorních ohrazení staveniště a výkopů vč. následné likvidace"</t>
  </si>
  <si>
    <t>R011</t>
  </si>
  <si>
    <t>Čištění komunikace po celou dobu realizace stavby</t>
  </si>
  <si>
    <t>-892192622</t>
  </si>
  <si>
    <t>"Zajištění čištěná komunikací po celou dobu realiazce stavby"</t>
  </si>
  <si>
    <t>6</t>
  </si>
  <si>
    <t>R012</t>
  </si>
  <si>
    <t>Vytýčení stavby</t>
  </si>
  <si>
    <t>644013324</t>
  </si>
  <si>
    <t>"Předmětem je vytýčení stavby dle požadavků TDS</t>
  </si>
  <si>
    <t>"Vytýčení místa stavby bude ověřena odpovědným geodetem.</t>
  </si>
  <si>
    <t>7</t>
  </si>
  <si>
    <t>R014</t>
  </si>
  <si>
    <t>Náklady na projednání a zajištění nemovitosti vč. zajištění pís. souhlasu vlastníka nemovitosti a jeho podpisu předávacího protokolu o zříz. přípojky a zajištění vstupu na pozemky pro realizaci stavby vč. zajištění protokolu o zpětném převzetí pozemku</t>
  </si>
  <si>
    <t>-382820151</t>
  </si>
  <si>
    <t>"Zhotovitel zajistí projednání a souhlasy se vstupy na pozemky s majitely dotčených pozemků a zajistí potřebná povolení pro realizaci stavby.</t>
  </si>
  <si>
    <t>"Součástí prací je i zajištění podpisu protokolu o zpětném převzetí pozemku vlastníky příslušných pozemků</t>
  </si>
  <si>
    <t>"Zhotovitel zajistí projednání podmínek stavby se správci sítí a s majiteli dotčených pozemků a zajistí potřebná povolení pro realizaci stavby</t>
  </si>
  <si>
    <t>"včetně projednání a odsouhlasení připojení příslušných nemovitostí."</t>
  </si>
  <si>
    <t>"Součástí je zajištění písemného souhlasu vlastníka příslušné nemovitosti a jeho podpisu předávacího protokolu o zřízení přípojky."</t>
  </si>
  <si>
    <t>8</t>
  </si>
  <si>
    <t>R054</t>
  </si>
  <si>
    <t>Náklady na čerpání splašek po celou dobu výstavby</t>
  </si>
  <si>
    <t>Kpl</t>
  </si>
  <si>
    <t>1531283089</t>
  </si>
  <si>
    <t>"Zhotovitel na své náklady zajistí přečerpávaní splašek z rekonstruovaných kanalizačních stok a kanalizačních přípojek</t>
  </si>
  <si>
    <t>9</t>
  </si>
  <si>
    <t>VRN-01</t>
  </si>
  <si>
    <t>Vybudování, provoz a likvidace staveniště</t>
  </si>
  <si>
    <t>702286031</t>
  </si>
  <si>
    <t>"Sociální objekty:Převlékárny, sociální objekty, kancelář pro stavbyvedoucího a mistra, mobilní WC na stavbě - pronájem apod."</t>
  </si>
  <si>
    <t>"Provozní objekty: Kryté plechové sklady, volné sklady, zpevněné plochy, skládky materiálu (kámen, štěrk, prefa díly) mezideponie zeminy apod."</t>
  </si>
  <si>
    <t>"Pronájem veřejným ploch pro zařízení staveniště: Poplatky majiteli pozemků za dočasný pronájem ploch zařízení staveníště"</t>
  </si>
  <si>
    <t>"Napojení zařízení stavneiště na elektrickou energii"</t>
  </si>
  <si>
    <t>"Zhotovitel zajistí prostory pro skladování materiálu a pro mezideponie zeminy včetně poplatků za pronájmy ploch</t>
  </si>
  <si>
    <t>"Zhotovitel si na vlastní náklady zajistí ostrahu staveniště i po dobu mezi realizací etap</t>
  </si>
  <si>
    <t>R006</t>
  </si>
  <si>
    <t>Geodetické zaměření skutečného provedení stavby</t>
  </si>
  <si>
    <t>350630105</t>
  </si>
  <si>
    <t>"Geodetické zaměření skutečného provedení stavby, vč. zákresu tras a objektů do katastrální mapy</t>
  </si>
  <si>
    <t>"Předmětem je zaměření veškerých nadzemních i podzemních objektů, veškerých podzemních i nadzemních objektů, potrubních vedení a elektro rozvodů.</t>
  </si>
  <si>
    <t>"Dokumentace zaměření skutečného provedení stavby bude ověřena odpovědným geodetem.</t>
  </si>
  <si>
    <t>"Dokumentace bude vyhotovena 3x v tištěné verzi na podkladě technické situace,3x v tištěné verzi na podkladě KM  a 2x v digitální verzi na CD vše</t>
  </si>
  <si>
    <t>11</t>
  </si>
  <si>
    <t>R007</t>
  </si>
  <si>
    <t>Zkoušky hutnění - 40x (četnost, jaká hodnota) - 45 MPa</t>
  </si>
  <si>
    <t>402650465</t>
  </si>
  <si>
    <t>12</t>
  </si>
  <si>
    <t>R009-1</t>
  </si>
  <si>
    <t>Vypracování dokumentace skutečného provedení stavby</t>
  </si>
  <si>
    <t>-726131341</t>
  </si>
  <si>
    <t>"Vypracování dokumentace skutečného provedení kompletní stavby do katastrální mapy."</t>
  </si>
  <si>
    <t>"Dokumentace skutečného provedení stavby vč. zakreslení skutečného provedení stavby do originálu ověřené dokumentace na MMO OVP</t>
  </si>
  <si>
    <t>"Do katastrální mapy bude vypracována 3x v tištěné verzi</t>
  </si>
  <si>
    <t>"Dokumentace skutečného provedení stavby bude ověřena odpovědným geodetem"</t>
  </si>
  <si>
    <t>13</t>
  </si>
  <si>
    <t>R0121</t>
  </si>
  <si>
    <t>Zajištění BOZP (BOZP na stavbě, používání OOP s přihlédnutím k místním podmínkám na staveništi a požadavkům dotčených orgánů BP)</t>
  </si>
  <si>
    <t>-1800691766</t>
  </si>
  <si>
    <t>14</t>
  </si>
  <si>
    <t>R016</t>
  </si>
  <si>
    <t>Dočasné zajištění kabelů ve výkopu, dočasné zajištění potrubí</t>
  </si>
  <si>
    <t>309700950</t>
  </si>
  <si>
    <t>"Zhotovitel zajistí ochranu a zajištění stávajících nebo nových kabelů a potrubí ve výkopu, proti jejich poškození nebo odcizení"</t>
  </si>
  <si>
    <t>R017</t>
  </si>
  <si>
    <t>Zhotovení geometrických plánu pro vyznačení VB a technické infrastruktury, zaměřování osazených šachet geodetem průběžně</t>
  </si>
  <si>
    <t>-290923312</t>
  </si>
  <si>
    <t>"Vypracování geometrického plánu skutečného provedení stavby do katastrální mapy pro vklad věcných břemen do katasru nemovitostí dle požadavků"</t>
  </si>
  <si>
    <t xml:space="preserve">"a zásad platné státní legislativy a dle požadavků Katastrálního úřadu. </t>
  </si>
  <si>
    <t>"Geometrický plán pro vklad věcných břemen do KN bude vypracován 4x v tištěné verzi a 2x v dig. verzi na CD pro každého vlastníka dotčených pozemků-"</t>
  </si>
  <si>
    <t>"Dokumentace bude ověřená odpovědným geodetem a katastrálním úřadem"</t>
  </si>
  <si>
    <t>"Vypracování geometrického plánu skutečného provedení technické infrastruktury do katastrální mapy"</t>
  </si>
  <si>
    <t>16</t>
  </si>
  <si>
    <t>R022</t>
  </si>
  <si>
    <t>Zpětné předání inženýrských sítí správcům</t>
  </si>
  <si>
    <t>-1776156354</t>
  </si>
  <si>
    <t>17</t>
  </si>
  <si>
    <t>R024</t>
  </si>
  <si>
    <t>Kompletační činnost a příprava k odevzdání stavby zadavateli</t>
  </si>
  <si>
    <t>1177101177</t>
  </si>
  <si>
    <t>"Zajištění a shromáždění všech dokladů a povolení potřebných k zahájení stavby, k vlastní realizaci stavby a ukončení stavby"</t>
  </si>
  <si>
    <t>"příprava shromáždění dokladů ke kolaudaci stavby a k předání stavby zadavateli"</t>
  </si>
  <si>
    <t>18</t>
  </si>
  <si>
    <t>R102</t>
  </si>
  <si>
    <t>Zpracování fotodokumentace před, v průběhu a po dokončení stavby</t>
  </si>
  <si>
    <t>760757073</t>
  </si>
  <si>
    <t>"zhotovitel fotograficky zdokumentauje stavbu před, v průběhu a po dokončení</t>
  </si>
  <si>
    <t>"Zhotovitel bude pravidelně fotograficky dokumentovat postup prací, každou změnu a každý vyvstalý problém."</t>
  </si>
  <si>
    <t>"Zhotovitel bude vždy schopen tyto materiály předat v digitální podobě investrorovi stavby, technickému dozoru apod. "</t>
  </si>
  <si>
    <t>PN</t>
  </si>
  <si>
    <t>1 - IO 01 - Rekonstrukce vodovodu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</si>
  <si>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</si>
  <si>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</si>
  <si>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</si>
  <si>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</si>
  <si>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</si>
  <si>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</si>
  <si>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</si>
  <si>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</si>
  <si>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</si>
  <si>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</si>
  <si>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</si>
  <si>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</si>
  <si>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23-M - Montáže potrubí</t>
  </si>
  <si>
    <t xml:space="preserve">    46-M - Zemní práce při extr.mont.pracích</t>
  </si>
  <si>
    <t>113106123</t>
  </si>
  <si>
    <t>Rozebrání dlažeb komunikací pro pěší ze zámkových dlaždic</t>
  </si>
  <si>
    <t>m2</t>
  </si>
  <si>
    <t>-709436282</t>
  </si>
  <si>
    <t>"PRO-TZ-10206</t>
  </si>
  <si>
    <t>"PRO-V3-10896</t>
  </si>
  <si>
    <t>"PRO-V2-9590</t>
  </si>
  <si>
    <t>"PRO-V3-10898</t>
  </si>
  <si>
    <t>"PRO-TZ-9901</t>
  </si>
  <si>
    <t>"PARKOVACÍ STÁNÍ</t>
  </si>
  <si>
    <t>"Vodovodní řad V1</t>
  </si>
  <si>
    <t>5,00*1,00</t>
  </si>
  <si>
    <t>"Vodovodní řad V2</t>
  </si>
  <si>
    <t>23,00</t>
  </si>
  <si>
    <t>"Přípojky vodovodního řadu V2</t>
  </si>
  <si>
    <t>2,00*1,00</t>
  </si>
  <si>
    <t>"DLÁŽDĚNÝ CHODNÍK</t>
  </si>
  <si>
    <t>3,00*1,00</t>
  </si>
  <si>
    <t>"Přípojky vodovodního řadu V1</t>
  </si>
  <si>
    <t>4,00*1,00</t>
  </si>
  <si>
    <t>Součet</t>
  </si>
  <si>
    <t>113107123</t>
  </si>
  <si>
    <t>Odstranění podkladu pl do 50 m2 z kameniva drceného tl 300 mm</t>
  </si>
  <si>
    <t>1442321412</t>
  </si>
  <si>
    <t>113107124</t>
  </si>
  <si>
    <t>Odstranění podkladu pl do 50 m2 z kameniva drceného tl 400 mm</t>
  </si>
  <si>
    <t>2135222341</t>
  </si>
  <si>
    <t>113107125</t>
  </si>
  <si>
    <t>Odstranění podkladu pl do 50 m2 z kameniva drceného tl 500 mm</t>
  </si>
  <si>
    <t>805072720</t>
  </si>
  <si>
    <t>12,00*1,00</t>
  </si>
  <si>
    <t>113154124</t>
  </si>
  <si>
    <t>Frézování živičného krytu tl 100 mm pruh š 1 m pl do 500 m2 bez překážek v trase</t>
  </si>
  <si>
    <t>-909481177</t>
  </si>
  <si>
    <t>12,00*8,00</t>
  </si>
  <si>
    <t>113202111</t>
  </si>
  <si>
    <t>Vytrhání obrub krajníků obrubníků stojatých</t>
  </si>
  <si>
    <t>m</t>
  </si>
  <si>
    <t>-2048155534</t>
  </si>
  <si>
    <t>4,00</t>
  </si>
  <si>
    <t>113203111</t>
  </si>
  <si>
    <t>Vytrhání obrub z dlažebních kostek</t>
  </si>
  <si>
    <t>-1941014421</t>
  </si>
  <si>
    <t>4,00*2</t>
  </si>
  <si>
    <t>121101102</t>
  </si>
  <si>
    <t>Sejmutí ornice s přemístěním na vzdálenost do 100 m</t>
  </si>
  <si>
    <t>m3</t>
  </si>
  <si>
    <t>1781683674</t>
  </si>
  <si>
    <t>3,00*1,00*0,10</t>
  </si>
  <si>
    <t>132201201</t>
  </si>
  <si>
    <t>Hloubení rýh š do 2000 mm v hornině tř. 3 objemu do 100 m3</t>
  </si>
  <si>
    <t>-1338527725</t>
  </si>
  <si>
    <t>"D90</t>
  </si>
  <si>
    <t>15,00*1,00*1,70/2</t>
  </si>
  <si>
    <t>"D50</t>
  </si>
  <si>
    <t>8,00*1,00*1,80/2</t>
  </si>
  <si>
    <t>"D63</t>
  </si>
  <si>
    <t>23,00*1,00*1,70/2</t>
  </si>
  <si>
    <t>4,00*1,00*1,70/2</t>
  </si>
  <si>
    <t>"D40</t>
  </si>
  <si>
    <t>2,00*1,00*1,70/2</t>
  </si>
  <si>
    <t>132201209</t>
  </si>
  <si>
    <t>Příplatek za lepivost k hloubení rýh š do 2000 mm v hornině tř. 3</t>
  </si>
  <si>
    <t>892488036</t>
  </si>
  <si>
    <t>132301201</t>
  </si>
  <si>
    <t>Hloubení rýh š do 2000 mm v hornině tř. 4 objemu do 100 m3</t>
  </si>
  <si>
    <t>1885342334</t>
  </si>
  <si>
    <t>132301209</t>
  </si>
  <si>
    <t>Příplatek za lepivost k hloubení rýh š do 2000 mm v hornině tř. 4</t>
  </si>
  <si>
    <t>-1834029226</t>
  </si>
  <si>
    <t>151101101</t>
  </si>
  <si>
    <t>Zřízení příložného pažení a rozepření stěn rýh hl do 2 m</t>
  </si>
  <si>
    <t>1592695721</t>
  </si>
  <si>
    <t>15,00*1,70*2</t>
  </si>
  <si>
    <t>8,00*1,80*2</t>
  </si>
  <si>
    <t>23,00*1,70*2</t>
  </si>
  <si>
    <t>4,00*1,70*2</t>
  </si>
  <si>
    <t>2,00*1,70*2</t>
  </si>
  <si>
    <t>151101111</t>
  </si>
  <si>
    <t>Odstranění příložného pažení a rozepření stěn rýh hl do 2 m</t>
  </si>
  <si>
    <t>-876874274</t>
  </si>
  <si>
    <t>162701105</t>
  </si>
  <si>
    <t>Vodorovné přemístění do 10000 m výkopku/sypaniny z horniny tř. 1 až 4</t>
  </si>
  <si>
    <t>-1740650191</t>
  </si>
  <si>
    <t>15,00*1,00*1,70</t>
  </si>
  <si>
    <t>8,00*1,00*1,80</t>
  </si>
  <si>
    <t>23,00*1,00*1,70</t>
  </si>
  <si>
    <t>4,00*1,00*1,70</t>
  </si>
  <si>
    <t>2,00*1,00*1,70</t>
  </si>
  <si>
    <t>171201201</t>
  </si>
  <si>
    <t>Uložení sypaniny na skládky</t>
  </si>
  <si>
    <t>-1482301047</t>
  </si>
  <si>
    <t>171201211-1</t>
  </si>
  <si>
    <t>Poplatek za uložení odpadu z kontaminované sypaniny na skládce (skládkovné)</t>
  </si>
  <si>
    <t>t</t>
  </si>
  <si>
    <t>-398944682</t>
  </si>
  <si>
    <t>89,200*1,80</t>
  </si>
  <si>
    <t>174101101</t>
  </si>
  <si>
    <t>Zásyp jam, šachet rýh nebo kolem objektů sypaninou se zhutněním</t>
  </si>
  <si>
    <t>-990486807</t>
  </si>
  <si>
    <t>15,00*1,00*(1,70-0,10-0,40)</t>
  </si>
  <si>
    <t>8,00*1,00*(1,80-0,10-0,40)</t>
  </si>
  <si>
    <t>23,00*1,00*(1,70-0,10-0,40)</t>
  </si>
  <si>
    <t>4,00*1,00*(1,70-0,10-0,40)</t>
  </si>
  <si>
    <t>2,00*1,00*(1,70-0,10-0,40)</t>
  </si>
  <si>
    <t>19</t>
  </si>
  <si>
    <t>M</t>
  </si>
  <si>
    <t>583336880</t>
  </si>
  <si>
    <t>těžené přírodní kamenivo fr. 0-63</t>
  </si>
  <si>
    <t>-727128171</t>
  </si>
  <si>
    <t>63,20*2,00</t>
  </si>
  <si>
    <t>20</t>
  </si>
  <si>
    <t>175101101</t>
  </si>
  <si>
    <t>Obsypání potrubí bez prohození sypaniny z hornin tř. 1 až 4 uloženým do 3 m od kraje výkopu</t>
  </si>
  <si>
    <t>-1108897540</t>
  </si>
  <si>
    <t>15,00*1,00*0,40</t>
  </si>
  <si>
    <t>8,00*1,00*0,40</t>
  </si>
  <si>
    <t>23,00*1,00*0,40</t>
  </si>
  <si>
    <t>4,00*1,00*0,40</t>
  </si>
  <si>
    <t>2,00*1,00*0,40</t>
  </si>
  <si>
    <t>583373100</t>
  </si>
  <si>
    <t>žlutý přírodní písek frakce 0-4</t>
  </si>
  <si>
    <t>1705975998</t>
  </si>
  <si>
    <t>20,80*2,00</t>
  </si>
  <si>
    <t>22</t>
  </si>
  <si>
    <t>181301101</t>
  </si>
  <si>
    <t>Rozprostření ornice tl vrstvy do 100 mm pl do 500 m2 v rovině nebo ve svahu do 1:5</t>
  </si>
  <si>
    <t>1262545623</t>
  </si>
  <si>
    <t>23</t>
  </si>
  <si>
    <t>181411131</t>
  </si>
  <si>
    <t>Založení parkového trávníku výsevem plochy do 1000 m2 v rovině a ve svahu do 1:5</t>
  </si>
  <si>
    <t>1641235274</t>
  </si>
  <si>
    <t>24</t>
  </si>
  <si>
    <t>005724100</t>
  </si>
  <si>
    <t>osivo směs travní parková</t>
  </si>
  <si>
    <t>kg</t>
  </si>
  <si>
    <t>1616385678</t>
  </si>
  <si>
    <t>25</t>
  </si>
  <si>
    <t>212752213</t>
  </si>
  <si>
    <t>Trativod z drenážních trubek plastových flexibilních D do 160 mm včetně lože otevřený výkop</t>
  </si>
  <si>
    <t>2098853618</t>
  </si>
  <si>
    <t>15,00</t>
  </si>
  <si>
    <t>8,00</t>
  </si>
  <si>
    <t>2,00</t>
  </si>
  <si>
    <t>26</t>
  </si>
  <si>
    <t>451573111</t>
  </si>
  <si>
    <t>Lože pod potrubí otevřený výkop ze žlutého přírodního písku frakce 0-4</t>
  </si>
  <si>
    <t>40519843</t>
  </si>
  <si>
    <t>15,00*1,00*0,10</t>
  </si>
  <si>
    <t>8,00*1,00*0,10</t>
  </si>
  <si>
    <t>23,00*1,00*0,10</t>
  </si>
  <si>
    <t>4,00*1,00*0,10</t>
  </si>
  <si>
    <t>2,00*1,00*0,10</t>
  </si>
  <si>
    <t>27</t>
  </si>
  <si>
    <t>564851111</t>
  </si>
  <si>
    <t>Podklad ze štěrkodrtě ŠD 0-32 tl 150 mm</t>
  </si>
  <si>
    <t>637051329</t>
  </si>
  <si>
    <t>28</t>
  </si>
  <si>
    <t>564851111-1</t>
  </si>
  <si>
    <t>Podklad ze štěrkodrtě ŠD 0-63 tl 150 mm</t>
  </si>
  <si>
    <t>1821187346</t>
  </si>
  <si>
    <t>29</t>
  </si>
  <si>
    <t>564861111</t>
  </si>
  <si>
    <t>Podklad ze štěrkodrtě ŠD 0-63 tl 200 mm</t>
  </si>
  <si>
    <t>-221137999</t>
  </si>
  <si>
    <t>30</t>
  </si>
  <si>
    <t>564871111</t>
  </si>
  <si>
    <t>Podklad ze štěrkodrtě ŠD 0-63 tl 250 mm</t>
  </si>
  <si>
    <t>-11438363</t>
  </si>
  <si>
    <t>31</t>
  </si>
  <si>
    <t>565166112</t>
  </si>
  <si>
    <t>Asfaltový beton vrstva podkladní ACP 22+ (obalované kamenivo OKH) tl 90 mm š do 3 m</t>
  </si>
  <si>
    <t>1980250750</t>
  </si>
  <si>
    <t>32</t>
  </si>
  <si>
    <t>573111112</t>
  </si>
  <si>
    <t>Postřik živičný infiltrační s posypem z asfaltu množství 1 kg/m2</t>
  </si>
  <si>
    <t>1819443421</t>
  </si>
  <si>
    <t>33</t>
  </si>
  <si>
    <t>573211111</t>
  </si>
  <si>
    <t>Postřik živičný spojovací z asfaltu v množství do 0,70 kg/m2</t>
  </si>
  <si>
    <t>1337165133</t>
  </si>
  <si>
    <t>34</t>
  </si>
  <si>
    <t>577134121</t>
  </si>
  <si>
    <t>Asfaltový beton vrstva obrusná ACO 11+ (ABS) tř. I tl 40 mm</t>
  </si>
  <si>
    <t>543006129</t>
  </si>
  <si>
    <t>35</t>
  </si>
  <si>
    <t>577155132</t>
  </si>
  <si>
    <t>Asfaltový beton vrstva ložní ACL 16+ (ABH) tl 60 mm š do 3 m z modifikovaného asfaltu</t>
  </si>
  <si>
    <t>1023802793</t>
  </si>
  <si>
    <t>36</t>
  </si>
  <si>
    <t>596211110</t>
  </si>
  <si>
    <t>Kladení zámkové dlažby komunikací pro pěší tl 60 mm skupiny A pl do 50 m2</t>
  </si>
  <si>
    <t>171506414</t>
  </si>
  <si>
    <t>37</t>
  </si>
  <si>
    <t>592450380</t>
  </si>
  <si>
    <t>dlažba zámková tl. 60mm</t>
  </si>
  <si>
    <t>-1913569638</t>
  </si>
  <si>
    <t>38</t>
  </si>
  <si>
    <t>596212210</t>
  </si>
  <si>
    <t>Kladení zámkové dlažby pozemních komunikací tl 80 mm skupiny A pl do 50 m2</t>
  </si>
  <si>
    <t>1365205555</t>
  </si>
  <si>
    <t>39</t>
  </si>
  <si>
    <t>592450070</t>
  </si>
  <si>
    <t>dlažba zámková tl. 80mm</t>
  </si>
  <si>
    <t>1480694064</t>
  </si>
  <si>
    <t>40</t>
  </si>
  <si>
    <t>599141111</t>
  </si>
  <si>
    <t>Vyplnění spár mezi silničními dílci živičnou zálivkou</t>
  </si>
  <si>
    <t>405093960</t>
  </si>
  <si>
    <t>12,00*2</t>
  </si>
  <si>
    <t>41</t>
  </si>
  <si>
    <t>8-08</t>
  </si>
  <si>
    <t>Univerzální podkladová deska</t>
  </si>
  <si>
    <t>kus</t>
  </si>
  <si>
    <t>-653154431</t>
  </si>
  <si>
    <t>"PRO-V3-10897</t>
  </si>
  <si>
    <t>"popis: dodávka+montáž</t>
  </si>
  <si>
    <t>42</t>
  </si>
  <si>
    <t>8-09</t>
  </si>
  <si>
    <t xml:space="preserve">Odběr a odvoz vzorku, rozbor kvality vody v potrubí v laboratorních podmínkách </t>
  </si>
  <si>
    <t>1733181893</t>
  </si>
  <si>
    <t>43</t>
  </si>
  <si>
    <t>8-10</t>
  </si>
  <si>
    <t>Demontáž hydrantu DN 80</t>
  </si>
  <si>
    <t>-843057814</t>
  </si>
  <si>
    <t>"PRO-TZ-10257</t>
  </si>
  <si>
    <t>44</t>
  </si>
  <si>
    <t>8-11</t>
  </si>
  <si>
    <t>Demontáž šoupátka</t>
  </si>
  <si>
    <t>1700485838</t>
  </si>
  <si>
    <t>"DN 80</t>
  </si>
  <si>
    <t>"DN 50</t>
  </si>
  <si>
    <t>45</t>
  </si>
  <si>
    <t>8-12</t>
  </si>
  <si>
    <t>Odstranění stávajících povrchových znaků vč. informačních tabulek</t>
  </si>
  <si>
    <t>-1472889650</t>
  </si>
  <si>
    <t>46</t>
  </si>
  <si>
    <t>871171121</t>
  </si>
  <si>
    <t>Montáž potrubí z trubek z tlakového polyetylénu otevřený výkop svařovaných vnější průměr 40 mm</t>
  </si>
  <si>
    <t>642496022</t>
  </si>
  <si>
    <t>47</t>
  </si>
  <si>
    <t>286131110</t>
  </si>
  <si>
    <t>potrubí vodovodní PE100 RC, SDR 11, D 40 x 3,7 mm</t>
  </si>
  <si>
    <t>648767294</t>
  </si>
  <si>
    <t>48</t>
  </si>
  <si>
    <t>871181121</t>
  </si>
  <si>
    <t>Montáž potrubí z trubek z tlakového polyetylénu otevřený výkop svařovaných vnější průměr 50 mm</t>
  </si>
  <si>
    <t>1385654158</t>
  </si>
  <si>
    <t>49</t>
  </si>
  <si>
    <t>286138220</t>
  </si>
  <si>
    <t>potrubí vodovodní PE HD (IPE) tyče 6,12 m, 50 x 4,6 mm</t>
  </si>
  <si>
    <t>436528509</t>
  </si>
  <si>
    <t>50</t>
  </si>
  <si>
    <t>871211121</t>
  </si>
  <si>
    <t>Montáž potrubí z trubek z tlakového polyetylénu otevřený výkop svařovaných vnější průměr 63 mm</t>
  </si>
  <si>
    <t>-1460358326</t>
  </si>
  <si>
    <t>51</t>
  </si>
  <si>
    <t>286138230</t>
  </si>
  <si>
    <t>potrubí vodovodní PE HD (IPE) tyče 6,12 m, 63 x 5,8 mm</t>
  </si>
  <si>
    <t>404729563</t>
  </si>
  <si>
    <t>52</t>
  </si>
  <si>
    <t>871241121</t>
  </si>
  <si>
    <t>Montáž potrubí z trubek z tlakového polyetylénu otevřený výkop svařovaných vnější průměr 90 mm</t>
  </si>
  <si>
    <t>-1374816089</t>
  </si>
  <si>
    <t>53</t>
  </si>
  <si>
    <t>286138250</t>
  </si>
  <si>
    <t>potrubí vodovodní PE HD (IPE) tyče 6,12 m, 90 x 8,2 mm</t>
  </si>
  <si>
    <t>-427096993</t>
  </si>
  <si>
    <t>54</t>
  </si>
  <si>
    <t>877171121-1</t>
  </si>
  <si>
    <t>Montáž tvarovek na potrubí z trubek z tlakového PE otevřený výkop vnější průměr 40 mm</t>
  </si>
  <si>
    <t>-88846559</t>
  </si>
  <si>
    <t>55</t>
  </si>
  <si>
    <t>630004004016</t>
  </si>
  <si>
    <t>mechanická ISO spojka D 40</t>
  </si>
  <si>
    <t>1517373837</t>
  </si>
  <si>
    <t>56</t>
  </si>
  <si>
    <t>877181121</t>
  </si>
  <si>
    <t>Montáž elektrotvarovek na potrubí z trubek z tlakového PE otevřený výkop vnější průměr 50 mm</t>
  </si>
  <si>
    <t>-963404772</t>
  </si>
  <si>
    <t>57</t>
  </si>
  <si>
    <t>M-01</t>
  </si>
  <si>
    <t>elektrokoleno 90° PE100, SDR 11, D 50</t>
  </si>
  <si>
    <t>-1534868063</t>
  </si>
  <si>
    <t>58</t>
  </si>
  <si>
    <t>M-02</t>
  </si>
  <si>
    <t>elektrospojka PE 100, SDR 11, D 50</t>
  </si>
  <si>
    <t>-1235990960</t>
  </si>
  <si>
    <t>59</t>
  </si>
  <si>
    <t>877211121</t>
  </si>
  <si>
    <t>Montáž elektrotvarovek na potrubí z trubek z tlakového PE otevřený výkop vnější průměr 63 mm</t>
  </si>
  <si>
    <t>444374527</t>
  </si>
  <si>
    <t>60</t>
  </si>
  <si>
    <t>M-03</t>
  </si>
  <si>
    <t>elektrokoleno 90° PE100, SDR 11, D 63</t>
  </si>
  <si>
    <t>1071604738</t>
  </si>
  <si>
    <t>61</t>
  </si>
  <si>
    <t>M-06</t>
  </si>
  <si>
    <t>elektroredukce PE100, SDR 11, D 63/50</t>
  </si>
  <si>
    <t>-1522093657</t>
  </si>
  <si>
    <t>62</t>
  </si>
  <si>
    <t>M-11</t>
  </si>
  <si>
    <t>elektro navrtávací T-kus odbočkový, PE 100, SDR 11, D 63/40</t>
  </si>
  <si>
    <t>-48936877</t>
  </si>
  <si>
    <t>63</t>
  </si>
  <si>
    <t>877211121-1</t>
  </si>
  <si>
    <t>Montáž tvarovek na potrubí z trubek z tlakového PE otevřený výkop vnější průměr 63 mm</t>
  </si>
  <si>
    <t>1548090780</t>
  </si>
  <si>
    <t>64</t>
  </si>
  <si>
    <t>M-12</t>
  </si>
  <si>
    <t>navrtávací T-kus odbočkový, s uzavíracím ventilem, s otočným vývodem 360°, PE 100, SDR 11, D 63-40</t>
  </si>
  <si>
    <t>-1245585251</t>
  </si>
  <si>
    <t>65</t>
  </si>
  <si>
    <t>877241121</t>
  </si>
  <si>
    <t>Montáž elektrotvarovek na potrubí z trubek z tlakového PE otevřený výkop vnější průměr 90 mm</t>
  </si>
  <si>
    <t>-1224202632</t>
  </si>
  <si>
    <t>66</t>
  </si>
  <si>
    <t>M-07</t>
  </si>
  <si>
    <t>elektrokoleno 45° PE100, SDR 11, D 90</t>
  </si>
  <si>
    <t>1015071197</t>
  </si>
  <si>
    <t>67</t>
  </si>
  <si>
    <t>M-08</t>
  </si>
  <si>
    <t>elektrospojka PE 100, SDR 11, D 90</t>
  </si>
  <si>
    <t>1221547871</t>
  </si>
  <si>
    <t>68</t>
  </si>
  <si>
    <t>M-09</t>
  </si>
  <si>
    <t>elektroredukce PE100, SDR 11, D 90/63</t>
  </si>
  <si>
    <t>1704907869</t>
  </si>
  <si>
    <t>69</t>
  </si>
  <si>
    <t>M-10</t>
  </si>
  <si>
    <t>elektro T-kus PE100, SDR 11, D 90/63</t>
  </si>
  <si>
    <t>-1863985606</t>
  </si>
  <si>
    <t>70</t>
  </si>
  <si>
    <t>877241121-1</t>
  </si>
  <si>
    <t>Montáž tvarovek na potrubí z trubek z tlakového PE otevřený výkop vnější průměr 90 mm</t>
  </si>
  <si>
    <t>-77177095</t>
  </si>
  <si>
    <t>71</t>
  </si>
  <si>
    <t>M-04</t>
  </si>
  <si>
    <t>lemový nákružek PE DN 80</t>
  </si>
  <si>
    <t>-1397780050</t>
  </si>
  <si>
    <t>72</t>
  </si>
  <si>
    <t>M-05</t>
  </si>
  <si>
    <t>otočná příruba PE DN 80</t>
  </si>
  <si>
    <t>-195524885</t>
  </si>
  <si>
    <t>73</t>
  </si>
  <si>
    <t>891181111</t>
  </si>
  <si>
    <t>Montáž vodovodních šoupátek otevřený výkop DN 40</t>
  </si>
  <si>
    <t>1146090595</t>
  </si>
  <si>
    <t>74</t>
  </si>
  <si>
    <t>422211460</t>
  </si>
  <si>
    <t>šoupátko s PE vevařovacími konci, voda, DN 40/50 PE 100</t>
  </si>
  <si>
    <t>-77955595</t>
  </si>
  <si>
    <t>75</t>
  </si>
  <si>
    <t>960103400000</t>
  </si>
  <si>
    <t>zemní souprava teleskopická šoupátková, D 50, 1,0-1,5m</t>
  </si>
  <si>
    <t>80924005</t>
  </si>
  <si>
    <t>76</t>
  </si>
  <si>
    <t>891211111</t>
  </si>
  <si>
    <t>Montáž vodovodních šoupátek otevřený výkop DN 50</t>
  </si>
  <si>
    <t>-1565218889</t>
  </si>
  <si>
    <t>77</t>
  </si>
  <si>
    <t>422211470</t>
  </si>
  <si>
    <t>šoupátko s PE vevařovacími konci, voda, DN 50/63 PE 100</t>
  </si>
  <si>
    <t>1308645845</t>
  </si>
  <si>
    <t>78</t>
  </si>
  <si>
    <t>960103400001</t>
  </si>
  <si>
    <t>zemní souprava teleskopická šoupátková, D 63, 1,0-1,5m</t>
  </si>
  <si>
    <t>-1771580329</t>
  </si>
  <si>
    <t>79</t>
  </si>
  <si>
    <t>891241111</t>
  </si>
  <si>
    <t>Montáž vodovodních šoupátek otevřený výkop DN 80</t>
  </si>
  <si>
    <t>-295230011</t>
  </si>
  <si>
    <t>80</t>
  </si>
  <si>
    <t>400208000016</t>
  </si>
  <si>
    <t>přírubové šopupátko DN 80</t>
  </si>
  <si>
    <t>152671253</t>
  </si>
  <si>
    <t>81</t>
  </si>
  <si>
    <t>950205010000</t>
  </si>
  <si>
    <t>zemní souprava šoupátková teleskopická DN 80, 1,1-1,8m</t>
  </si>
  <si>
    <t>338501211</t>
  </si>
  <si>
    <t>82</t>
  </si>
  <si>
    <t>892233121</t>
  </si>
  <si>
    <t>Proplach a desinfekce vodovodního potrubí DN od 40 do 70</t>
  </si>
  <si>
    <t>-273893983</t>
  </si>
  <si>
    <t>83</t>
  </si>
  <si>
    <t>892241111</t>
  </si>
  <si>
    <t>Tlaková zkouška vodou potrubí do 80</t>
  </si>
  <si>
    <t>-1375814063</t>
  </si>
  <si>
    <t>84</t>
  </si>
  <si>
    <t>892273121</t>
  </si>
  <si>
    <t>Proplach a desinfekce vodovodního potrubí DN od 80 do 125</t>
  </si>
  <si>
    <t>-1296256366</t>
  </si>
  <si>
    <t>85</t>
  </si>
  <si>
    <t>892372111</t>
  </si>
  <si>
    <t>Zabezpečení konců potrubí DN do 300 při tlakových zkouškách vodou</t>
  </si>
  <si>
    <t>-841682510</t>
  </si>
  <si>
    <t>86</t>
  </si>
  <si>
    <t>899401112</t>
  </si>
  <si>
    <t>Osazení poklopů litinových šoupátkových</t>
  </si>
  <si>
    <t>1723808749</t>
  </si>
  <si>
    <t>87</t>
  </si>
  <si>
    <t>175000000001</t>
  </si>
  <si>
    <t>uliční poklop šoupátkový litinový, tuhý, únosnost 40t</t>
  </si>
  <si>
    <t>142476725</t>
  </si>
  <si>
    <t>88</t>
  </si>
  <si>
    <t>899713111</t>
  </si>
  <si>
    <t>Orientační tabulky</t>
  </si>
  <si>
    <t>1153593769</t>
  </si>
  <si>
    <t>"SOUPÁTKO</t>
  </si>
  <si>
    <t>89</t>
  </si>
  <si>
    <t>9-10</t>
  </si>
  <si>
    <t>Odběr a rozbor vytěžené zeminy</t>
  </si>
  <si>
    <t>591692520</t>
  </si>
  <si>
    <t>"technický popis:</t>
  </si>
  <si>
    <t>"odběr vzorků vytěžené zeminy ve vzdálenostech co 10m výkopu.</t>
  </si>
  <si>
    <t>"rozbor vzorků na výskyt těžkých kovů a PAU</t>
  </si>
  <si>
    <t>90</t>
  </si>
  <si>
    <t>916111123</t>
  </si>
  <si>
    <t>Osazení obruby z drobných kostek s boční opěrou do lože z betonu prostého</t>
  </si>
  <si>
    <t>1383086962</t>
  </si>
  <si>
    <t>91</t>
  </si>
  <si>
    <t>583801100</t>
  </si>
  <si>
    <t>kostka dlažební drobná, žula, I.jakost, velikost 10 cm</t>
  </si>
  <si>
    <t>-1455990225</t>
  </si>
  <si>
    <t>8,000*0,024</t>
  </si>
  <si>
    <t>92</t>
  </si>
  <si>
    <t>916131213</t>
  </si>
  <si>
    <t>Osazení silničního obrubníku betonového stojatého s boční opěrou do lože z betonu prostého</t>
  </si>
  <si>
    <t>898844161</t>
  </si>
  <si>
    <t>93</t>
  </si>
  <si>
    <t>592174650</t>
  </si>
  <si>
    <t>obrubník betonový silniční Standard 100x15x25 cm</t>
  </si>
  <si>
    <t>-427636604</t>
  </si>
  <si>
    <t>94</t>
  </si>
  <si>
    <t>919735112</t>
  </si>
  <si>
    <t>Řezání stávajícího živičného krytu hl do 100 mm</t>
  </si>
  <si>
    <t>854846480</t>
  </si>
  <si>
    <t>95</t>
  </si>
  <si>
    <t>997221551</t>
  </si>
  <si>
    <t>Vodorovná doprava suti ze sypkých materiálů do 1 km</t>
  </si>
  <si>
    <t>1545326177</t>
  </si>
  <si>
    <t>96</t>
  </si>
  <si>
    <t>997221559</t>
  </si>
  <si>
    <t>Příplatek ZKD 1 km u vodorovné dopravy suti ze sypkých materiálů</t>
  </si>
  <si>
    <t>-1377582341</t>
  </si>
  <si>
    <t>97</t>
  </si>
  <si>
    <t>997221611</t>
  </si>
  <si>
    <t>Nakládání suti na dopravní prostředky pro vodorovnou dopravu</t>
  </si>
  <si>
    <t>949307758</t>
  </si>
  <si>
    <t>98</t>
  </si>
  <si>
    <t>997221815</t>
  </si>
  <si>
    <t>Poplatek za uložení betonového odpadu na skládce (skládkovné)</t>
  </si>
  <si>
    <t>2034568927</t>
  </si>
  <si>
    <t>99</t>
  </si>
  <si>
    <t>997221845</t>
  </si>
  <si>
    <t>Poplatek za uložení odpadu z asfaltových povrchů na skládce (skládkovné)</t>
  </si>
  <si>
    <t>-1038796613</t>
  </si>
  <si>
    <t>997221855</t>
  </si>
  <si>
    <t>Poplatek za uložení odpadu z kameniva na skládce (skládkovné)</t>
  </si>
  <si>
    <t>1525748678</t>
  </si>
  <si>
    <t>101</t>
  </si>
  <si>
    <t>997013831</t>
  </si>
  <si>
    <t>Poplatek za uložení stavebního směsného odpadu na skládce (skládkovné) - trubky</t>
  </si>
  <si>
    <t>-1908006914</t>
  </si>
  <si>
    <t>102</t>
  </si>
  <si>
    <t>998276101</t>
  </si>
  <si>
    <t>Přesun hmot pro trubní vedení z trub z plastických hmot otevřený výkop</t>
  </si>
  <si>
    <t>1053674665</t>
  </si>
  <si>
    <t>103</t>
  </si>
  <si>
    <t>210800526</t>
  </si>
  <si>
    <t>Montáž měděných vodičů CY, HO5V, HO7V, NYY, YY 4 mm2 uložených volně</t>
  </si>
  <si>
    <t>803565575</t>
  </si>
  <si>
    <t>104</t>
  </si>
  <si>
    <t>341410250</t>
  </si>
  <si>
    <t>vodič silový s Cu jádrem CY pocínovaný 4 mm2</t>
  </si>
  <si>
    <t>128</t>
  </si>
  <si>
    <t>-707178718</t>
  </si>
  <si>
    <t>51,50*2</t>
  </si>
  <si>
    <t>105</t>
  </si>
  <si>
    <t>230081038</t>
  </si>
  <si>
    <t>Demontáž potrubí DN 50</t>
  </si>
  <si>
    <t>-221368644</t>
  </si>
  <si>
    <t>22,50/1,50</t>
  </si>
  <si>
    <t>106</t>
  </si>
  <si>
    <t>230081056</t>
  </si>
  <si>
    <t>Demontáž potrubí DN 80</t>
  </si>
  <si>
    <t>1012277640</t>
  </si>
  <si>
    <t>21,50/1,50</t>
  </si>
  <si>
    <t>"zaokrouhleno</t>
  </si>
  <si>
    <t>107</t>
  </si>
  <si>
    <t>460490013</t>
  </si>
  <si>
    <t>Krytí potrubí výstražnou fólií šířky 34 cm</t>
  </si>
  <si>
    <t>161087437</t>
  </si>
  <si>
    <t>42,00</t>
  </si>
  <si>
    <t>2 - IO 02 - Rekonstrukce kanalizace</t>
  </si>
  <si>
    <t xml:space="preserve">    3 - Svislé a kompletní konstrukce</t>
  </si>
  <si>
    <t xml:space="preserve">      45 - Vodorovné podkladní a vedlejší konstrukce inž. staveb</t>
  </si>
  <si>
    <t xml:space="preserve">    6 - Úpravy povrchů, podlahy a osazování výplní</t>
  </si>
  <si>
    <t>PSV - Práce a dodávky PSV</t>
  </si>
  <si>
    <t xml:space="preserve">    715 - Izolace proti chemickým vlivům</t>
  </si>
  <si>
    <t>-1895268344</t>
  </si>
  <si>
    <t>"PRO-V2-9599</t>
  </si>
  <si>
    <t>"PRO-V2-9600</t>
  </si>
  <si>
    <t>"PRO-V1-8289</t>
  </si>
  <si>
    <t>"PRO-V2-9633</t>
  </si>
  <si>
    <t>10,00*1,10</t>
  </si>
  <si>
    <t>6,00*1,00</t>
  </si>
  <si>
    <t>134349174</t>
  </si>
  <si>
    <t>113107225</t>
  </si>
  <si>
    <t>Odstranění podkladu pl přes 200 m2 z kameniva drceného tl 500 mm</t>
  </si>
  <si>
    <t>-269369528</t>
  </si>
  <si>
    <t>"STOKA A - ŽB DN 1200</t>
  </si>
  <si>
    <t>82,00*5,90</t>
  </si>
  <si>
    <t>"PŘÍPOJKA KP1 - PP DN 200</t>
  </si>
  <si>
    <t>5,00*1,10</t>
  </si>
  <si>
    <t>"PŘÍPOJKA KP2 - PP DN 200</t>
  </si>
  <si>
    <t>5,00*1,10*5,00</t>
  </si>
  <si>
    <t>"PŘÍPOJKA DP1 - PP DN 150</t>
  </si>
  <si>
    <t>"PŘÍPOJKA DP2 - PP DN 150</t>
  </si>
  <si>
    <t>"PŘÍPOJKA UV1 - PP DN 150</t>
  </si>
  <si>
    <t>"PŘÍPOJKA UV2 - PP DN 150</t>
  </si>
  <si>
    <t>1,00*1,00</t>
  </si>
  <si>
    <t>"PŘÍPOJKA UV3 - PP DN 150</t>
  </si>
  <si>
    <t>"STOKA A.1 - KAMENINA DN 800</t>
  </si>
  <si>
    <t>10,00*1,80</t>
  </si>
  <si>
    <t>"PŘÍPOJKA DP3 - PP DN 150</t>
  </si>
  <si>
    <t>"PŘÍPOJKA DP4 - PP DN 150</t>
  </si>
  <si>
    <t>"STOKA A.2 - KAMENINA DN 400</t>
  </si>
  <si>
    <t>12,00*1,40</t>
  </si>
  <si>
    <t>"PŘÍPOJKA KP3 - PP DN 200</t>
  </si>
  <si>
    <t>"PŘÍPOJKA KP4 - PP DN 150</t>
  </si>
  <si>
    <t>6,00*1,00*3,40/2</t>
  </si>
  <si>
    <t>113154254</t>
  </si>
  <si>
    <t>Frézování živičného krytu tl 100 mm pruh š 1 m pl do 1000 m2 s překážkami v trase</t>
  </si>
  <si>
    <t>1297326195</t>
  </si>
  <si>
    <t>82,00*8,00</t>
  </si>
  <si>
    <t>12,00*12,00</t>
  </si>
  <si>
    <t>397338950</t>
  </si>
  <si>
    <t>6,00</t>
  </si>
  <si>
    <t>-1181771062</t>
  </si>
  <si>
    <t>6,00*2</t>
  </si>
  <si>
    <t>131201202</t>
  </si>
  <si>
    <t>Hloubení jam zapažených v hornině tř. 3 objemu do 1000 m3</t>
  </si>
  <si>
    <t>1373667896</t>
  </si>
  <si>
    <t>"ŠACHTA Š1</t>
  </si>
  <si>
    <t>5,00*5,00*5,50/2</t>
  </si>
  <si>
    <t>"ŠACHTA Š2</t>
  </si>
  <si>
    <t>5,60*5,60*6,60/2</t>
  </si>
  <si>
    <t>"ŠACHTA Š3</t>
  </si>
  <si>
    <t>4,80*4,90*6,00/2</t>
  </si>
  <si>
    <t>"ŠACHTA Š2.1</t>
  </si>
  <si>
    <t>4,50*4,80*6,60/2</t>
  </si>
  <si>
    <t>"ŠACHTA Š3.1</t>
  </si>
  <si>
    <t>2,50*2,50*4,00/2</t>
  </si>
  <si>
    <t>131201209</t>
  </si>
  <si>
    <t>Příplatek za lepivost u hloubení jam zapažených v hornině tř. 3</t>
  </si>
  <si>
    <t>-153936608</t>
  </si>
  <si>
    <t>131301202</t>
  </si>
  <si>
    <t>Hloubení jam zapažených v hornině tř. 4 objemu do 1000 m3</t>
  </si>
  <si>
    <t>-27359203</t>
  </si>
  <si>
    <t>131301209</t>
  </si>
  <si>
    <t>Příplatek za lepivost u hloubení jam zapažených v hornině tř. 4</t>
  </si>
  <si>
    <t>2080233756</t>
  </si>
  <si>
    <t>132201202</t>
  </si>
  <si>
    <t>Hloubení rýh š do 2000 mm v hornině tř. 3 objemu do 1000 m3</t>
  </si>
  <si>
    <t>-1378521400</t>
  </si>
  <si>
    <t>82,00*2,80*5,90/2</t>
  </si>
  <si>
    <t>10,00*1,10*4,00/2</t>
  </si>
  <si>
    <t>10,00*1,10*5,00/2</t>
  </si>
  <si>
    <t>3,00*1,00*5,90/2</t>
  </si>
  <si>
    <t>1,00*1,00*5,90/2</t>
  </si>
  <si>
    <t>10,00*1,80*5,80/2</t>
  </si>
  <si>
    <t>1,00*1,00*5,80/2</t>
  </si>
  <si>
    <t>12,00*1,40*4,60/2</t>
  </si>
  <si>
    <t>10,00*1,10*3,70/2</t>
  </si>
  <si>
    <t>12,00*1,00*3,40/2</t>
  </si>
  <si>
    <t>1860998742</t>
  </si>
  <si>
    <t>132301202</t>
  </si>
  <si>
    <t>Hloubení rýh š do 2000 mm v hornině tř. 4 objemu do 1000 m3</t>
  </si>
  <si>
    <t>-247211820</t>
  </si>
  <si>
    <t>1370395972</t>
  </si>
  <si>
    <t>151101102</t>
  </si>
  <si>
    <t>Zřízení příložného pažení a rozepření stěn rýh hl do 4 m</t>
  </si>
  <si>
    <t>446904215</t>
  </si>
  <si>
    <t>10,00*4,00*2</t>
  </si>
  <si>
    <t>10,00*3,70*2</t>
  </si>
  <si>
    <t>12,00*3,40*2</t>
  </si>
  <si>
    <t>151101103</t>
  </si>
  <si>
    <t>Zřízení příložného pažení a rozepření stěn rýh hl do 8 m</t>
  </si>
  <si>
    <t>591838752</t>
  </si>
  <si>
    <t>82,00*5,90*2</t>
  </si>
  <si>
    <t>10,00*5,00*2</t>
  </si>
  <si>
    <t>3,00*5,90*2</t>
  </si>
  <si>
    <t>1,00*5,90*2</t>
  </si>
  <si>
    <t>10,00*5,80*2</t>
  </si>
  <si>
    <t>1,00*5,80*2</t>
  </si>
  <si>
    <t>12,00*4,60*2</t>
  </si>
  <si>
    <t>151101112</t>
  </si>
  <si>
    <t>Odstranění příložného pažení a rozepření stěn rýh hl do 4 m</t>
  </si>
  <si>
    <t>1290708194</t>
  </si>
  <si>
    <t>151101113</t>
  </si>
  <si>
    <t>Odstranění příložného pažení a rozepření stěn rýh hl do 8 m</t>
  </si>
  <si>
    <t>-860973255</t>
  </si>
  <si>
    <t>151101201</t>
  </si>
  <si>
    <t>Zřízení příložného pažení stěn výkopu hl do 4 m</t>
  </si>
  <si>
    <t>294039417</t>
  </si>
  <si>
    <t>2,50*4*4,00</t>
  </si>
  <si>
    <t>151101211</t>
  </si>
  <si>
    <t>Odstranění příložného pažení stěn hl do 4 m</t>
  </si>
  <si>
    <t>972716129</t>
  </si>
  <si>
    <t>953946133</t>
  </si>
  <si>
    <t>Montáž pažení z ocelových profilů vč. ochranného nátěru</t>
  </si>
  <si>
    <t>-794498341</t>
  </si>
  <si>
    <t>134809150</t>
  </si>
  <si>
    <t>ocelový profil I 200</t>
  </si>
  <si>
    <t>2063930402</t>
  </si>
  <si>
    <t>"PRO-V1-8279</t>
  </si>
  <si>
    <t>"PRO-V1-8270</t>
  </si>
  <si>
    <t>"PRO-V1-8273</t>
  </si>
  <si>
    <t>"PRO-V1-8276</t>
  </si>
  <si>
    <t>(258,06+131,00+125,76+393,00+377,28+167,68)/1000</t>
  </si>
  <si>
    <t>(342,70+188,64+89,08+565,92+267,24+164,68)/1000</t>
  </si>
  <si>
    <t>(300,78+146,72+131,00+440,16+393,00+164,68)/1000</t>
  </si>
  <si>
    <t>(295,54+141,48+125,76+424,44+377,28+167,68)/1000</t>
  </si>
  <si>
    <t>133806250</t>
  </si>
  <si>
    <t>ocelový profil I 140</t>
  </si>
  <si>
    <t>1171119360</t>
  </si>
  <si>
    <t>440,15/1000</t>
  </si>
  <si>
    <t>706,99/1000</t>
  </si>
  <si>
    <t>473,62/1000</t>
  </si>
  <si>
    <t>695,55/1000</t>
  </si>
  <si>
    <t>151301902</t>
  </si>
  <si>
    <t>Zřízení hnaného pažení UNION stěn s ponecháním pažin ve výkopu hl do 8 m</t>
  </si>
  <si>
    <t>663284560</t>
  </si>
  <si>
    <t>88,49</t>
  </si>
  <si>
    <t>110,00</t>
  </si>
  <si>
    <t>79,56</t>
  </si>
  <si>
    <t>1603130441</t>
  </si>
  <si>
    <t>"RÝHY</t>
  </si>
  <si>
    <t>82,00*2,80*5,90</t>
  </si>
  <si>
    <t>10,00*1,10*4,00</t>
  </si>
  <si>
    <t>10,00*1,10*5,00</t>
  </si>
  <si>
    <t>3,00*1,00*5,90</t>
  </si>
  <si>
    <t>1,00*1,00*5,90</t>
  </si>
  <si>
    <t>10,00*1,80*5,80</t>
  </si>
  <si>
    <t>1,00*1,00*5,80</t>
  </si>
  <si>
    <t>12,00*1,40*4,60</t>
  </si>
  <si>
    <t>10,00*1,10*3,70</t>
  </si>
  <si>
    <t>12,00*1,00*3,40</t>
  </si>
  <si>
    <t>"ŠACHTY</t>
  </si>
  <si>
    <t>5,00*5,00*5,50</t>
  </si>
  <si>
    <t>5,60*5,60*6,60</t>
  </si>
  <si>
    <t>4,80*4,90*6,00</t>
  </si>
  <si>
    <t>4,50*4,80*6,60</t>
  </si>
  <si>
    <t>2,50*2,50*4,00</t>
  </si>
  <si>
    <t>-1393294573</t>
  </si>
  <si>
    <t>2458,276*1,80</t>
  </si>
  <si>
    <t>1416475200</t>
  </si>
  <si>
    <t>82,00*2,80*(5,90-0,515-1,60)</t>
  </si>
  <si>
    <t>10,00*1,10*(4,00-0,10-0,60)</t>
  </si>
  <si>
    <t>10,00*1,10*(5,00-0,10-0,60)</t>
  </si>
  <si>
    <t>3,00*1,00*(5,90-0,10-0,50)</t>
  </si>
  <si>
    <t>1,00*1,00*(5,90-0,10-0,50)</t>
  </si>
  <si>
    <t>10,00*1,80*(5,80-0,395-1,20)</t>
  </si>
  <si>
    <t>1,00*1,00*(5,80-0,10-0,50)</t>
  </si>
  <si>
    <t>12,00*1,40*(4,60-0,22-0,80)</t>
  </si>
  <si>
    <t>10,00*1,10*(3,70-0,10-0,60)</t>
  </si>
  <si>
    <t>12,00*1,00*(3,40-0,10-0,50)</t>
  </si>
  <si>
    <t>2,50*2,50*4,00-3,14*0,60*0,60*4,00</t>
  </si>
  <si>
    <t>-922339432</t>
  </si>
  <si>
    <t>1254,848*2,00</t>
  </si>
  <si>
    <t>-1500971531</t>
  </si>
  <si>
    <t>82,00*2,80*1,60</t>
  </si>
  <si>
    <t>10,00*1,10*0,60</t>
  </si>
  <si>
    <t>3,00*1,00*0,50</t>
  </si>
  <si>
    <t>1,00*1,00*0,50</t>
  </si>
  <si>
    <t>10,00*1,80*1,20</t>
  </si>
  <si>
    <t>12,00*1,40*0,80</t>
  </si>
  <si>
    <t>12,00*1,00*0,50</t>
  </si>
  <si>
    <t>1579847689</t>
  </si>
  <si>
    <t>435,7*2,00</t>
  </si>
  <si>
    <t>-1787060704</t>
  </si>
  <si>
    <t>82,00</t>
  </si>
  <si>
    <t>10,00</t>
  </si>
  <si>
    <t>12,00</t>
  </si>
  <si>
    <t>271572211</t>
  </si>
  <si>
    <t>Podsyp pod základové konstrukce se zhutněním z netříděného štěrkopísku</t>
  </si>
  <si>
    <t>-1277528688</t>
  </si>
  <si>
    <t>5,00*5,00*0,10</t>
  </si>
  <si>
    <t>5,60*5,60*0,10</t>
  </si>
  <si>
    <t>4,80*4,90*0,10</t>
  </si>
  <si>
    <t>4,50*4,80*0,10</t>
  </si>
  <si>
    <t>2,50*2,50*0,10</t>
  </si>
  <si>
    <t>273313811</t>
  </si>
  <si>
    <t>Podkladový beton tř. C 25/30</t>
  </si>
  <si>
    <t>-1307661457</t>
  </si>
  <si>
    <t>5,00*5,00*0,15</t>
  </si>
  <si>
    <t>5,60*5,60*0,15</t>
  </si>
  <si>
    <t>4,80*4,90*0,15</t>
  </si>
  <si>
    <t>4,50*4,80*0,15</t>
  </si>
  <si>
    <t>2,50*2,50*0,15</t>
  </si>
  <si>
    <t>358315114</t>
  </si>
  <si>
    <t>Bourání stoky kompletní vč. šachet z prostého betonu</t>
  </si>
  <si>
    <t>1351065155</t>
  </si>
  <si>
    <t>"kanaliazce DN 1200</t>
  </si>
  <si>
    <t>3,14*0,60*0,60*85,00</t>
  </si>
  <si>
    <t>"kanalizace DN 700/1050</t>
  </si>
  <si>
    <t>3,14*0,50*0,50*2,50</t>
  </si>
  <si>
    <t>"šachty</t>
  </si>
  <si>
    <t>3,14*0,60*0,60*6,00*7-3,14*0,50*0,50*6,00*7</t>
  </si>
  <si>
    <t>869317312</t>
  </si>
  <si>
    <t>Zafoukání kanalizace cementopopílkovou směsí</t>
  </si>
  <si>
    <t>-461457901</t>
  </si>
  <si>
    <t>"DN 700x1050</t>
  </si>
  <si>
    <t>3,14*0,50*0,50*(87,50+50,00)</t>
  </si>
  <si>
    <t>"DN 400</t>
  </si>
  <si>
    <t>3,14*0,15*0,15*1,50</t>
  </si>
  <si>
    <t>Lože pod potrubí otevřený výkop ze štěrkopísku</t>
  </si>
  <si>
    <t>21298458</t>
  </si>
  <si>
    <t>10,00*1,10*0,10</t>
  </si>
  <si>
    <t>1,00*1,00*0,10</t>
  </si>
  <si>
    <t>12,00*1,00*0,10</t>
  </si>
  <si>
    <t>452312131</t>
  </si>
  <si>
    <t>Sedlové lože z betonu prostého tř. C 12/15 otevřený výkop</t>
  </si>
  <si>
    <t>1561929708</t>
  </si>
  <si>
    <t>82,00*2,80*0,515</t>
  </si>
  <si>
    <t>10,00*1,80*0,395</t>
  </si>
  <si>
    <t>12,00*1,40*0,220</t>
  </si>
  <si>
    <t>452384121</t>
  </si>
  <si>
    <t>Podkladní pražce z betonu prostého tř. B 7,5 otevřený výkop pl do 50000 mm2</t>
  </si>
  <si>
    <t>1445280117</t>
  </si>
  <si>
    <t>-796924677</t>
  </si>
  <si>
    <t>1214395521</t>
  </si>
  <si>
    <t>1867254843</t>
  </si>
  <si>
    <t>367693107</t>
  </si>
  <si>
    <t>-174891093</t>
  </si>
  <si>
    <t>-474448819</t>
  </si>
  <si>
    <t>Mezisoučet</t>
  </si>
  <si>
    <t>587,8</t>
  </si>
  <si>
    <t>1895817233</t>
  </si>
  <si>
    <t>-1660518289</t>
  </si>
  <si>
    <t>-645721857</t>
  </si>
  <si>
    <t>-500368800</t>
  </si>
  <si>
    <t>1339964657</t>
  </si>
  <si>
    <t>82,00*2</t>
  </si>
  <si>
    <t>631311114</t>
  </si>
  <si>
    <t>Cementová mazanina</t>
  </si>
  <si>
    <t>-405836105</t>
  </si>
  <si>
    <t>"PRO-V2-9632</t>
  </si>
  <si>
    <t>0,80*0,80*0,50</t>
  </si>
  <si>
    <t>8-01a</t>
  </si>
  <si>
    <t>Zkouška vodotěsnosti potrubí</t>
  </si>
  <si>
    <t>-2062249798</t>
  </si>
  <si>
    <t>3,00</t>
  </si>
  <si>
    <t>1,00</t>
  </si>
  <si>
    <t>"Technický popis"</t>
  </si>
  <si>
    <t>"vizuální kontrola způsobilosti úseku k provedení zkoušky těsnosti, kontrola utěsnění přípojek</t>
  </si>
  <si>
    <t>" osazení těsnících vaků, napojení na zdroj vody</t>
  </si>
  <si>
    <t>" kontrola zkoušeného úseku při plnění vodou, odvzdušnění úseku</t>
  </si>
  <si>
    <t>" osazení zkušební nádoby, doplnění vodou po zkušební hladinu</t>
  </si>
  <si>
    <t>" kontrola zkoušeného úseku, doplňování vody po dobu nasákávání</t>
  </si>
  <si>
    <t>" změření úniku vody při zkoušce, vystavení zkušebního protokolu o tlakové zkoušce</t>
  </si>
  <si>
    <t>" vypuštění úseku a odstranění těsnících vaků</t>
  </si>
  <si>
    <t>8-02a</t>
  </si>
  <si>
    <t>Kamerová prohlídka potrubí</t>
  </si>
  <si>
    <t>411422920</t>
  </si>
  <si>
    <t>161,00</t>
  </si>
  <si>
    <t>"Prohlídky kanalizace provézt terénními vozy vybavenými nejmodernějšími kamerovými systémy</t>
  </si>
  <si>
    <t>"Součástí těchto systémů je barevná samohybná kamera s otočnou hlavou 360° a s možností měření spádu, ovality a délky kontrolovaného úseku kanalizace.</t>
  </si>
  <si>
    <t>"Čištění kanalizačních řadů se provádí pomocí tlakové vody</t>
  </si>
  <si>
    <t>" speciálními vozidly s vysokými výkony čerpadel na tlakovou vodu. Na tuto práci</t>
  </si>
  <si>
    <t>" jsou nejvhodnější tzv. recyklační vozy, které zároveň kanalizaci čistí tlakovou</t>
  </si>
  <si>
    <t>" vodou a zároveň odsávají pevné nečistoty z potrubí. Nečistoty smíchané s vodou</t>
  </si>
  <si>
    <t>" za pomoci recyklační jenotky oddělí a recyklovanou vodu opět použijí pro další</t>
  </si>
  <si>
    <t>" čištění.</t>
  </si>
  <si>
    <t>8-03a</t>
  </si>
  <si>
    <t>Zkouška vodotěsnosti šachet</t>
  </si>
  <si>
    <t>69153457</t>
  </si>
  <si>
    <t>"beton</t>
  </si>
  <si>
    <t>"plast</t>
  </si>
  <si>
    <t>"technický popis"</t>
  </si>
  <si>
    <t>"Při zkoušce vodotěsnosti stavebních dílců se zkušební tlak vody nechá působit na dílce a spoje kanalizační šachty</t>
  </si>
  <si>
    <t>"posoudí se, zda nevykazují netěsnosti, nebo jiné viditelné vady. Vlhkost na povrchu není považována za netěsnost</t>
  </si>
  <si>
    <t>"Postup výpočtu hodnoty úhlové odchylky, smykové síly a přídavné smykové síly udává norma. Zkušební přetlak vodou je 5 m a délka trvání zkoušky 15 min</t>
  </si>
  <si>
    <t>822522111</t>
  </si>
  <si>
    <t>Montáž potrubí z trub TZH s integrovaným těsněním otevřený výkop sklon do 20 % DN 1200</t>
  </si>
  <si>
    <t>1627844619</t>
  </si>
  <si>
    <t>592224530</t>
  </si>
  <si>
    <t>trouba železobetonová hrdlová přímá s čedičovou vystýl. DN 1200</t>
  </si>
  <si>
    <t>377393945</t>
  </si>
  <si>
    <t>831312121</t>
  </si>
  <si>
    <t>Montáž potrubí z trub kameninových hrdlových s integrovaným těsněním výkop sklon do 20 % DN 150</t>
  </si>
  <si>
    <t>-401063592</t>
  </si>
  <si>
    <t>597106510</t>
  </si>
  <si>
    <t>trouba kameninová glazovaná DN150</t>
  </si>
  <si>
    <t>2041490079</t>
  </si>
  <si>
    <t>831392121</t>
  </si>
  <si>
    <t>Montáž potrubí z trub kameninových hrdlových s integrovaným těsněním výkop sklon do 20 % DN 400</t>
  </si>
  <si>
    <t>1320942120</t>
  </si>
  <si>
    <t>597107060</t>
  </si>
  <si>
    <t>trouba kameninová glazovaná DN400, spojovací systém C, Třída 200</t>
  </si>
  <si>
    <t>1260737122</t>
  </si>
  <si>
    <t>831442122</t>
  </si>
  <si>
    <t>Montáž potrubí z trub kameninových hrdlových s integrovaným těsněním výkop sklon do 20 % DN 800</t>
  </si>
  <si>
    <t>1324532060</t>
  </si>
  <si>
    <t>597107110</t>
  </si>
  <si>
    <t>trouba kameninová glazovaná DN800, pojovací systém C, Třída 160</t>
  </si>
  <si>
    <t>-403429869</t>
  </si>
  <si>
    <t>837372221</t>
  </si>
  <si>
    <t>Montáž kameninových tvarovek jednoosých s integrovaným těsněním otevřený výkop DN 300</t>
  </si>
  <si>
    <t>-1196116707</t>
  </si>
  <si>
    <t>597115700</t>
  </si>
  <si>
    <t>odbočka kameninová DN300/150</t>
  </si>
  <si>
    <t>1278062880</t>
  </si>
  <si>
    <t>597110240</t>
  </si>
  <si>
    <t>koleno kameninové DN150mm 90°</t>
  </si>
  <si>
    <t>1343694992</t>
  </si>
  <si>
    <t>837392221</t>
  </si>
  <si>
    <t>Montáž kameninových tvarovek jednoosých s integrovaným těsněním otevřený výkop DN 400</t>
  </si>
  <si>
    <t>314068564</t>
  </si>
  <si>
    <t>597117920</t>
  </si>
  <si>
    <t>odbočka kameninová  DN400/200</t>
  </si>
  <si>
    <t>1598563939</t>
  </si>
  <si>
    <t>837442222</t>
  </si>
  <si>
    <t>Montáž kameninových tvarovek jednoosých s integrovaným těsněním otevřený výkop DN 800</t>
  </si>
  <si>
    <t>-932735998</t>
  </si>
  <si>
    <t>597118230</t>
  </si>
  <si>
    <t>odbočka kameninová DN 800/150</t>
  </si>
  <si>
    <t>1226637434</t>
  </si>
  <si>
    <t>597118240</t>
  </si>
  <si>
    <t>odbočka kameninová DN 800/200</t>
  </si>
  <si>
    <t>2078435560</t>
  </si>
  <si>
    <t>871310320</t>
  </si>
  <si>
    <t>Montáž kanalizačního potrubí hladkého plnostěnného SN 12  z polypropylenu DN 150</t>
  </si>
  <si>
    <t>-962542654</t>
  </si>
  <si>
    <t>286152401</t>
  </si>
  <si>
    <t>trubka kanalizační PP SN16, DN 150</t>
  </si>
  <si>
    <t>212545719</t>
  </si>
  <si>
    <t>871350320</t>
  </si>
  <si>
    <t>Montáž kanalizačního potrubí hladkého plnostěnného SN 12  z polypropylenu DN 200</t>
  </si>
  <si>
    <t>837746764</t>
  </si>
  <si>
    <t>286152431</t>
  </si>
  <si>
    <t>trubka kanalizační PP SN16, DN 200</t>
  </si>
  <si>
    <t>1099727027</t>
  </si>
  <si>
    <t>877313123</t>
  </si>
  <si>
    <t>Montáž tvarovek jednoosých na potrubí z trub z PVC těsněných kroužkem otevřený výkop DN 150</t>
  </si>
  <si>
    <t>46416097</t>
  </si>
  <si>
    <t>286115280</t>
  </si>
  <si>
    <t>přechod z kameninového potrubí kanalizace na plastové DN 150</t>
  </si>
  <si>
    <t>-1519014619</t>
  </si>
  <si>
    <t>8-05</t>
  </si>
  <si>
    <t>napojovací sedlo DN 150</t>
  </si>
  <si>
    <t>-603576450</t>
  </si>
  <si>
    <t>597118700</t>
  </si>
  <si>
    <t>vložka šachtová DN150</t>
  </si>
  <si>
    <t>986832698</t>
  </si>
  <si>
    <t>877353123</t>
  </si>
  <si>
    <t>Montáž tvarovek jednoosých na potrubí z trub z PVC těsněných kroužkem otevřený výkop DN 200</t>
  </si>
  <si>
    <t>668810438</t>
  </si>
  <si>
    <t>286115300</t>
  </si>
  <si>
    <t>přechod z kameninového potrubí kanalizace na plastové DN 200</t>
  </si>
  <si>
    <t>-1329142019</t>
  </si>
  <si>
    <t>8-06</t>
  </si>
  <si>
    <t>napojovací sedlo DN 200</t>
  </si>
  <si>
    <t>412004820</t>
  </si>
  <si>
    <t>877373123</t>
  </si>
  <si>
    <t>Montáž tvarovek jednoosých na potrubí z trub z PVC těsněných kroužkem otevřený výkop. DN 300</t>
  </si>
  <si>
    <t>1831886714</t>
  </si>
  <si>
    <t>597118770</t>
  </si>
  <si>
    <t>vložka šachtová DN300</t>
  </si>
  <si>
    <t>423255430</t>
  </si>
  <si>
    <t>894302171</t>
  </si>
  <si>
    <t>Stěny šachet tl nad 200 mm ze ŽB tř. C 30/37 XA2, CI 0,20 - Dmax 22</t>
  </si>
  <si>
    <t>-244142934</t>
  </si>
  <si>
    <t>"PRO-V1-8280</t>
  </si>
  <si>
    <t>"PRO-V1-8271</t>
  </si>
  <si>
    <t>"PRO-V1-8274</t>
  </si>
  <si>
    <t>"PRO-V1-8277</t>
  </si>
  <si>
    <t>"dno</t>
  </si>
  <si>
    <t>2,80*2,50*0,50</t>
  </si>
  <si>
    <t>"stěny</t>
  </si>
  <si>
    <t>2,80*2,60*0,50*2</t>
  </si>
  <si>
    <t>2,50*2,60*0,50*2</t>
  </si>
  <si>
    <t>3,60*3,59*0,50</t>
  </si>
  <si>
    <t>3,60*2,80*0,50*2</t>
  </si>
  <si>
    <t>3,59*2,80*0,50*2</t>
  </si>
  <si>
    <t>2,80*2,90*0,50</t>
  </si>
  <si>
    <t>2,90*2,60*0,50*2</t>
  </si>
  <si>
    <t>2,70*2,80*0,50</t>
  </si>
  <si>
    <t>2,70*2,40*0,50*2</t>
  </si>
  <si>
    <t>2,80*2,40*0,50*2</t>
  </si>
  <si>
    <t>894302271</t>
  </si>
  <si>
    <t>Strop šachet ze ŽB tř. C 30/37 XA2, CI 0,20 - Dmax 22</t>
  </si>
  <si>
    <t>1839327986</t>
  </si>
  <si>
    <t>"strop</t>
  </si>
  <si>
    <t>894812216</t>
  </si>
  <si>
    <t>Revizní a čistící šachta z PP šachtové dno DN 425/200 přímý tok</t>
  </si>
  <si>
    <t>-2079879415</t>
  </si>
  <si>
    <t>894812234</t>
  </si>
  <si>
    <t>Revizní a čistící šachta z PP DN 425 šachtová roura korugovaná bez hrdla světlé hloubky 6000 mm</t>
  </si>
  <si>
    <t>1703857517</t>
  </si>
  <si>
    <t>894812241</t>
  </si>
  <si>
    <t>Revizní a čistící šachta z PP DN 425 šachtová roura teleskopická světlé hloubky 375 mm</t>
  </si>
  <si>
    <t>1770184220</t>
  </si>
  <si>
    <t>894812249</t>
  </si>
  <si>
    <t>Příplatek k rourám revizní a čistící šachty z PP DN 425 za uříznutí šachtové roury</t>
  </si>
  <si>
    <t>1117854601</t>
  </si>
  <si>
    <t>894812262</t>
  </si>
  <si>
    <t>Revizní a čistící šachta z PP DN 425 poklop litinový plný do teleskopické trubky (40 t)</t>
  </si>
  <si>
    <t>1089119873</t>
  </si>
  <si>
    <t>894812311</t>
  </si>
  <si>
    <t>Revizní a čistící šachta z PP typ DN 600/160 šachtové dno průtočné</t>
  </si>
  <si>
    <t>1266352263</t>
  </si>
  <si>
    <t>894812315</t>
  </si>
  <si>
    <t>Revizní a čistící šachta z PP typ DN 600/200 šachtové dno průtočné</t>
  </si>
  <si>
    <t>-323248962</t>
  </si>
  <si>
    <t>894812334</t>
  </si>
  <si>
    <t>Revizní a čistící šachta z PP DN 600 šachtová roura korugovaná světlé hloubky 4000 mm</t>
  </si>
  <si>
    <t>-190868902</t>
  </si>
  <si>
    <t>2+1</t>
  </si>
  <si>
    <t>894812339</t>
  </si>
  <si>
    <t>Příplatek k rourám revizní a čistící šachty z PP DN 600 za uříznutí šachtové roury</t>
  </si>
  <si>
    <t>-444276198</t>
  </si>
  <si>
    <t>894812378</t>
  </si>
  <si>
    <t>Revizní a čistící šachta z PP DN 600 poklop litinový do 40 t s betonovým prstencem a adaptérem</t>
  </si>
  <si>
    <t>-90403614</t>
  </si>
  <si>
    <t>899501221</t>
  </si>
  <si>
    <t>Stupadla do šachet ocelová s PE povlakem</t>
  </si>
  <si>
    <t>1524943537</t>
  </si>
  <si>
    <t>899623151</t>
  </si>
  <si>
    <t>Spadiště šachet z betonu prostého tř. C 16/20 otevřený výkop</t>
  </si>
  <si>
    <t>-217738159</t>
  </si>
  <si>
    <t>0,80*0,80*4,00</t>
  </si>
  <si>
    <t>899623171</t>
  </si>
  <si>
    <t>Nástupnice šachet z betonu C25/30</t>
  </si>
  <si>
    <t>1795881103</t>
  </si>
  <si>
    <t>"PRO-V1-8281</t>
  </si>
  <si>
    <t>"PRO-V1-8272</t>
  </si>
  <si>
    <t>"PRO-V1-8275</t>
  </si>
  <si>
    <t>"PRO-V1-8278</t>
  </si>
  <si>
    <t>1,80*1,50*0,80</t>
  </si>
  <si>
    <t>0,60*0,66*2,59</t>
  </si>
  <si>
    <t>0,40*0,857*1,80</t>
  </si>
  <si>
    <t>899643111</t>
  </si>
  <si>
    <t>Bednění pro spadiště vč. odstranění</t>
  </si>
  <si>
    <t>-1192051835</t>
  </si>
  <si>
    <t>0,80*3*4,00</t>
  </si>
  <si>
    <t>931994141</t>
  </si>
  <si>
    <t>Těsnící bobtnající pásek do spáry</t>
  </si>
  <si>
    <t>-359268334</t>
  </si>
  <si>
    <t>(2,80+2,50)*2*3*2</t>
  </si>
  <si>
    <t>(3,60+3,59)*2*4*2</t>
  </si>
  <si>
    <t>(2,80+2,90)*2*4*2</t>
  </si>
  <si>
    <t>(2,70+2,80)*2*3*2</t>
  </si>
  <si>
    <t>931994154</t>
  </si>
  <si>
    <t>Doinjektáž PUR spár</t>
  </si>
  <si>
    <t>-685807884</t>
  </si>
  <si>
    <t>894401211</t>
  </si>
  <si>
    <t>Osazení betonových dílců pro šachty skruží rovných</t>
  </si>
  <si>
    <t>396412106</t>
  </si>
  <si>
    <t>592243050</t>
  </si>
  <si>
    <t>skruž betonová šachetní TBS-Q.1 100/25 D100x25x12 cm</t>
  </si>
  <si>
    <t>150510536</t>
  </si>
  <si>
    <t>"PRO-V4-2877</t>
  </si>
  <si>
    <t>592243060</t>
  </si>
  <si>
    <t>skruž betonová šachetní TBS-Q.1 100/50 D100x50x12 cm</t>
  </si>
  <si>
    <t>636973678</t>
  </si>
  <si>
    <t>592243070</t>
  </si>
  <si>
    <t>skruž betonová šachetní TBS-Q.1 100/100 D100x100x12 cm</t>
  </si>
  <si>
    <t>955168066</t>
  </si>
  <si>
    <t>592243120</t>
  </si>
  <si>
    <t>konus šachetní betonový TBR-Q.1 100-63/58/12 KPS 100x62,5x58 cm</t>
  </si>
  <si>
    <t>-357056363</t>
  </si>
  <si>
    <t>592243200</t>
  </si>
  <si>
    <t>prstenec šachetní betonový vyrovnávací TBW-Q.1 63/6 62,5 x 12 x 6 cm</t>
  </si>
  <si>
    <t>-806870737</t>
  </si>
  <si>
    <t>592243210</t>
  </si>
  <si>
    <t>prstenec šachetní betonový vyrovnávací TBW-Q.1 63/8 62,5 x 12 x 8 cm</t>
  </si>
  <si>
    <t>-878486021</t>
  </si>
  <si>
    <t>108</t>
  </si>
  <si>
    <t>592243230</t>
  </si>
  <si>
    <t>prstenec šachetní betonový vyrovnávací TBW-Q.1 63/10 62,5 x 12 x 10 cm</t>
  </si>
  <si>
    <t>472422790</t>
  </si>
  <si>
    <t>109</t>
  </si>
  <si>
    <t>592243190</t>
  </si>
  <si>
    <t>prstenec šachetní betonový vyrovnávací TBW-Q.1 63/4 62,5 x 12 x 4 cm</t>
  </si>
  <si>
    <t>-1553270964</t>
  </si>
  <si>
    <t>110</t>
  </si>
  <si>
    <t>592243480</t>
  </si>
  <si>
    <t>těsnění elastomerové pro spojení šachetních dílů EMT DN 1000</t>
  </si>
  <si>
    <t>-251357997</t>
  </si>
  <si>
    <t>111</t>
  </si>
  <si>
    <t>592243380</t>
  </si>
  <si>
    <t>dno betonové šachty kanalizační přímé TBZ-Q.1 100/80 V max. 50 100/80x50 cm</t>
  </si>
  <si>
    <t>984883639</t>
  </si>
  <si>
    <t>112</t>
  </si>
  <si>
    <t>894502101</t>
  </si>
  <si>
    <t>Bednění stěn šachet pravoúhlých nebo vícehranných jednostranné vč. odstranění bendnění</t>
  </si>
  <si>
    <t>1740463075</t>
  </si>
  <si>
    <t>(1,80+1,50)*2*1,80</t>
  </si>
  <si>
    <t>(2,60+2,59)*2*2,80</t>
  </si>
  <si>
    <t>(1,80+1,90)*2*2,60</t>
  </si>
  <si>
    <t>(1,70+1,80)*2*2,40</t>
  </si>
  <si>
    <t>113</t>
  </si>
  <si>
    <t>894503111</t>
  </si>
  <si>
    <t>Bednění deskových stropů šachet vč. odstranění bendnění</t>
  </si>
  <si>
    <t>1153376090</t>
  </si>
  <si>
    <t>1,80*1,50</t>
  </si>
  <si>
    <t>2,60*2,59</t>
  </si>
  <si>
    <t>1,80*1,90</t>
  </si>
  <si>
    <t>1,70*1,80</t>
  </si>
  <si>
    <t>114</t>
  </si>
  <si>
    <t>894601111</t>
  </si>
  <si>
    <t>Výztuž šachet z betonářské oceli 10 216</t>
  </si>
  <si>
    <t>1060734228</t>
  </si>
  <si>
    <t>26,57/1000</t>
  </si>
  <si>
    <t>42,87/1000</t>
  </si>
  <si>
    <t>31,39/1000</t>
  </si>
  <si>
    <t>27,80/1000</t>
  </si>
  <si>
    <t>115</t>
  </si>
  <si>
    <t>894608112</t>
  </si>
  <si>
    <t>Výztuž šachet z betonářské oceli 10 505</t>
  </si>
  <si>
    <t>-1939431574</t>
  </si>
  <si>
    <t>299,45/1000</t>
  </si>
  <si>
    <t>436,00/1000</t>
  </si>
  <si>
    <t>305,65/1000</t>
  </si>
  <si>
    <t>268,56/1000</t>
  </si>
  <si>
    <t>116</t>
  </si>
  <si>
    <t>894608211</t>
  </si>
  <si>
    <t>Výztuž šachet ze svařovaných sítí typu Kari</t>
  </si>
  <si>
    <t>-63516999</t>
  </si>
  <si>
    <t>355,60/1000</t>
  </si>
  <si>
    <t>642,02/1000</t>
  </si>
  <si>
    <t>439,25/1000</t>
  </si>
  <si>
    <t>117</t>
  </si>
  <si>
    <t>899102111</t>
  </si>
  <si>
    <t>Osazení poklopů</t>
  </si>
  <si>
    <t>931119014</t>
  </si>
  <si>
    <t>118</t>
  </si>
  <si>
    <t>592246610</t>
  </si>
  <si>
    <t>poklop šachtový /betonová výplň+ litina/ D 400 s odvětráním</t>
  </si>
  <si>
    <t>-475764671</t>
  </si>
  <si>
    <t>119</t>
  </si>
  <si>
    <t>877151124</t>
  </si>
  <si>
    <t>Jádrová navrtávka do D 180 mm do ŽB trouby, nebo šachty</t>
  </si>
  <si>
    <t>228202737</t>
  </si>
  <si>
    <t>120</t>
  </si>
  <si>
    <t>877151126</t>
  </si>
  <si>
    <t>Jádrová navrtávka do D 225 mm do ŽB trouby</t>
  </si>
  <si>
    <t>31162860</t>
  </si>
  <si>
    <t>121</t>
  </si>
  <si>
    <t>877151129</t>
  </si>
  <si>
    <t>Jádrová navrtávka do D 350 mm do šachty</t>
  </si>
  <si>
    <t>374455143</t>
  </si>
  <si>
    <t>122</t>
  </si>
  <si>
    <t>1914920864</t>
  </si>
  <si>
    <t>123</t>
  </si>
  <si>
    <t>1455720067</t>
  </si>
  <si>
    <t>124</t>
  </si>
  <si>
    <t>-1440924797</t>
  </si>
  <si>
    <t>12,000*0,024</t>
  </si>
  <si>
    <t>125</t>
  </si>
  <si>
    <t>-641428811</t>
  </si>
  <si>
    <t>126</t>
  </si>
  <si>
    <t>-766006145</t>
  </si>
  <si>
    <t>127</t>
  </si>
  <si>
    <t>919735122</t>
  </si>
  <si>
    <t>Řezání stávajícího betonového krytu hl do 100 mm</t>
  </si>
  <si>
    <t>1194724384</t>
  </si>
  <si>
    <t>-1570282568</t>
  </si>
  <si>
    <t>129</t>
  </si>
  <si>
    <t>-2092470340</t>
  </si>
  <si>
    <t>130</t>
  </si>
  <si>
    <t>323457210</t>
  </si>
  <si>
    <t>131</t>
  </si>
  <si>
    <t>-1622273973</t>
  </si>
  <si>
    <t>132</t>
  </si>
  <si>
    <t>-1696709987</t>
  </si>
  <si>
    <t>133</t>
  </si>
  <si>
    <t>-1187543272</t>
  </si>
  <si>
    <t>134</t>
  </si>
  <si>
    <t>998274101</t>
  </si>
  <si>
    <t>Přesun hmot pro trubní vedení z trub betonových otevřený výkop</t>
  </si>
  <si>
    <t>1714760315</t>
  </si>
  <si>
    <t>135</t>
  </si>
  <si>
    <t>715174012</t>
  </si>
  <si>
    <t>Provedení izolace proti chemickým vlivům nádrží, kanálů, šachet obklady čedičovými tl 40 mm do tmelů</t>
  </si>
  <si>
    <t>-483914913</t>
  </si>
  <si>
    <t>2*3,14*0,60*2,50/2+0,30*2,50*2</t>
  </si>
  <si>
    <t>(0,60+0,66)*2,59+1,94*2,50</t>
  </si>
  <si>
    <t>(0,40+0,857)*2+1,043*1,80</t>
  </si>
  <si>
    <t>1,80*1,70</t>
  </si>
  <si>
    <t>136</t>
  </si>
  <si>
    <t>632321180</t>
  </si>
  <si>
    <t>dlaždice z taveného čediče JRI = jemný rastr 200x200x22</t>
  </si>
  <si>
    <t>-2030750541</t>
  </si>
  <si>
    <t>21,774/(0,20*0,20)</t>
  </si>
  <si>
    <t>545</t>
  </si>
  <si>
    <t>3 - IO 03 - Dešťová kanalizace</t>
  </si>
  <si>
    <t>143807547</t>
  </si>
  <si>
    <t>"PRO-TZ-10228</t>
  </si>
  <si>
    <t>"PRO-V2-9618</t>
  </si>
  <si>
    <t>"PRO-V2-9619</t>
  </si>
  <si>
    <t>"PRO-V2-9620</t>
  </si>
  <si>
    <t>"DLÁŽDĚNÝ VJEZD</t>
  </si>
  <si>
    <t>2,00*1,40</t>
  </si>
  <si>
    <t>-165409600</t>
  </si>
  <si>
    <t>113107165</t>
  </si>
  <si>
    <t>Odstranění podkladu pl přes 50 do 200 m2 z kameniva drceného tl 500 mm</t>
  </si>
  <si>
    <t>1386102157</t>
  </si>
  <si>
    <t>"ASFALT</t>
  </si>
  <si>
    <t>77,00*1,40</t>
  </si>
  <si>
    <t>1669422221</t>
  </si>
  <si>
    <t>77,00*8,50</t>
  </si>
  <si>
    <t>1796960511</t>
  </si>
  <si>
    <t>-1338769738</t>
  </si>
  <si>
    <t>2,00*2</t>
  </si>
  <si>
    <t>131201201</t>
  </si>
  <si>
    <t>Hloubení jam zapažených v hornině tř. 3 objemu do 100 m3</t>
  </si>
  <si>
    <t>-737335675</t>
  </si>
  <si>
    <t>2,50*2,50*4,80*3/2</t>
  </si>
  <si>
    <t>867116698</t>
  </si>
  <si>
    <t>131301201</t>
  </si>
  <si>
    <t>Hloubení jam zapažených v hornině tř. 4 objemu do 100 m3</t>
  </si>
  <si>
    <t>1370525523</t>
  </si>
  <si>
    <t>843829231</t>
  </si>
  <si>
    <t>-1759701007</t>
  </si>
  <si>
    <t>79,00*1,40*4,80/2</t>
  </si>
  <si>
    <t>974649022</t>
  </si>
  <si>
    <t>1364779876</t>
  </si>
  <si>
    <t>-1008145323</t>
  </si>
  <si>
    <t>401441718</t>
  </si>
  <si>
    <t>79,00*4,80*2</t>
  </si>
  <si>
    <t>1981155452</t>
  </si>
  <si>
    <t>151101202</t>
  </si>
  <si>
    <t>Zřízení příložného pažení stěn výkopu hl do 8 m</t>
  </si>
  <si>
    <t>-1912746453</t>
  </si>
  <si>
    <t>2,50*4*4,80*3</t>
  </si>
  <si>
    <t>151101212</t>
  </si>
  <si>
    <t>Odstranění příložného pažení stěn hl do 8 m</t>
  </si>
  <si>
    <t>-1666999155</t>
  </si>
  <si>
    <t>-30057372</t>
  </si>
  <si>
    <t>"rýha</t>
  </si>
  <si>
    <t>79,00*1,40*4,80</t>
  </si>
  <si>
    <t>3,14*0,60*0,60*4,80*3</t>
  </si>
  <si>
    <t>801662308</t>
  </si>
  <si>
    <t>547,158*1,80</t>
  </si>
  <si>
    <t>658232045</t>
  </si>
  <si>
    <t>79,00*1,40*(4,80-0,22-0,80)</t>
  </si>
  <si>
    <t>2,50*2,50*4,80*3-3,14*0,60*0,60*4,80*3</t>
  </si>
  <si>
    <t>-1760805670</t>
  </si>
  <si>
    <t>491,79*2,00</t>
  </si>
  <si>
    <t>308859088</t>
  </si>
  <si>
    <t>79,00*1,40*0,80</t>
  </si>
  <si>
    <t>1305878796</t>
  </si>
  <si>
    <t>88,48*2,00</t>
  </si>
  <si>
    <t>-1966680754</t>
  </si>
  <si>
    <t>79,00</t>
  </si>
  <si>
    <t>214658431</t>
  </si>
  <si>
    <t>"PRO-V1-8266</t>
  </si>
  <si>
    <t>2,50*2,50*0,10*3</t>
  </si>
  <si>
    <t>273313611</t>
  </si>
  <si>
    <t>Podkladový beton tř. C 16/20</t>
  </si>
  <si>
    <t>1917200533</t>
  </si>
  <si>
    <t>-1020260635</t>
  </si>
  <si>
    <t>3,14*0,60*0,60*4,80*2-3,14*0,50*0,50*4,80*2</t>
  </si>
  <si>
    <t>1870951611</t>
  </si>
  <si>
    <t>3,14*0,50*0,50*50,00</t>
  </si>
  <si>
    <t>1814159016</t>
  </si>
  <si>
    <t>79,00*1,40*0,22</t>
  </si>
  <si>
    <t>281143338</t>
  </si>
  <si>
    <t>1800200662</t>
  </si>
  <si>
    <t>-1444431014</t>
  </si>
  <si>
    <t>-1757564339</t>
  </si>
  <si>
    <t>2015713508</t>
  </si>
  <si>
    <t>2119024720</t>
  </si>
  <si>
    <t>93063919</t>
  </si>
  <si>
    <t>-1670106811</t>
  </si>
  <si>
    <t>1602476826</t>
  </si>
  <si>
    <t>-868737883</t>
  </si>
  <si>
    <t>1462962363</t>
  </si>
  <si>
    <t>77,00*2</t>
  </si>
  <si>
    <t>1568350437</t>
  </si>
  <si>
    <t>-294941664</t>
  </si>
  <si>
    <t>1911896803</t>
  </si>
  <si>
    <t>-323587186</t>
  </si>
  <si>
    <t>2143968269</t>
  </si>
  <si>
    <t>-289484505</t>
  </si>
  <si>
    <t>-2028529859</t>
  </si>
  <si>
    <t>"PRO-V4-2874</t>
  </si>
  <si>
    <t>-1870634479</t>
  </si>
  <si>
    <t>-835845618</t>
  </si>
  <si>
    <t>1859136115</t>
  </si>
  <si>
    <t>-1683597488</t>
  </si>
  <si>
    <t>1177890230</t>
  </si>
  <si>
    <t>-334303324</t>
  </si>
  <si>
    <t>247458869</t>
  </si>
  <si>
    <t>-2084195486</t>
  </si>
  <si>
    <t>1162963136</t>
  </si>
  <si>
    <t>549496330</t>
  </si>
  <si>
    <t>-1474602446</t>
  </si>
  <si>
    <t>-374680259</t>
  </si>
  <si>
    <t>98312137</t>
  </si>
  <si>
    <t>4,000*0,024</t>
  </si>
  <si>
    <t>-1440792959</t>
  </si>
  <si>
    <t>-320307032</t>
  </si>
  <si>
    <t>-177981023</t>
  </si>
  <si>
    <t>1504142593</t>
  </si>
  <si>
    <t>-249168541</t>
  </si>
  <si>
    <t>-475924553</t>
  </si>
  <si>
    <t>-638635509</t>
  </si>
  <si>
    <t>-146552661</t>
  </si>
  <si>
    <t>1221650305</t>
  </si>
  <si>
    <t>998275101</t>
  </si>
  <si>
    <t>Přesun hmot pro trubní vedení z trub kameninových otevřený výkop</t>
  </si>
  <si>
    <t>1368855624</t>
  </si>
  <si>
    <t>Celkové náklady za stavbu</t>
  </si>
  <si>
    <t>1) KRYCÍ LIST SOUPISU PRACÍ, DODÁVEK A SLUŽEB S VÝKAZEM VÝMĚR</t>
  </si>
  <si>
    <t>KRYCÍ LIST SOUPISU PRACÍ, DODÁVEK A SLUŽEB S VÝKAZEM VÝMĚR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</si>
  <si>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SOUPISU PRACÍ, DODÁVEK A SLUŽEB S VÝKAZEM VÝMĚR_x000D_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</si>
  <si>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2) REKAPITULACE SOUPISU PRACÍ, DODÁVEK A SLUŽEB S VÝKAZEM VÝMĚR</t>
  </si>
  <si>
    <t>REKAPITULACE SOUPISU PRACÍ, DODÁVEK A SLUŽEB S VÝKAZEM VÝMĚR</t>
  </si>
  <si>
    <t>3) SOUPIS PRACÍ, DODÁVEK A SLUŽEB S VÝKAZEM VÝMĚR</t>
  </si>
  <si>
    <t>SOUPIS PRACÍ, DODÁVEK A SLUŽEB S VÝKAZEM VÝMĚR</t>
  </si>
  <si>
    <t>G. SOUPIS PRACÍ, DODÁVEK A SLUŽEB</t>
  </si>
  <si>
    <t>S VÝKAZEM VÝMĚR</t>
  </si>
  <si>
    <t>Investor:</t>
  </si>
  <si>
    <t>Statutární město Ostrava</t>
  </si>
  <si>
    <t>Rekonstrukce kanalizace a vodovodu</t>
  </si>
  <si>
    <t>ul. Sokola Tůmy, k.ú. Mariánské hory</t>
  </si>
  <si>
    <t>Stupeň:</t>
  </si>
  <si>
    <t>DSP+DPS</t>
  </si>
  <si>
    <t>Vypracoval:</t>
  </si>
  <si>
    <t>Jakub Nevyjel</t>
  </si>
  <si>
    <t>Přezkoumal:</t>
  </si>
  <si>
    <t>Ing. Bernard Hájovský</t>
  </si>
  <si>
    <t>Schválil:</t>
  </si>
  <si>
    <t>Ing. Lukáš Madry</t>
  </si>
  <si>
    <t>Číslo zakázky:</t>
  </si>
  <si>
    <t>Patří do:</t>
  </si>
  <si>
    <t>PRO-SP-8988</t>
  </si>
  <si>
    <t>Zpracováno v ÚRS 2014/1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</si>
</sst>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mm\/yyyy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/>
    <xf numFmtId="0" fontId="43" fillId="0" borderId="0"/>
    <xf numFmtId="0" fontId="48" fillId="0" borderId="0"/>
  </cellStyleXfs>
  <cellXfs count="31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166" fontId="32" fillId="0" borderId="17" xfId="0" applyNumberFormat="1" applyFont="1" applyBorder="1" applyAlignment="1">
      <alignment vertical="center"/>
    </xf>
    <xf numFmtId="4" fontId="32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>
      <alignment vertical="center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7" fillId="0" borderId="12" xfId="0" applyNumberFormat="1" applyFont="1" applyBorder="1" applyAlignment="1"/>
    <xf numFmtId="166" fontId="37" fillId="0" borderId="13" xfId="0" applyNumberFormat="1" applyFont="1" applyBorder="1" applyAlignment="1"/>
    <xf numFmtId="4" fontId="38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1" fillId="0" borderId="25" xfId="0" applyFont="1" applyBorder="1" applyAlignment="1" applyProtection="1">
      <alignment horizontal="center" vertical="center"/>
      <protection locked="0"/>
    </xf>
    <xf numFmtId="49" fontId="41" fillId="0" borderId="25" xfId="0" applyNumberFormat="1" applyFont="1" applyBorder="1" applyAlignment="1" applyProtection="1">
      <alignment horizontal="left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167" fontId="41" fillId="4" borderId="25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4" fillId="0" borderId="0" xfId="2" applyFont="1" applyAlignment="1">
      <alignment horizontal="center"/>
    </xf>
    <xf numFmtId="0" fontId="43" fillId="0" borderId="0" xfId="2"/>
    <xf numFmtId="0" fontId="46" fillId="0" borderId="0" xfId="2" applyFont="1"/>
    <xf numFmtId="0" fontId="44" fillId="0" borderId="0" xfId="2" applyFont="1"/>
    <xf numFmtId="0" fontId="47" fillId="0" borderId="0" xfId="2" applyFont="1"/>
    <xf numFmtId="168" fontId="47" fillId="0" borderId="0" xfId="2" applyNumberFormat="1" applyFont="1" applyAlignment="1">
      <alignment horizontal="left"/>
    </xf>
    <xf numFmtId="14" fontId="47" fillId="0" borderId="0" xfId="2" applyNumberFormat="1" applyFont="1" applyAlignment="1">
      <alignment horizontal="left"/>
    </xf>
    <xf numFmtId="3" fontId="47" fillId="0" borderId="0" xfId="2" applyNumberFormat="1" applyFont="1" applyAlignment="1">
      <alignment horizontal="left"/>
    </xf>
    <xf numFmtId="0" fontId="45" fillId="0" borderId="0" xfId="2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7" fillId="6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36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27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0" fontId="15" fillId="2" borderId="0" xfId="1" applyFont="1" applyFill="1" applyAlignment="1" applyProtection="1">
      <alignment horizontal="center" vertical="center"/>
    </xf>
    <xf numFmtId="0" fontId="3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41" fillId="0" borderId="25" xfId="0" applyFont="1" applyBorder="1" applyAlignment="1" applyProtection="1">
      <alignment horizontal="left" vertical="center" wrapText="1"/>
      <protection locked="0"/>
    </xf>
    <xf numFmtId="4" fontId="41" fillId="4" borderId="25" xfId="0" applyNumberFormat="1" applyFont="1" applyFill="1" applyBorder="1" applyAlignment="1" applyProtection="1">
      <alignment vertical="center"/>
      <protection locked="0"/>
    </xf>
    <xf numFmtId="4" fontId="41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</cellXfs>
  <cellStyles count="4">
    <cellStyle name="Hypertextový odkaz" xfId="1" builtinId="8"/>
    <cellStyle name="Normální" xfId="0" builtinId="0" customBuiltin="1"/>
    <cellStyle name="Normální 2" xfId="3"/>
    <cellStyle name="normální_ROZPOČET - VZOR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46</xdr:row>
      <xdr:rowOff>95250</xdr:rowOff>
    </xdr:from>
    <xdr:to>
      <xdr:col>6</xdr:col>
      <xdr:colOff>314325</xdr:colOff>
      <xdr:row>52</xdr:row>
      <xdr:rowOff>161925</xdr:rowOff>
    </xdr:to>
    <xdr:pic>
      <xdr:nvPicPr>
        <xdr:cNvPr id="2" name="Picture 3" descr="nevyj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5F7F6"/>
            </a:clrFrom>
            <a:clrTo>
              <a:srgbClr val="F5F7F6">
                <a:alpha val="0"/>
              </a:srgbClr>
            </a:clrTo>
          </a:clrChange>
          <a:lum bright="-100000" contrast="10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458200"/>
          <a:ext cx="1685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H12" sqref="H12"/>
    </sheetView>
  </sheetViews>
  <sheetFormatPr defaultColWidth="0" defaultRowHeight="12.75"/>
  <cols>
    <col min="1" max="3" width="10.6640625" style="209" customWidth="1"/>
    <col min="4" max="4" width="13.33203125" style="209" bestFit="1" customWidth="1"/>
    <col min="5" max="8" width="10.6640625" style="209" customWidth="1"/>
    <col min="9" max="9" width="12.83203125" style="209" customWidth="1"/>
    <col min="10" max="10" width="10.6640625" style="209" customWidth="1"/>
    <col min="11" max="256" width="0" style="209" hidden="1"/>
    <col min="257" max="259" width="10.6640625" style="209" customWidth="1"/>
    <col min="260" max="260" width="13.33203125" style="209" bestFit="1" customWidth="1"/>
    <col min="261" max="264" width="10.6640625" style="209" customWidth="1"/>
    <col min="265" max="265" width="12.83203125" style="209" customWidth="1"/>
    <col min="266" max="266" width="10.6640625" style="209" customWidth="1"/>
    <col min="267" max="512" width="0" style="209" hidden="1"/>
    <col min="513" max="515" width="10.6640625" style="209" customWidth="1"/>
    <col min="516" max="516" width="13.33203125" style="209" bestFit="1" customWidth="1"/>
    <col min="517" max="520" width="10.6640625" style="209" customWidth="1"/>
    <col min="521" max="521" width="12.83203125" style="209" customWidth="1"/>
    <col min="522" max="522" width="10.6640625" style="209" customWidth="1"/>
    <col min="523" max="768" width="0" style="209" hidden="1"/>
    <col min="769" max="771" width="10.6640625" style="209" customWidth="1"/>
    <col min="772" max="772" width="13.33203125" style="209" bestFit="1" customWidth="1"/>
    <col min="773" max="776" width="10.6640625" style="209" customWidth="1"/>
    <col min="777" max="777" width="12.83203125" style="209" customWidth="1"/>
    <col min="778" max="778" width="10.6640625" style="209" customWidth="1"/>
    <col min="779" max="1024" width="0" style="209" hidden="1"/>
    <col min="1025" max="1027" width="10.6640625" style="209" customWidth="1"/>
    <col min="1028" max="1028" width="13.33203125" style="209" bestFit="1" customWidth="1"/>
    <col min="1029" max="1032" width="10.6640625" style="209" customWidth="1"/>
    <col min="1033" max="1033" width="12.83203125" style="209" customWidth="1"/>
    <col min="1034" max="1034" width="10.6640625" style="209" customWidth="1"/>
    <col min="1035" max="1280" width="0" style="209" hidden="1"/>
    <col min="1281" max="1283" width="10.6640625" style="209" customWidth="1"/>
    <col min="1284" max="1284" width="13.33203125" style="209" bestFit="1" customWidth="1"/>
    <col min="1285" max="1288" width="10.6640625" style="209" customWidth="1"/>
    <col min="1289" max="1289" width="12.83203125" style="209" customWidth="1"/>
    <col min="1290" max="1290" width="10.6640625" style="209" customWidth="1"/>
    <col min="1291" max="1536" width="0" style="209" hidden="1"/>
    <col min="1537" max="1539" width="10.6640625" style="209" customWidth="1"/>
    <col min="1540" max="1540" width="13.33203125" style="209" bestFit="1" customWidth="1"/>
    <col min="1541" max="1544" width="10.6640625" style="209" customWidth="1"/>
    <col min="1545" max="1545" width="12.83203125" style="209" customWidth="1"/>
    <col min="1546" max="1546" width="10.6640625" style="209" customWidth="1"/>
    <col min="1547" max="1792" width="0" style="209" hidden="1"/>
    <col min="1793" max="1795" width="10.6640625" style="209" customWidth="1"/>
    <col min="1796" max="1796" width="13.33203125" style="209" bestFit="1" customWidth="1"/>
    <col min="1797" max="1800" width="10.6640625" style="209" customWidth="1"/>
    <col min="1801" max="1801" width="12.83203125" style="209" customWidth="1"/>
    <col min="1802" max="1802" width="10.6640625" style="209" customWidth="1"/>
    <col min="1803" max="2048" width="0" style="209" hidden="1"/>
    <col min="2049" max="2051" width="10.6640625" style="209" customWidth="1"/>
    <col min="2052" max="2052" width="13.33203125" style="209" bestFit="1" customWidth="1"/>
    <col min="2053" max="2056" width="10.6640625" style="209" customWidth="1"/>
    <col min="2057" max="2057" width="12.83203125" style="209" customWidth="1"/>
    <col min="2058" max="2058" width="10.6640625" style="209" customWidth="1"/>
    <col min="2059" max="2304" width="0" style="209" hidden="1"/>
    <col min="2305" max="2307" width="10.6640625" style="209" customWidth="1"/>
    <col min="2308" max="2308" width="13.33203125" style="209" bestFit="1" customWidth="1"/>
    <col min="2309" max="2312" width="10.6640625" style="209" customWidth="1"/>
    <col min="2313" max="2313" width="12.83203125" style="209" customWidth="1"/>
    <col min="2314" max="2314" width="10.6640625" style="209" customWidth="1"/>
    <col min="2315" max="2560" width="0" style="209" hidden="1"/>
    <col min="2561" max="2563" width="10.6640625" style="209" customWidth="1"/>
    <col min="2564" max="2564" width="13.33203125" style="209" bestFit="1" customWidth="1"/>
    <col min="2565" max="2568" width="10.6640625" style="209" customWidth="1"/>
    <col min="2569" max="2569" width="12.83203125" style="209" customWidth="1"/>
    <col min="2570" max="2570" width="10.6640625" style="209" customWidth="1"/>
    <col min="2571" max="2816" width="0" style="209" hidden="1"/>
    <col min="2817" max="2819" width="10.6640625" style="209" customWidth="1"/>
    <col min="2820" max="2820" width="13.33203125" style="209" bestFit="1" customWidth="1"/>
    <col min="2821" max="2824" width="10.6640625" style="209" customWidth="1"/>
    <col min="2825" max="2825" width="12.83203125" style="209" customWidth="1"/>
    <col min="2826" max="2826" width="10.6640625" style="209" customWidth="1"/>
    <col min="2827" max="3072" width="0" style="209" hidden="1"/>
    <col min="3073" max="3075" width="10.6640625" style="209" customWidth="1"/>
    <col min="3076" max="3076" width="13.33203125" style="209" bestFit="1" customWidth="1"/>
    <col min="3077" max="3080" width="10.6640625" style="209" customWidth="1"/>
    <col min="3081" max="3081" width="12.83203125" style="209" customWidth="1"/>
    <col min="3082" max="3082" width="10.6640625" style="209" customWidth="1"/>
    <col min="3083" max="3328" width="0" style="209" hidden="1"/>
    <col min="3329" max="3331" width="10.6640625" style="209" customWidth="1"/>
    <col min="3332" max="3332" width="13.33203125" style="209" bestFit="1" customWidth="1"/>
    <col min="3333" max="3336" width="10.6640625" style="209" customWidth="1"/>
    <col min="3337" max="3337" width="12.83203125" style="209" customWidth="1"/>
    <col min="3338" max="3338" width="10.6640625" style="209" customWidth="1"/>
    <col min="3339" max="3584" width="0" style="209" hidden="1"/>
    <col min="3585" max="3587" width="10.6640625" style="209" customWidth="1"/>
    <col min="3588" max="3588" width="13.33203125" style="209" bestFit="1" customWidth="1"/>
    <col min="3589" max="3592" width="10.6640625" style="209" customWidth="1"/>
    <col min="3593" max="3593" width="12.83203125" style="209" customWidth="1"/>
    <col min="3594" max="3594" width="10.6640625" style="209" customWidth="1"/>
    <col min="3595" max="3840" width="0" style="209" hidden="1"/>
    <col min="3841" max="3843" width="10.6640625" style="209" customWidth="1"/>
    <col min="3844" max="3844" width="13.33203125" style="209" bestFit="1" customWidth="1"/>
    <col min="3845" max="3848" width="10.6640625" style="209" customWidth="1"/>
    <col min="3849" max="3849" width="12.83203125" style="209" customWidth="1"/>
    <col min="3850" max="3850" width="10.6640625" style="209" customWidth="1"/>
    <col min="3851" max="4096" width="0" style="209" hidden="1"/>
    <col min="4097" max="4099" width="10.6640625" style="209" customWidth="1"/>
    <col min="4100" max="4100" width="13.33203125" style="209" bestFit="1" customWidth="1"/>
    <col min="4101" max="4104" width="10.6640625" style="209" customWidth="1"/>
    <col min="4105" max="4105" width="12.83203125" style="209" customWidth="1"/>
    <col min="4106" max="4106" width="10.6640625" style="209" customWidth="1"/>
    <col min="4107" max="4352" width="0" style="209" hidden="1"/>
    <col min="4353" max="4355" width="10.6640625" style="209" customWidth="1"/>
    <col min="4356" max="4356" width="13.33203125" style="209" bestFit="1" customWidth="1"/>
    <col min="4357" max="4360" width="10.6640625" style="209" customWidth="1"/>
    <col min="4361" max="4361" width="12.83203125" style="209" customWidth="1"/>
    <col min="4362" max="4362" width="10.6640625" style="209" customWidth="1"/>
    <col min="4363" max="4608" width="0" style="209" hidden="1"/>
    <col min="4609" max="4611" width="10.6640625" style="209" customWidth="1"/>
    <col min="4612" max="4612" width="13.33203125" style="209" bestFit="1" customWidth="1"/>
    <col min="4613" max="4616" width="10.6640625" style="209" customWidth="1"/>
    <col min="4617" max="4617" width="12.83203125" style="209" customWidth="1"/>
    <col min="4618" max="4618" width="10.6640625" style="209" customWidth="1"/>
    <col min="4619" max="4864" width="0" style="209" hidden="1"/>
    <col min="4865" max="4867" width="10.6640625" style="209" customWidth="1"/>
    <col min="4868" max="4868" width="13.33203125" style="209" bestFit="1" customWidth="1"/>
    <col min="4869" max="4872" width="10.6640625" style="209" customWidth="1"/>
    <col min="4873" max="4873" width="12.83203125" style="209" customWidth="1"/>
    <col min="4874" max="4874" width="10.6640625" style="209" customWidth="1"/>
    <col min="4875" max="5120" width="0" style="209" hidden="1"/>
    <col min="5121" max="5123" width="10.6640625" style="209" customWidth="1"/>
    <col min="5124" max="5124" width="13.33203125" style="209" bestFit="1" customWidth="1"/>
    <col min="5125" max="5128" width="10.6640625" style="209" customWidth="1"/>
    <col min="5129" max="5129" width="12.83203125" style="209" customWidth="1"/>
    <col min="5130" max="5130" width="10.6640625" style="209" customWidth="1"/>
    <col min="5131" max="5376" width="0" style="209" hidden="1"/>
    <col min="5377" max="5379" width="10.6640625" style="209" customWidth="1"/>
    <col min="5380" max="5380" width="13.33203125" style="209" bestFit="1" customWidth="1"/>
    <col min="5381" max="5384" width="10.6640625" style="209" customWidth="1"/>
    <col min="5385" max="5385" width="12.83203125" style="209" customWidth="1"/>
    <col min="5386" max="5386" width="10.6640625" style="209" customWidth="1"/>
    <col min="5387" max="5632" width="0" style="209" hidden="1"/>
    <col min="5633" max="5635" width="10.6640625" style="209" customWidth="1"/>
    <col min="5636" max="5636" width="13.33203125" style="209" bestFit="1" customWidth="1"/>
    <col min="5637" max="5640" width="10.6640625" style="209" customWidth="1"/>
    <col min="5641" max="5641" width="12.83203125" style="209" customWidth="1"/>
    <col min="5642" max="5642" width="10.6640625" style="209" customWidth="1"/>
    <col min="5643" max="5888" width="0" style="209" hidden="1"/>
    <col min="5889" max="5891" width="10.6640625" style="209" customWidth="1"/>
    <col min="5892" max="5892" width="13.33203125" style="209" bestFit="1" customWidth="1"/>
    <col min="5893" max="5896" width="10.6640625" style="209" customWidth="1"/>
    <col min="5897" max="5897" width="12.83203125" style="209" customWidth="1"/>
    <col min="5898" max="5898" width="10.6640625" style="209" customWidth="1"/>
    <col min="5899" max="6144" width="0" style="209" hidden="1"/>
    <col min="6145" max="6147" width="10.6640625" style="209" customWidth="1"/>
    <col min="6148" max="6148" width="13.33203125" style="209" bestFit="1" customWidth="1"/>
    <col min="6149" max="6152" width="10.6640625" style="209" customWidth="1"/>
    <col min="6153" max="6153" width="12.83203125" style="209" customWidth="1"/>
    <col min="6154" max="6154" width="10.6640625" style="209" customWidth="1"/>
    <col min="6155" max="6400" width="0" style="209" hidden="1"/>
    <col min="6401" max="6403" width="10.6640625" style="209" customWidth="1"/>
    <col min="6404" max="6404" width="13.33203125" style="209" bestFit="1" customWidth="1"/>
    <col min="6405" max="6408" width="10.6640625" style="209" customWidth="1"/>
    <col min="6409" max="6409" width="12.83203125" style="209" customWidth="1"/>
    <col min="6410" max="6410" width="10.6640625" style="209" customWidth="1"/>
    <col min="6411" max="6656" width="0" style="209" hidden="1"/>
    <col min="6657" max="6659" width="10.6640625" style="209" customWidth="1"/>
    <col min="6660" max="6660" width="13.33203125" style="209" bestFit="1" customWidth="1"/>
    <col min="6661" max="6664" width="10.6640625" style="209" customWidth="1"/>
    <col min="6665" max="6665" width="12.83203125" style="209" customWidth="1"/>
    <col min="6666" max="6666" width="10.6640625" style="209" customWidth="1"/>
    <col min="6667" max="6912" width="0" style="209" hidden="1"/>
    <col min="6913" max="6915" width="10.6640625" style="209" customWidth="1"/>
    <col min="6916" max="6916" width="13.33203125" style="209" bestFit="1" customWidth="1"/>
    <col min="6917" max="6920" width="10.6640625" style="209" customWidth="1"/>
    <col min="6921" max="6921" width="12.83203125" style="209" customWidth="1"/>
    <col min="6922" max="6922" width="10.6640625" style="209" customWidth="1"/>
    <col min="6923" max="7168" width="0" style="209" hidden="1"/>
    <col min="7169" max="7171" width="10.6640625" style="209" customWidth="1"/>
    <col min="7172" max="7172" width="13.33203125" style="209" bestFit="1" customWidth="1"/>
    <col min="7173" max="7176" width="10.6640625" style="209" customWidth="1"/>
    <col min="7177" max="7177" width="12.83203125" style="209" customWidth="1"/>
    <col min="7178" max="7178" width="10.6640625" style="209" customWidth="1"/>
    <col min="7179" max="7424" width="0" style="209" hidden="1"/>
    <col min="7425" max="7427" width="10.6640625" style="209" customWidth="1"/>
    <col min="7428" max="7428" width="13.33203125" style="209" bestFit="1" customWidth="1"/>
    <col min="7429" max="7432" width="10.6640625" style="209" customWidth="1"/>
    <col min="7433" max="7433" width="12.83203125" style="209" customWidth="1"/>
    <col min="7434" max="7434" width="10.6640625" style="209" customWidth="1"/>
    <col min="7435" max="7680" width="0" style="209" hidden="1"/>
    <col min="7681" max="7683" width="10.6640625" style="209" customWidth="1"/>
    <col min="7684" max="7684" width="13.33203125" style="209" bestFit="1" customWidth="1"/>
    <col min="7685" max="7688" width="10.6640625" style="209" customWidth="1"/>
    <col min="7689" max="7689" width="12.83203125" style="209" customWidth="1"/>
    <col min="7690" max="7690" width="10.6640625" style="209" customWidth="1"/>
    <col min="7691" max="7936" width="0" style="209" hidden="1"/>
    <col min="7937" max="7939" width="10.6640625" style="209" customWidth="1"/>
    <col min="7940" max="7940" width="13.33203125" style="209" bestFit="1" customWidth="1"/>
    <col min="7941" max="7944" width="10.6640625" style="209" customWidth="1"/>
    <col min="7945" max="7945" width="12.83203125" style="209" customWidth="1"/>
    <col min="7946" max="7946" width="10.6640625" style="209" customWidth="1"/>
    <col min="7947" max="8192" width="0" style="209" hidden="1"/>
    <col min="8193" max="8195" width="10.6640625" style="209" customWidth="1"/>
    <col min="8196" max="8196" width="13.33203125" style="209" bestFit="1" customWidth="1"/>
    <col min="8197" max="8200" width="10.6640625" style="209" customWidth="1"/>
    <col min="8201" max="8201" width="12.83203125" style="209" customWidth="1"/>
    <col min="8202" max="8202" width="10.6640625" style="209" customWidth="1"/>
    <col min="8203" max="8448" width="0" style="209" hidden="1"/>
    <col min="8449" max="8451" width="10.6640625" style="209" customWidth="1"/>
    <col min="8452" max="8452" width="13.33203125" style="209" bestFit="1" customWidth="1"/>
    <col min="8453" max="8456" width="10.6640625" style="209" customWidth="1"/>
    <col min="8457" max="8457" width="12.83203125" style="209" customWidth="1"/>
    <col min="8458" max="8458" width="10.6640625" style="209" customWidth="1"/>
    <col min="8459" max="8704" width="0" style="209" hidden="1"/>
    <col min="8705" max="8707" width="10.6640625" style="209" customWidth="1"/>
    <col min="8708" max="8708" width="13.33203125" style="209" bestFit="1" customWidth="1"/>
    <col min="8709" max="8712" width="10.6640625" style="209" customWidth="1"/>
    <col min="8713" max="8713" width="12.83203125" style="209" customWidth="1"/>
    <col min="8714" max="8714" width="10.6640625" style="209" customWidth="1"/>
    <col min="8715" max="8960" width="0" style="209" hidden="1"/>
    <col min="8961" max="8963" width="10.6640625" style="209" customWidth="1"/>
    <col min="8964" max="8964" width="13.33203125" style="209" bestFit="1" customWidth="1"/>
    <col min="8965" max="8968" width="10.6640625" style="209" customWidth="1"/>
    <col min="8969" max="8969" width="12.83203125" style="209" customWidth="1"/>
    <col min="8970" max="8970" width="10.6640625" style="209" customWidth="1"/>
    <col min="8971" max="9216" width="0" style="209" hidden="1"/>
    <col min="9217" max="9219" width="10.6640625" style="209" customWidth="1"/>
    <col min="9220" max="9220" width="13.33203125" style="209" bestFit="1" customWidth="1"/>
    <col min="9221" max="9224" width="10.6640625" style="209" customWidth="1"/>
    <col min="9225" max="9225" width="12.83203125" style="209" customWidth="1"/>
    <col min="9226" max="9226" width="10.6640625" style="209" customWidth="1"/>
    <col min="9227" max="9472" width="0" style="209" hidden="1"/>
    <col min="9473" max="9475" width="10.6640625" style="209" customWidth="1"/>
    <col min="9476" max="9476" width="13.33203125" style="209" bestFit="1" customWidth="1"/>
    <col min="9477" max="9480" width="10.6640625" style="209" customWidth="1"/>
    <col min="9481" max="9481" width="12.83203125" style="209" customWidth="1"/>
    <col min="9482" max="9482" width="10.6640625" style="209" customWidth="1"/>
    <col min="9483" max="9728" width="0" style="209" hidden="1"/>
    <col min="9729" max="9731" width="10.6640625" style="209" customWidth="1"/>
    <col min="9732" max="9732" width="13.33203125" style="209" bestFit="1" customWidth="1"/>
    <col min="9733" max="9736" width="10.6640625" style="209" customWidth="1"/>
    <col min="9737" max="9737" width="12.83203125" style="209" customWidth="1"/>
    <col min="9738" max="9738" width="10.6640625" style="209" customWidth="1"/>
    <col min="9739" max="9984" width="0" style="209" hidden="1"/>
    <col min="9985" max="9987" width="10.6640625" style="209" customWidth="1"/>
    <col min="9988" max="9988" width="13.33203125" style="209" bestFit="1" customWidth="1"/>
    <col min="9989" max="9992" width="10.6640625" style="209" customWidth="1"/>
    <col min="9993" max="9993" width="12.83203125" style="209" customWidth="1"/>
    <col min="9994" max="9994" width="10.6640625" style="209" customWidth="1"/>
    <col min="9995" max="10240" width="0" style="209" hidden="1"/>
    <col min="10241" max="10243" width="10.6640625" style="209" customWidth="1"/>
    <col min="10244" max="10244" width="13.33203125" style="209" bestFit="1" customWidth="1"/>
    <col min="10245" max="10248" width="10.6640625" style="209" customWidth="1"/>
    <col min="10249" max="10249" width="12.83203125" style="209" customWidth="1"/>
    <col min="10250" max="10250" width="10.6640625" style="209" customWidth="1"/>
    <col min="10251" max="10496" width="0" style="209" hidden="1"/>
    <col min="10497" max="10499" width="10.6640625" style="209" customWidth="1"/>
    <col min="10500" max="10500" width="13.33203125" style="209" bestFit="1" customWidth="1"/>
    <col min="10501" max="10504" width="10.6640625" style="209" customWidth="1"/>
    <col min="10505" max="10505" width="12.83203125" style="209" customWidth="1"/>
    <col min="10506" max="10506" width="10.6640625" style="209" customWidth="1"/>
    <col min="10507" max="10752" width="0" style="209" hidden="1"/>
    <col min="10753" max="10755" width="10.6640625" style="209" customWidth="1"/>
    <col min="10756" max="10756" width="13.33203125" style="209" bestFit="1" customWidth="1"/>
    <col min="10757" max="10760" width="10.6640625" style="209" customWidth="1"/>
    <col min="10761" max="10761" width="12.83203125" style="209" customWidth="1"/>
    <col min="10762" max="10762" width="10.6640625" style="209" customWidth="1"/>
    <col min="10763" max="11008" width="0" style="209" hidden="1"/>
    <col min="11009" max="11011" width="10.6640625" style="209" customWidth="1"/>
    <col min="11012" max="11012" width="13.33203125" style="209" bestFit="1" customWidth="1"/>
    <col min="11013" max="11016" width="10.6640625" style="209" customWidth="1"/>
    <col min="11017" max="11017" width="12.83203125" style="209" customWidth="1"/>
    <col min="11018" max="11018" width="10.6640625" style="209" customWidth="1"/>
    <col min="11019" max="11264" width="0" style="209" hidden="1"/>
    <col min="11265" max="11267" width="10.6640625" style="209" customWidth="1"/>
    <col min="11268" max="11268" width="13.33203125" style="209" bestFit="1" customWidth="1"/>
    <col min="11269" max="11272" width="10.6640625" style="209" customWidth="1"/>
    <col min="11273" max="11273" width="12.83203125" style="209" customWidth="1"/>
    <col min="11274" max="11274" width="10.6640625" style="209" customWidth="1"/>
    <col min="11275" max="11520" width="0" style="209" hidden="1"/>
    <col min="11521" max="11523" width="10.6640625" style="209" customWidth="1"/>
    <col min="11524" max="11524" width="13.33203125" style="209" bestFit="1" customWidth="1"/>
    <col min="11525" max="11528" width="10.6640625" style="209" customWidth="1"/>
    <col min="11529" max="11529" width="12.83203125" style="209" customWidth="1"/>
    <col min="11530" max="11530" width="10.6640625" style="209" customWidth="1"/>
    <col min="11531" max="11776" width="0" style="209" hidden="1"/>
    <col min="11777" max="11779" width="10.6640625" style="209" customWidth="1"/>
    <col min="11780" max="11780" width="13.33203125" style="209" bestFit="1" customWidth="1"/>
    <col min="11781" max="11784" width="10.6640625" style="209" customWidth="1"/>
    <col min="11785" max="11785" width="12.83203125" style="209" customWidth="1"/>
    <col min="11786" max="11786" width="10.6640625" style="209" customWidth="1"/>
    <col min="11787" max="12032" width="0" style="209" hidden="1"/>
    <col min="12033" max="12035" width="10.6640625" style="209" customWidth="1"/>
    <col min="12036" max="12036" width="13.33203125" style="209" bestFit="1" customWidth="1"/>
    <col min="12037" max="12040" width="10.6640625" style="209" customWidth="1"/>
    <col min="12041" max="12041" width="12.83203125" style="209" customWidth="1"/>
    <col min="12042" max="12042" width="10.6640625" style="209" customWidth="1"/>
    <col min="12043" max="12288" width="0" style="209" hidden="1"/>
    <col min="12289" max="12291" width="10.6640625" style="209" customWidth="1"/>
    <col min="12292" max="12292" width="13.33203125" style="209" bestFit="1" customWidth="1"/>
    <col min="12293" max="12296" width="10.6640625" style="209" customWidth="1"/>
    <col min="12297" max="12297" width="12.83203125" style="209" customWidth="1"/>
    <col min="12298" max="12298" width="10.6640625" style="209" customWidth="1"/>
    <col min="12299" max="12544" width="0" style="209" hidden="1"/>
    <col min="12545" max="12547" width="10.6640625" style="209" customWidth="1"/>
    <col min="12548" max="12548" width="13.33203125" style="209" bestFit="1" customWidth="1"/>
    <col min="12549" max="12552" width="10.6640625" style="209" customWidth="1"/>
    <col min="12553" max="12553" width="12.83203125" style="209" customWidth="1"/>
    <col min="12554" max="12554" width="10.6640625" style="209" customWidth="1"/>
    <col min="12555" max="12800" width="0" style="209" hidden="1"/>
    <col min="12801" max="12803" width="10.6640625" style="209" customWidth="1"/>
    <col min="12804" max="12804" width="13.33203125" style="209" bestFit="1" customWidth="1"/>
    <col min="12805" max="12808" width="10.6640625" style="209" customWidth="1"/>
    <col min="12809" max="12809" width="12.83203125" style="209" customWidth="1"/>
    <col min="12810" max="12810" width="10.6640625" style="209" customWidth="1"/>
    <col min="12811" max="13056" width="0" style="209" hidden="1"/>
    <col min="13057" max="13059" width="10.6640625" style="209" customWidth="1"/>
    <col min="13060" max="13060" width="13.33203125" style="209" bestFit="1" customWidth="1"/>
    <col min="13061" max="13064" width="10.6640625" style="209" customWidth="1"/>
    <col min="13065" max="13065" width="12.83203125" style="209" customWidth="1"/>
    <col min="13066" max="13066" width="10.6640625" style="209" customWidth="1"/>
    <col min="13067" max="13312" width="0" style="209" hidden="1"/>
    <col min="13313" max="13315" width="10.6640625" style="209" customWidth="1"/>
    <col min="13316" max="13316" width="13.33203125" style="209" bestFit="1" customWidth="1"/>
    <col min="13317" max="13320" width="10.6640625" style="209" customWidth="1"/>
    <col min="13321" max="13321" width="12.83203125" style="209" customWidth="1"/>
    <col min="13322" max="13322" width="10.6640625" style="209" customWidth="1"/>
    <col min="13323" max="13568" width="0" style="209" hidden="1"/>
    <col min="13569" max="13571" width="10.6640625" style="209" customWidth="1"/>
    <col min="13572" max="13572" width="13.33203125" style="209" bestFit="1" customWidth="1"/>
    <col min="13573" max="13576" width="10.6640625" style="209" customWidth="1"/>
    <col min="13577" max="13577" width="12.83203125" style="209" customWidth="1"/>
    <col min="13578" max="13578" width="10.6640625" style="209" customWidth="1"/>
    <col min="13579" max="13824" width="0" style="209" hidden="1"/>
    <col min="13825" max="13827" width="10.6640625" style="209" customWidth="1"/>
    <col min="13828" max="13828" width="13.33203125" style="209" bestFit="1" customWidth="1"/>
    <col min="13829" max="13832" width="10.6640625" style="209" customWidth="1"/>
    <col min="13833" max="13833" width="12.83203125" style="209" customWidth="1"/>
    <col min="13834" max="13834" width="10.6640625" style="209" customWidth="1"/>
    <col min="13835" max="14080" width="0" style="209" hidden="1"/>
    <col min="14081" max="14083" width="10.6640625" style="209" customWidth="1"/>
    <col min="14084" max="14084" width="13.33203125" style="209" bestFit="1" customWidth="1"/>
    <col min="14085" max="14088" width="10.6640625" style="209" customWidth="1"/>
    <col min="14089" max="14089" width="12.83203125" style="209" customWidth="1"/>
    <col min="14090" max="14090" width="10.6640625" style="209" customWidth="1"/>
    <col min="14091" max="14336" width="0" style="209" hidden="1"/>
    <col min="14337" max="14339" width="10.6640625" style="209" customWidth="1"/>
    <col min="14340" max="14340" width="13.33203125" style="209" bestFit="1" customWidth="1"/>
    <col min="14341" max="14344" width="10.6640625" style="209" customWidth="1"/>
    <col min="14345" max="14345" width="12.83203125" style="209" customWidth="1"/>
    <col min="14346" max="14346" width="10.6640625" style="209" customWidth="1"/>
    <col min="14347" max="14592" width="0" style="209" hidden="1"/>
    <col min="14593" max="14595" width="10.6640625" style="209" customWidth="1"/>
    <col min="14596" max="14596" width="13.33203125" style="209" bestFit="1" customWidth="1"/>
    <col min="14597" max="14600" width="10.6640625" style="209" customWidth="1"/>
    <col min="14601" max="14601" width="12.83203125" style="209" customWidth="1"/>
    <col min="14602" max="14602" width="10.6640625" style="209" customWidth="1"/>
    <col min="14603" max="14848" width="0" style="209" hidden="1"/>
    <col min="14849" max="14851" width="10.6640625" style="209" customWidth="1"/>
    <col min="14852" max="14852" width="13.33203125" style="209" bestFit="1" customWidth="1"/>
    <col min="14853" max="14856" width="10.6640625" style="209" customWidth="1"/>
    <col min="14857" max="14857" width="12.83203125" style="209" customWidth="1"/>
    <col min="14858" max="14858" width="10.6640625" style="209" customWidth="1"/>
    <col min="14859" max="15104" width="0" style="209" hidden="1"/>
    <col min="15105" max="15107" width="10.6640625" style="209" customWidth="1"/>
    <col min="15108" max="15108" width="13.33203125" style="209" bestFit="1" customWidth="1"/>
    <col min="15109" max="15112" width="10.6640625" style="209" customWidth="1"/>
    <col min="15113" max="15113" width="12.83203125" style="209" customWidth="1"/>
    <col min="15114" max="15114" width="10.6640625" style="209" customWidth="1"/>
    <col min="15115" max="15360" width="0" style="209" hidden="1"/>
    <col min="15361" max="15363" width="10.6640625" style="209" customWidth="1"/>
    <col min="15364" max="15364" width="13.33203125" style="209" bestFit="1" customWidth="1"/>
    <col min="15365" max="15368" width="10.6640625" style="209" customWidth="1"/>
    <col min="15369" max="15369" width="12.83203125" style="209" customWidth="1"/>
    <col min="15370" max="15370" width="10.6640625" style="209" customWidth="1"/>
    <col min="15371" max="15616" width="0" style="209" hidden="1"/>
    <col min="15617" max="15619" width="10.6640625" style="209" customWidth="1"/>
    <col min="15620" max="15620" width="13.33203125" style="209" bestFit="1" customWidth="1"/>
    <col min="15621" max="15624" width="10.6640625" style="209" customWidth="1"/>
    <col min="15625" max="15625" width="12.83203125" style="209" customWidth="1"/>
    <col min="15626" max="15626" width="10.6640625" style="209" customWidth="1"/>
    <col min="15627" max="15872" width="0" style="209" hidden="1"/>
    <col min="15873" max="15875" width="10.6640625" style="209" customWidth="1"/>
    <col min="15876" max="15876" width="13.33203125" style="209" bestFit="1" customWidth="1"/>
    <col min="15877" max="15880" width="10.6640625" style="209" customWidth="1"/>
    <col min="15881" max="15881" width="12.83203125" style="209" customWidth="1"/>
    <col min="15882" max="15882" width="10.6640625" style="209" customWidth="1"/>
    <col min="15883" max="16128" width="0" style="209" hidden="1"/>
    <col min="16129" max="16131" width="10.6640625" style="209" customWidth="1"/>
    <col min="16132" max="16132" width="13.33203125" style="209" bestFit="1" customWidth="1"/>
    <col min="16133" max="16136" width="10.6640625" style="209" customWidth="1"/>
    <col min="16137" max="16137" width="12.83203125" style="209" customWidth="1"/>
    <col min="16138" max="16138" width="10.6640625" style="209" customWidth="1"/>
    <col min="16139" max="16384" width="0" style="209" hidden="1"/>
  </cols>
  <sheetData>
    <row r="1" spans="1:10" ht="12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2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2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2.75" customHeight="1"/>
    <row r="18" spans="1:10" ht="33" customHeight="1">
      <c r="A18" s="216" t="s">
        <v>1483</v>
      </c>
      <c r="B18" s="216"/>
      <c r="C18" s="216"/>
      <c r="D18" s="216"/>
      <c r="E18" s="216"/>
      <c r="F18" s="216"/>
      <c r="G18" s="216"/>
      <c r="H18" s="216"/>
      <c r="I18" s="216"/>
      <c r="J18" s="216"/>
    </row>
    <row r="19" spans="1:10" ht="33" customHeight="1">
      <c r="A19" s="216" t="s">
        <v>1484</v>
      </c>
      <c r="B19" s="216"/>
      <c r="C19" s="216"/>
      <c r="D19" s="216"/>
      <c r="E19" s="216"/>
      <c r="F19" s="216"/>
      <c r="G19" s="216"/>
      <c r="H19" s="216"/>
      <c r="I19" s="216"/>
      <c r="J19" s="216"/>
    </row>
    <row r="32" spans="1:10" ht="18" customHeight="1">
      <c r="B32" s="210" t="s">
        <v>1485</v>
      </c>
      <c r="C32" s="210"/>
      <c r="D32" s="210" t="s">
        <v>1486</v>
      </c>
      <c r="E32" s="210"/>
      <c r="F32" s="210"/>
      <c r="G32" s="210"/>
    </row>
    <row r="33" spans="2:7" ht="18" customHeight="1">
      <c r="B33" s="211"/>
      <c r="C33" s="211"/>
      <c r="D33" s="210"/>
      <c r="E33" s="211"/>
      <c r="F33" s="211"/>
      <c r="G33" s="211"/>
    </row>
    <row r="34" spans="2:7" ht="18" customHeight="1">
      <c r="B34" s="210" t="s">
        <v>17</v>
      </c>
      <c r="C34" s="210"/>
      <c r="D34" s="210" t="s">
        <v>1487</v>
      </c>
      <c r="E34" s="210"/>
      <c r="F34" s="210"/>
      <c r="G34" s="210"/>
    </row>
    <row r="35" spans="2:7" ht="18" customHeight="1">
      <c r="B35" s="210"/>
      <c r="C35" s="210"/>
      <c r="D35" s="210" t="s">
        <v>1488</v>
      </c>
      <c r="E35" s="210"/>
      <c r="F35" s="210"/>
      <c r="G35" s="210"/>
    </row>
    <row r="36" spans="2:7" ht="18" customHeight="1">
      <c r="B36" s="211"/>
      <c r="C36" s="211"/>
      <c r="D36" s="211"/>
      <c r="E36" s="211"/>
      <c r="F36" s="211"/>
      <c r="G36" s="211"/>
    </row>
    <row r="37" spans="2:7" ht="18" customHeight="1">
      <c r="B37" s="210" t="s">
        <v>1489</v>
      </c>
      <c r="C37" s="210"/>
      <c r="D37" s="210" t="s">
        <v>1490</v>
      </c>
      <c r="E37" s="211"/>
      <c r="F37" s="211"/>
      <c r="G37" s="211"/>
    </row>
    <row r="51" spans="2:7" ht="20.25" customHeight="1">
      <c r="B51" s="212" t="s">
        <v>1491</v>
      </c>
      <c r="C51" s="212"/>
      <c r="D51" s="212" t="s">
        <v>1492</v>
      </c>
      <c r="E51" s="212"/>
    </row>
    <row r="52" spans="2:7" ht="7.5" customHeight="1">
      <c r="B52" s="212"/>
      <c r="C52" s="212"/>
      <c r="D52" s="212"/>
      <c r="E52" s="212"/>
    </row>
    <row r="53" spans="2:7" ht="22.5" customHeight="1">
      <c r="B53" s="212" t="s">
        <v>1493</v>
      </c>
      <c r="C53" s="212"/>
      <c r="D53" s="212" t="s">
        <v>1494</v>
      </c>
      <c r="E53" s="212"/>
    </row>
    <row r="54" spans="2:7" ht="7.5" customHeight="1">
      <c r="B54" s="212"/>
      <c r="C54" s="212"/>
      <c r="D54" s="212"/>
      <c r="E54" s="212"/>
    </row>
    <row r="55" spans="2:7" ht="21.75" customHeight="1">
      <c r="B55" s="212" t="s">
        <v>1495</v>
      </c>
      <c r="C55" s="212"/>
      <c r="D55" s="212" t="s">
        <v>1496</v>
      </c>
      <c r="E55" s="212"/>
    </row>
    <row r="56" spans="2:7" ht="15">
      <c r="B56" s="212"/>
      <c r="C56" s="212"/>
      <c r="D56" s="212"/>
      <c r="E56" s="212"/>
    </row>
    <row r="57" spans="2:7" ht="15">
      <c r="B57" s="212" t="s">
        <v>25</v>
      </c>
      <c r="C57" s="212"/>
      <c r="D57" s="213">
        <v>42005</v>
      </c>
      <c r="E57" s="212"/>
    </row>
    <row r="58" spans="2:7" ht="7.5" customHeight="1">
      <c r="B58" s="212"/>
      <c r="C58" s="212"/>
      <c r="D58" s="214"/>
      <c r="E58" s="212"/>
    </row>
    <row r="59" spans="2:7" ht="15">
      <c r="B59" s="212" t="s">
        <v>1497</v>
      </c>
      <c r="C59" s="212"/>
      <c r="D59" s="215">
        <v>43138</v>
      </c>
      <c r="E59" s="212"/>
    </row>
    <row r="60" spans="2:7" ht="7.5" customHeight="1">
      <c r="B60" s="212"/>
      <c r="C60" s="212"/>
      <c r="D60" s="215"/>
      <c r="E60" s="212"/>
    </row>
    <row r="61" spans="2:7" ht="15">
      <c r="B61" s="212" t="s">
        <v>1498</v>
      </c>
      <c r="C61" s="212"/>
      <c r="D61" s="212" t="s">
        <v>1499</v>
      </c>
      <c r="E61" s="212"/>
    </row>
    <row r="64" spans="2:7" ht="27" customHeight="1">
      <c r="B64" s="210" t="s">
        <v>1500</v>
      </c>
      <c r="C64" s="210"/>
      <c r="D64" s="210"/>
      <c r="E64" s="211"/>
      <c r="F64" s="211"/>
      <c r="G64" s="211"/>
    </row>
  </sheetData>
  <mergeCells count="2">
    <mergeCell ref="A18:J18"/>
    <mergeCell ref="A19:J19"/>
  </mergeCells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>
    <oddHeader xml:space="preserve">&amp;C&amp;"Arial CE,Tučné"&amp;12Projekt 2010 s r.o., Ruská 43, 703 00 Ostrava-Vítkovice, Česká republika
telefon: 596 693 711, FAX:  596 693 728
E-mail: projekt2010@projekt2010.cz,  www.projekt2010.cz&amp;10
</oddHeader>
    <oddFooter>&amp;RArch.č.: &amp;"Arial,Tučné"PRO-SM-4739&amp;"Arial,Obyčejné" list 1/65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tabSelected="1" workbookViewId="0">
      <pane ySplit="1" topLeftCell="A2" activePane="bottomLeft" state="frozen"/>
      <selection pane="bottomLeft" activeCell="AG93" sqref="AG93:AM9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R2" s="256" t="s">
        <v>8</v>
      </c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50000000000003" customHeight="1">
      <c r="B4" s="25"/>
      <c r="C4" s="219" t="s">
        <v>12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6"/>
      <c r="AS4" s="27" t="s">
        <v>13</v>
      </c>
      <c r="BE4" s="28" t="s">
        <v>14</v>
      </c>
      <c r="BS4" s="21" t="s">
        <v>15</v>
      </c>
    </row>
    <row r="5" spans="1:73" ht="14.45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23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9"/>
      <c r="AQ5" s="26"/>
      <c r="BE5" s="221" t="s">
        <v>1478</v>
      </c>
      <c r="BS5" s="21" t="s">
        <v>9</v>
      </c>
    </row>
    <row r="6" spans="1:73" ht="36.950000000000003" customHeight="1">
      <c r="B6" s="25"/>
      <c r="C6" s="29"/>
      <c r="D6" s="32" t="s">
        <v>17</v>
      </c>
      <c r="E6" s="29"/>
      <c r="F6" s="29"/>
      <c r="G6" s="29"/>
      <c r="H6" s="29"/>
      <c r="I6" s="29"/>
      <c r="J6" s="29"/>
      <c r="K6" s="225" t="s">
        <v>18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9"/>
      <c r="AQ6" s="26"/>
      <c r="BE6" s="222"/>
      <c r="BS6" s="21" t="s">
        <v>19</v>
      </c>
    </row>
    <row r="7" spans="1:73" ht="14.45" customHeight="1">
      <c r="B7" s="25"/>
      <c r="C7" s="29"/>
      <c r="D7" s="33" t="s">
        <v>20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21</v>
      </c>
      <c r="AL7" s="29"/>
      <c r="AM7" s="29"/>
      <c r="AN7" s="31" t="s">
        <v>5</v>
      </c>
      <c r="AO7" s="29"/>
      <c r="AP7" s="29"/>
      <c r="AQ7" s="26"/>
      <c r="BE7" s="222"/>
      <c r="BS7" s="21" t="s">
        <v>22</v>
      </c>
    </row>
    <row r="8" spans="1:73" ht="14.45" customHeight="1">
      <c r="B8" s="25"/>
      <c r="C8" s="29"/>
      <c r="D8" s="33" t="s">
        <v>23</v>
      </c>
      <c r="E8" s="29"/>
      <c r="F8" s="29"/>
      <c r="G8" s="29"/>
      <c r="H8" s="29"/>
      <c r="I8" s="29"/>
      <c r="J8" s="29"/>
      <c r="K8" s="31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25</v>
      </c>
      <c r="AL8" s="29"/>
      <c r="AM8" s="29"/>
      <c r="AN8" s="34" t="s">
        <v>26</v>
      </c>
      <c r="AO8" s="29"/>
      <c r="AP8" s="29"/>
      <c r="AQ8" s="26"/>
      <c r="BE8" s="222"/>
      <c r="BS8" s="21" t="s">
        <v>27</v>
      </c>
    </row>
    <row r="9" spans="1:73" ht="14.45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22"/>
      <c r="BS9" s="21" t="s">
        <v>28</v>
      </c>
    </row>
    <row r="10" spans="1:73" ht="14.45" customHeight="1">
      <c r="B10" s="25"/>
      <c r="C10" s="29"/>
      <c r="D10" s="33" t="s">
        <v>29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30</v>
      </c>
      <c r="AL10" s="29"/>
      <c r="AM10" s="29"/>
      <c r="AN10" s="31" t="s">
        <v>5</v>
      </c>
      <c r="AO10" s="29"/>
      <c r="AP10" s="29"/>
      <c r="AQ10" s="26"/>
      <c r="BE10" s="222"/>
      <c r="BS10" s="21" t="s">
        <v>19</v>
      </c>
    </row>
    <row r="11" spans="1:73" ht="18.399999999999999" customHeight="1">
      <c r="B11" s="25"/>
      <c r="C11" s="29"/>
      <c r="D11" s="29"/>
      <c r="E11" s="31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31</v>
      </c>
      <c r="AL11" s="29"/>
      <c r="AM11" s="29"/>
      <c r="AN11" s="31" t="s">
        <v>5</v>
      </c>
      <c r="AO11" s="29"/>
      <c r="AP11" s="29"/>
      <c r="AQ11" s="26"/>
      <c r="BE11" s="222"/>
      <c r="BS11" s="21" t="s">
        <v>19</v>
      </c>
    </row>
    <row r="12" spans="1:73" ht="6.95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22"/>
      <c r="BS12" s="21" t="s">
        <v>19</v>
      </c>
    </row>
    <row r="13" spans="1:73" ht="14.45" customHeight="1">
      <c r="B13" s="25"/>
      <c r="C13" s="29"/>
      <c r="D13" s="33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30</v>
      </c>
      <c r="AL13" s="29"/>
      <c r="AM13" s="29"/>
      <c r="AN13" s="35" t="s">
        <v>33</v>
      </c>
      <c r="AO13" s="29"/>
      <c r="AP13" s="29"/>
      <c r="AQ13" s="26"/>
      <c r="BE13" s="222"/>
      <c r="BS13" s="21" t="s">
        <v>19</v>
      </c>
    </row>
    <row r="14" spans="1:73" ht="15">
      <c r="B14" s="25"/>
      <c r="C14" s="29"/>
      <c r="D14" s="29"/>
      <c r="E14" s="226" t="s">
        <v>33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33" t="s">
        <v>31</v>
      </c>
      <c r="AL14" s="29"/>
      <c r="AM14" s="29"/>
      <c r="AN14" s="35" t="s">
        <v>33</v>
      </c>
      <c r="AO14" s="29"/>
      <c r="AP14" s="29"/>
      <c r="AQ14" s="26"/>
      <c r="BE14" s="222"/>
      <c r="BS14" s="21" t="s">
        <v>19</v>
      </c>
    </row>
    <row r="15" spans="1:73" ht="6.95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22"/>
      <c r="BS15" s="21" t="s">
        <v>6</v>
      </c>
    </row>
    <row r="16" spans="1:73" ht="14.45" customHeight="1">
      <c r="B16" s="25"/>
      <c r="C16" s="29"/>
      <c r="D16" s="33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30</v>
      </c>
      <c r="AL16" s="29"/>
      <c r="AM16" s="29"/>
      <c r="AN16" s="31" t="s">
        <v>5</v>
      </c>
      <c r="AO16" s="29"/>
      <c r="AP16" s="29"/>
      <c r="AQ16" s="26"/>
      <c r="BE16" s="222"/>
      <c r="BS16" s="21" t="s">
        <v>6</v>
      </c>
    </row>
    <row r="17" spans="2:71" ht="18.399999999999999" customHeight="1">
      <c r="B17" s="25"/>
      <c r="C17" s="29"/>
      <c r="D17" s="29"/>
      <c r="E17" s="31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31</v>
      </c>
      <c r="AL17" s="29"/>
      <c r="AM17" s="29"/>
      <c r="AN17" s="31" t="s">
        <v>5</v>
      </c>
      <c r="AO17" s="29"/>
      <c r="AP17" s="29"/>
      <c r="AQ17" s="26"/>
      <c r="BE17" s="222"/>
      <c r="BS17" s="21" t="s">
        <v>35</v>
      </c>
    </row>
    <row r="18" spans="2:71" ht="6.95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22"/>
      <c r="BS18" s="21" t="s">
        <v>9</v>
      </c>
    </row>
    <row r="19" spans="2:71" ht="14.45" customHeight="1">
      <c r="B19" s="25"/>
      <c r="C19" s="29"/>
      <c r="D19" s="33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30</v>
      </c>
      <c r="AL19" s="29"/>
      <c r="AM19" s="29"/>
      <c r="AN19" s="31" t="s">
        <v>5</v>
      </c>
      <c r="AO19" s="29"/>
      <c r="AP19" s="29"/>
      <c r="AQ19" s="26"/>
      <c r="BE19" s="222"/>
      <c r="BS19" s="21" t="s">
        <v>9</v>
      </c>
    </row>
    <row r="20" spans="2:71" ht="18.399999999999999" customHeight="1">
      <c r="B20" s="25"/>
      <c r="C20" s="29"/>
      <c r="D20" s="29"/>
      <c r="E20" s="31" t="s">
        <v>24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31</v>
      </c>
      <c r="AL20" s="29"/>
      <c r="AM20" s="29"/>
      <c r="AN20" s="31" t="s">
        <v>5</v>
      </c>
      <c r="AO20" s="29"/>
      <c r="AP20" s="29"/>
      <c r="AQ20" s="26"/>
      <c r="BE20" s="222"/>
    </row>
    <row r="21" spans="2:71" ht="6.95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22"/>
    </row>
    <row r="22" spans="2:71" ht="15">
      <c r="B22" s="25"/>
      <c r="C22" s="29"/>
      <c r="D22" s="33" t="s">
        <v>37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22"/>
    </row>
    <row r="23" spans="2:71" ht="22.5" customHeight="1">
      <c r="B23" s="25"/>
      <c r="C23" s="29"/>
      <c r="D23" s="29"/>
      <c r="E23" s="228" t="s">
        <v>5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9"/>
      <c r="AP23" s="29"/>
      <c r="AQ23" s="26"/>
      <c r="BE23" s="222"/>
    </row>
    <row r="24" spans="2:71" ht="6.95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22"/>
    </row>
    <row r="25" spans="2:71" ht="6.95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22"/>
    </row>
    <row r="26" spans="2:71" ht="14.45" customHeight="1">
      <c r="B26" s="25"/>
      <c r="C26" s="29"/>
      <c r="D26" s="37" t="s">
        <v>38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9">
        <f>ROUND(AG87,2)</f>
        <v>0</v>
      </c>
      <c r="AL26" s="224"/>
      <c r="AM26" s="224"/>
      <c r="AN26" s="224"/>
      <c r="AO26" s="224"/>
      <c r="AP26" s="29"/>
      <c r="AQ26" s="26"/>
      <c r="BE26" s="222"/>
    </row>
    <row r="27" spans="2:71" ht="14.45" customHeight="1">
      <c r="B27" s="25"/>
      <c r="C27" s="29"/>
      <c r="D27" s="37" t="s">
        <v>39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29">
        <f>ROUND(AG93,2)</f>
        <v>0</v>
      </c>
      <c r="AL27" s="229"/>
      <c r="AM27" s="229"/>
      <c r="AN27" s="229"/>
      <c r="AO27" s="229"/>
      <c r="AP27" s="29"/>
      <c r="AQ27" s="26"/>
      <c r="BE27" s="222"/>
    </row>
    <row r="28" spans="2:71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22"/>
    </row>
    <row r="29" spans="2:71" s="1" customFormat="1" ht="25.9" customHeight="1">
      <c r="B29" s="38"/>
      <c r="C29" s="39"/>
      <c r="D29" s="41" t="s">
        <v>40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30">
        <f>ROUND(AK26+AK27,2)</f>
        <v>0</v>
      </c>
      <c r="AL29" s="231"/>
      <c r="AM29" s="231"/>
      <c r="AN29" s="231"/>
      <c r="AO29" s="231"/>
      <c r="AP29" s="39"/>
      <c r="AQ29" s="40"/>
      <c r="BE29" s="222"/>
    </row>
    <row r="30" spans="2:71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22"/>
    </row>
    <row r="31" spans="2:71" s="2" customFormat="1" ht="14.45" customHeight="1">
      <c r="B31" s="43"/>
      <c r="C31" s="44"/>
      <c r="D31" s="45" t="s">
        <v>41</v>
      </c>
      <c r="E31" s="44"/>
      <c r="F31" s="45" t="s">
        <v>42</v>
      </c>
      <c r="G31" s="44"/>
      <c r="H31" s="44"/>
      <c r="I31" s="44"/>
      <c r="J31" s="44"/>
      <c r="K31" s="44"/>
      <c r="L31" s="232">
        <v>0.21</v>
      </c>
      <c r="M31" s="233"/>
      <c r="N31" s="233"/>
      <c r="O31" s="233"/>
      <c r="P31" s="44"/>
      <c r="Q31" s="44"/>
      <c r="R31" s="44"/>
      <c r="S31" s="44"/>
      <c r="T31" s="47" t="s">
        <v>43</v>
      </c>
      <c r="U31" s="44"/>
      <c r="V31" s="44"/>
      <c r="W31" s="234">
        <f>ROUND(AZ87+SUM(CD94:CD98),2)</f>
        <v>0</v>
      </c>
      <c r="X31" s="233"/>
      <c r="Y31" s="233"/>
      <c r="Z31" s="233"/>
      <c r="AA31" s="233"/>
      <c r="AB31" s="233"/>
      <c r="AC31" s="233"/>
      <c r="AD31" s="233"/>
      <c r="AE31" s="233"/>
      <c r="AF31" s="44"/>
      <c r="AG31" s="44"/>
      <c r="AH31" s="44"/>
      <c r="AI31" s="44"/>
      <c r="AJ31" s="44"/>
      <c r="AK31" s="234">
        <f>ROUND(AV87+SUM(BY94:BY98),2)</f>
        <v>0</v>
      </c>
      <c r="AL31" s="233"/>
      <c r="AM31" s="233"/>
      <c r="AN31" s="233"/>
      <c r="AO31" s="233"/>
      <c r="AP31" s="44"/>
      <c r="AQ31" s="48"/>
      <c r="BE31" s="222"/>
    </row>
    <row r="32" spans="2:71" s="2" customFormat="1" ht="14.45" customHeight="1">
      <c r="B32" s="43"/>
      <c r="C32" s="44"/>
      <c r="D32" s="44"/>
      <c r="E32" s="44"/>
      <c r="F32" s="45" t="s">
        <v>44</v>
      </c>
      <c r="G32" s="44"/>
      <c r="H32" s="44"/>
      <c r="I32" s="44"/>
      <c r="J32" s="44"/>
      <c r="K32" s="44"/>
      <c r="L32" s="232">
        <v>0.15</v>
      </c>
      <c r="M32" s="233"/>
      <c r="N32" s="233"/>
      <c r="O32" s="233"/>
      <c r="P32" s="44"/>
      <c r="Q32" s="44"/>
      <c r="R32" s="44"/>
      <c r="S32" s="44"/>
      <c r="T32" s="47" t="s">
        <v>43</v>
      </c>
      <c r="U32" s="44"/>
      <c r="V32" s="44"/>
      <c r="W32" s="234">
        <f>ROUND(BA87+SUM(CE94:CE98),2)</f>
        <v>0</v>
      </c>
      <c r="X32" s="233"/>
      <c r="Y32" s="233"/>
      <c r="Z32" s="233"/>
      <c r="AA32" s="233"/>
      <c r="AB32" s="233"/>
      <c r="AC32" s="233"/>
      <c r="AD32" s="233"/>
      <c r="AE32" s="233"/>
      <c r="AF32" s="44"/>
      <c r="AG32" s="44"/>
      <c r="AH32" s="44"/>
      <c r="AI32" s="44"/>
      <c r="AJ32" s="44"/>
      <c r="AK32" s="234">
        <f>ROUND(AW87+SUM(BZ94:BZ98),2)</f>
        <v>0</v>
      </c>
      <c r="AL32" s="233"/>
      <c r="AM32" s="233"/>
      <c r="AN32" s="233"/>
      <c r="AO32" s="233"/>
      <c r="AP32" s="44"/>
      <c r="AQ32" s="48"/>
      <c r="BE32" s="222"/>
    </row>
    <row r="33" spans="2:57" s="2" customFormat="1" ht="14.45" hidden="1" customHeight="1">
      <c r="B33" s="43"/>
      <c r="C33" s="44"/>
      <c r="D33" s="44"/>
      <c r="E33" s="44"/>
      <c r="F33" s="45" t="s">
        <v>45</v>
      </c>
      <c r="G33" s="44"/>
      <c r="H33" s="44"/>
      <c r="I33" s="44"/>
      <c r="J33" s="44"/>
      <c r="K33" s="44"/>
      <c r="L33" s="232">
        <v>0.21</v>
      </c>
      <c r="M33" s="233"/>
      <c r="N33" s="233"/>
      <c r="O33" s="233"/>
      <c r="P33" s="44"/>
      <c r="Q33" s="44"/>
      <c r="R33" s="44"/>
      <c r="S33" s="44"/>
      <c r="T33" s="47" t="s">
        <v>43</v>
      </c>
      <c r="U33" s="44"/>
      <c r="V33" s="44"/>
      <c r="W33" s="234">
        <f>ROUND(BB87+SUM(CF94:CF98),2)</f>
        <v>0</v>
      </c>
      <c r="X33" s="233"/>
      <c r="Y33" s="233"/>
      <c r="Z33" s="233"/>
      <c r="AA33" s="233"/>
      <c r="AB33" s="233"/>
      <c r="AC33" s="233"/>
      <c r="AD33" s="233"/>
      <c r="AE33" s="233"/>
      <c r="AF33" s="44"/>
      <c r="AG33" s="44"/>
      <c r="AH33" s="44"/>
      <c r="AI33" s="44"/>
      <c r="AJ33" s="44"/>
      <c r="AK33" s="234">
        <v>0</v>
      </c>
      <c r="AL33" s="233"/>
      <c r="AM33" s="233"/>
      <c r="AN33" s="233"/>
      <c r="AO33" s="233"/>
      <c r="AP33" s="44"/>
      <c r="AQ33" s="48"/>
      <c r="BE33" s="222"/>
    </row>
    <row r="34" spans="2:57" s="2" customFormat="1" ht="14.45" hidden="1" customHeight="1">
      <c r="B34" s="43"/>
      <c r="C34" s="44"/>
      <c r="D34" s="44"/>
      <c r="E34" s="44"/>
      <c r="F34" s="45" t="s">
        <v>46</v>
      </c>
      <c r="G34" s="44"/>
      <c r="H34" s="44"/>
      <c r="I34" s="44"/>
      <c r="J34" s="44"/>
      <c r="K34" s="44"/>
      <c r="L34" s="232">
        <v>0.15</v>
      </c>
      <c r="M34" s="233"/>
      <c r="N34" s="233"/>
      <c r="O34" s="233"/>
      <c r="P34" s="44"/>
      <c r="Q34" s="44"/>
      <c r="R34" s="44"/>
      <c r="S34" s="44"/>
      <c r="T34" s="47" t="s">
        <v>43</v>
      </c>
      <c r="U34" s="44"/>
      <c r="V34" s="44"/>
      <c r="W34" s="234">
        <f>ROUND(BC87+SUM(CG94:CG98),2)</f>
        <v>0</v>
      </c>
      <c r="X34" s="233"/>
      <c r="Y34" s="233"/>
      <c r="Z34" s="233"/>
      <c r="AA34" s="233"/>
      <c r="AB34" s="233"/>
      <c r="AC34" s="233"/>
      <c r="AD34" s="233"/>
      <c r="AE34" s="233"/>
      <c r="AF34" s="44"/>
      <c r="AG34" s="44"/>
      <c r="AH34" s="44"/>
      <c r="AI34" s="44"/>
      <c r="AJ34" s="44"/>
      <c r="AK34" s="234">
        <v>0</v>
      </c>
      <c r="AL34" s="233"/>
      <c r="AM34" s="233"/>
      <c r="AN34" s="233"/>
      <c r="AO34" s="233"/>
      <c r="AP34" s="44"/>
      <c r="AQ34" s="48"/>
      <c r="BE34" s="222"/>
    </row>
    <row r="35" spans="2:57" s="2" customFormat="1" ht="14.45" hidden="1" customHeight="1">
      <c r="B35" s="43"/>
      <c r="C35" s="44"/>
      <c r="D35" s="44"/>
      <c r="E35" s="44"/>
      <c r="F35" s="45" t="s">
        <v>47</v>
      </c>
      <c r="G35" s="44"/>
      <c r="H35" s="44"/>
      <c r="I35" s="44"/>
      <c r="J35" s="44"/>
      <c r="K35" s="44"/>
      <c r="L35" s="232">
        <v>0</v>
      </c>
      <c r="M35" s="233"/>
      <c r="N35" s="233"/>
      <c r="O35" s="233"/>
      <c r="P35" s="44"/>
      <c r="Q35" s="44"/>
      <c r="R35" s="44"/>
      <c r="S35" s="44"/>
      <c r="T35" s="47" t="s">
        <v>43</v>
      </c>
      <c r="U35" s="44"/>
      <c r="V35" s="44"/>
      <c r="W35" s="234">
        <f>ROUND(BD87+SUM(CH94:CH98),2)</f>
        <v>0</v>
      </c>
      <c r="X35" s="233"/>
      <c r="Y35" s="233"/>
      <c r="Z35" s="233"/>
      <c r="AA35" s="233"/>
      <c r="AB35" s="233"/>
      <c r="AC35" s="233"/>
      <c r="AD35" s="233"/>
      <c r="AE35" s="233"/>
      <c r="AF35" s="44"/>
      <c r="AG35" s="44"/>
      <c r="AH35" s="44"/>
      <c r="AI35" s="44"/>
      <c r="AJ35" s="44"/>
      <c r="AK35" s="234">
        <v>0</v>
      </c>
      <c r="AL35" s="233"/>
      <c r="AM35" s="233"/>
      <c r="AN35" s="233"/>
      <c r="AO35" s="233"/>
      <c r="AP35" s="44"/>
      <c r="AQ35" s="48"/>
    </row>
    <row r="36" spans="2:57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57" s="1" customFormat="1" ht="25.9" customHeight="1">
      <c r="B37" s="38"/>
      <c r="C37" s="49"/>
      <c r="D37" s="50" t="s">
        <v>48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49</v>
      </c>
      <c r="U37" s="51"/>
      <c r="V37" s="51"/>
      <c r="W37" s="51"/>
      <c r="X37" s="235" t="s">
        <v>50</v>
      </c>
      <c r="Y37" s="236"/>
      <c r="Z37" s="236"/>
      <c r="AA37" s="236"/>
      <c r="AB37" s="236"/>
      <c r="AC37" s="51"/>
      <c r="AD37" s="51"/>
      <c r="AE37" s="51"/>
      <c r="AF37" s="51"/>
      <c r="AG37" s="51"/>
      <c r="AH37" s="51"/>
      <c r="AI37" s="51"/>
      <c r="AJ37" s="51"/>
      <c r="AK37" s="237">
        <f>SUM(AK29:AK35)</f>
        <v>0</v>
      </c>
      <c r="AL37" s="236"/>
      <c r="AM37" s="236"/>
      <c r="AN37" s="236"/>
      <c r="AO37" s="238"/>
      <c r="AP37" s="49"/>
      <c r="AQ37" s="40"/>
    </row>
    <row r="38" spans="2:57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57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57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57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57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57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57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57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57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57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57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5">
      <c r="B49" s="38"/>
      <c r="C49" s="39"/>
      <c r="D49" s="53" t="s">
        <v>51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52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5">
      <c r="B58" s="38"/>
      <c r="C58" s="39"/>
      <c r="D58" s="58" t="s">
        <v>53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54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53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54</v>
      </c>
      <c r="AN58" s="59"/>
      <c r="AO58" s="61"/>
      <c r="AP58" s="39"/>
      <c r="AQ58" s="40"/>
    </row>
    <row r="59" spans="2:43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5">
      <c r="B60" s="38"/>
      <c r="C60" s="39"/>
      <c r="D60" s="53" t="s">
        <v>55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56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5">
      <c r="B69" s="38"/>
      <c r="C69" s="39"/>
      <c r="D69" s="58" t="s">
        <v>53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54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53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54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0000000000003" customHeight="1">
      <c r="B76" s="38"/>
      <c r="C76" s="219" t="s">
        <v>57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>
        <f>K5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0000000000003" customHeight="1">
      <c r="B78" s="71"/>
      <c r="C78" s="72" t="s">
        <v>17</v>
      </c>
      <c r="D78" s="73"/>
      <c r="E78" s="73"/>
      <c r="F78" s="73"/>
      <c r="G78" s="73"/>
      <c r="H78" s="73"/>
      <c r="I78" s="73"/>
      <c r="J78" s="73"/>
      <c r="K78" s="73"/>
      <c r="L78" s="239" t="str">
        <f>K6</f>
        <v>Rekonstrukce kanalizace a vodovodu v ul. Sokola Tůmy, k.ú. Mariánské Hory</v>
      </c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23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 xml:space="preserve"> 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25</v>
      </c>
      <c r="AJ80" s="39"/>
      <c r="AK80" s="39"/>
      <c r="AL80" s="39"/>
      <c r="AM80" s="76" t="str">
        <f>IF(AN8= "","",AN8)</f>
        <v>10. 1. 2015</v>
      </c>
      <c r="AN80" s="39"/>
      <c r="AO80" s="39"/>
      <c r="AP80" s="39"/>
      <c r="AQ80" s="40"/>
    </row>
    <row r="81" spans="1:89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89" s="1" customFormat="1" ht="15">
      <c r="B82" s="38"/>
      <c r="C82" s="33" t="s">
        <v>29</v>
      </c>
      <c r="D82" s="39"/>
      <c r="E82" s="39"/>
      <c r="F82" s="39"/>
      <c r="G82" s="39"/>
      <c r="H82" s="39"/>
      <c r="I82" s="39"/>
      <c r="J82" s="39"/>
      <c r="K82" s="39"/>
      <c r="L82" s="69" t="str">
        <f>IF(E11= "","",E11)</f>
        <v xml:space="preserve"> 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34</v>
      </c>
      <c r="AJ82" s="39"/>
      <c r="AK82" s="39"/>
      <c r="AL82" s="39"/>
      <c r="AM82" s="241" t="str">
        <f>IF(E17="","",E17)</f>
        <v xml:space="preserve"> </v>
      </c>
      <c r="AN82" s="241"/>
      <c r="AO82" s="241"/>
      <c r="AP82" s="241"/>
      <c r="AQ82" s="40"/>
      <c r="AS82" s="242" t="s">
        <v>58</v>
      </c>
      <c r="AT82" s="243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1:89" s="1" customFormat="1" ht="15">
      <c r="B83" s="38"/>
      <c r="C83" s="33" t="s">
        <v>32</v>
      </c>
      <c r="D83" s="39"/>
      <c r="E83" s="39"/>
      <c r="F83" s="39"/>
      <c r="G83" s="39"/>
      <c r="H83" s="39"/>
      <c r="I83" s="39"/>
      <c r="J83" s="39"/>
      <c r="K83" s="39"/>
      <c r="L83" s="69" t="str">
        <f>IF(E14= 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36</v>
      </c>
      <c r="AJ83" s="39"/>
      <c r="AK83" s="39"/>
      <c r="AL83" s="39"/>
      <c r="AM83" s="241" t="str">
        <f>IF(E20="","",E20)</f>
        <v xml:space="preserve"> </v>
      </c>
      <c r="AN83" s="241"/>
      <c r="AO83" s="241"/>
      <c r="AP83" s="241"/>
      <c r="AQ83" s="40"/>
      <c r="AS83" s="244"/>
      <c r="AT83" s="245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1:89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44"/>
      <c r="AT84" s="245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1:89" s="1" customFormat="1" ht="29.25" customHeight="1">
      <c r="B85" s="38"/>
      <c r="C85" s="246" t="s">
        <v>59</v>
      </c>
      <c r="D85" s="247"/>
      <c r="E85" s="247"/>
      <c r="F85" s="247"/>
      <c r="G85" s="247"/>
      <c r="H85" s="78"/>
      <c r="I85" s="248" t="s">
        <v>60</v>
      </c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8" t="s">
        <v>61</v>
      </c>
      <c r="AH85" s="247"/>
      <c r="AI85" s="247"/>
      <c r="AJ85" s="247"/>
      <c r="AK85" s="247"/>
      <c r="AL85" s="247"/>
      <c r="AM85" s="247"/>
      <c r="AN85" s="248" t="s">
        <v>62</v>
      </c>
      <c r="AO85" s="247"/>
      <c r="AP85" s="249"/>
      <c r="AQ85" s="40"/>
      <c r="AS85" s="79" t="s">
        <v>63</v>
      </c>
      <c r="AT85" s="80" t="s">
        <v>64</v>
      </c>
      <c r="AU85" s="80" t="s">
        <v>65</v>
      </c>
      <c r="AV85" s="80" t="s">
        <v>66</v>
      </c>
      <c r="AW85" s="80" t="s">
        <v>67</v>
      </c>
      <c r="AX85" s="80" t="s">
        <v>68</v>
      </c>
      <c r="AY85" s="80" t="s">
        <v>69</v>
      </c>
      <c r="AZ85" s="80" t="s">
        <v>70</v>
      </c>
      <c r="BA85" s="80" t="s">
        <v>71</v>
      </c>
      <c r="BB85" s="80" t="s">
        <v>72</v>
      </c>
      <c r="BC85" s="80" t="s">
        <v>73</v>
      </c>
      <c r="BD85" s="81" t="s">
        <v>74</v>
      </c>
    </row>
    <row r="86" spans="1:89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2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1:89" s="4" customFormat="1" ht="32.450000000000003" customHeight="1">
      <c r="B87" s="71"/>
      <c r="C87" s="83" t="s">
        <v>75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60">
        <f>ROUND(SUM(AG88:AG91),2)</f>
        <v>0</v>
      </c>
      <c r="AH87" s="260"/>
      <c r="AI87" s="260"/>
      <c r="AJ87" s="260"/>
      <c r="AK87" s="260"/>
      <c r="AL87" s="260"/>
      <c r="AM87" s="260"/>
      <c r="AN87" s="261">
        <f>SUM(AG87,AT87)</f>
        <v>0</v>
      </c>
      <c r="AO87" s="261"/>
      <c r="AP87" s="261"/>
      <c r="AQ87" s="74"/>
      <c r="AS87" s="85">
        <f>ROUND(SUM(AS88:AS91),2)</f>
        <v>0</v>
      </c>
      <c r="AT87" s="86">
        <f>ROUND(SUM(AV87:AW87),2)</f>
        <v>0</v>
      </c>
      <c r="AU87" s="87">
        <f>ROUND(SUM(AU88:AU91),5)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ROUND(SUM(AZ88:AZ91),2)</f>
        <v>0</v>
      </c>
      <c r="BA87" s="86">
        <f>ROUND(SUM(BA88:BA91),2)</f>
        <v>0</v>
      </c>
      <c r="BB87" s="86">
        <f>ROUND(SUM(BB88:BB91),2)</f>
        <v>0</v>
      </c>
      <c r="BC87" s="86">
        <f>ROUND(SUM(BC88:BC91),2)</f>
        <v>0</v>
      </c>
      <c r="BD87" s="88">
        <f>ROUND(SUM(BD88:BD91),2)</f>
        <v>0</v>
      </c>
      <c r="BS87" s="89" t="s">
        <v>76</v>
      </c>
      <c r="BT87" s="89" t="s">
        <v>77</v>
      </c>
      <c r="BU87" s="90" t="s">
        <v>78</v>
      </c>
      <c r="BV87" s="89" t="s">
        <v>79</v>
      </c>
      <c r="BW87" s="89" t="s">
        <v>80</v>
      </c>
      <c r="BX87" s="89" t="s">
        <v>81</v>
      </c>
    </row>
    <row r="88" spans="1:89" s="5" customFormat="1" ht="22.5" customHeight="1">
      <c r="A88" s="91" t="s">
        <v>82</v>
      </c>
      <c r="B88" s="92"/>
      <c r="C88" s="93"/>
      <c r="D88" s="252" t="s">
        <v>77</v>
      </c>
      <c r="E88" s="252"/>
      <c r="F88" s="252"/>
      <c r="G88" s="252"/>
      <c r="H88" s="252"/>
      <c r="I88" s="94"/>
      <c r="J88" s="252" t="s">
        <v>83</v>
      </c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0">
        <f>'0 - Ostatní a vedlejší ná...'!M30</f>
        <v>0</v>
      </c>
      <c r="AH88" s="251"/>
      <c r="AI88" s="251"/>
      <c r="AJ88" s="251"/>
      <c r="AK88" s="251"/>
      <c r="AL88" s="251"/>
      <c r="AM88" s="251"/>
      <c r="AN88" s="250">
        <f>SUM(AG88,AT88)</f>
        <v>0</v>
      </c>
      <c r="AO88" s="251"/>
      <c r="AP88" s="251"/>
      <c r="AQ88" s="95"/>
      <c r="AS88" s="96">
        <f>'0 - Ostatní a vedlejší ná...'!M28</f>
        <v>0</v>
      </c>
      <c r="AT88" s="97">
        <f>ROUND(SUM(AV88:AW88),2)</f>
        <v>0</v>
      </c>
      <c r="AU88" s="98">
        <f>'0 - Ostatní a vedlejší ná...'!W117</f>
        <v>0</v>
      </c>
      <c r="AV88" s="97">
        <f>'0 - Ostatní a vedlejší ná...'!M32</f>
        <v>0</v>
      </c>
      <c r="AW88" s="97">
        <f>'0 - Ostatní a vedlejší ná...'!M33</f>
        <v>0</v>
      </c>
      <c r="AX88" s="97">
        <f>'0 - Ostatní a vedlejší ná...'!M34</f>
        <v>0</v>
      </c>
      <c r="AY88" s="97">
        <f>'0 - Ostatní a vedlejší ná...'!M35</f>
        <v>0</v>
      </c>
      <c r="AZ88" s="97">
        <f>'0 - Ostatní a vedlejší ná...'!H32</f>
        <v>0</v>
      </c>
      <c r="BA88" s="97">
        <f>'0 - Ostatní a vedlejší ná...'!H33</f>
        <v>0</v>
      </c>
      <c r="BB88" s="97">
        <f>'0 - Ostatní a vedlejší ná...'!H34</f>
        <v>0</v>
      </c>
      <c r="BC88" s="97">
        <f>'0 - Ostatní a vedlejší ná...'!H35</f>
        <v>0</v>
      </c>
      <c r="BD88" s="99">
        <f>'0 - Ostatní a vedlejší ná...'!H36</f>
        <v>0</v>
      </c>
      <c r="BT88" s="100" t="s">
        <v>22</v>
      </c>
      <c r="BV88" s="100" t="s">
        <v>79</v>
      </c>
      <c r="BW88" s="100" t="s">
        <v>84</v>
      </c>
      <c r="BX88" s="100" t="s">
        <v>80</v>
      </c>
    </row>
    <row r="89" spans="1:89" s="5" customFormat="1" ht="22.5" customHeight="1">
      <c r="A89" s="91" t="s">
        <v>82</v>
      </c>
      <c r="B89" s="92"/>
      <c r="C89" s="93"/>
      <c r="D89" s="252" t="s">
        <v>22</v>
      </c>
      <c r="E89" s="252"/>
      <c r="F89" s="252"/>
      <c r="G89" s="252"/>
      <c r="H89" s="252"/>
      <c r="I89" s="94"/>
      <c r="J89" s="252" t="s">
        <v>85</v>
      </c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0">
        <f>'1 - IO 01 - Rekonstrukce ...'!M30</f>
        <v>0</v>
      </c>
      <c r="AH89" s="251"/>
      <c r="AI89" s="251"/>
      <c r="AJ89" s="251"/>
      <c r="AK89" s="251"/>
      <c r="AL89" s="251"/>
      <c r="AM89" s="251"/>
      <c r="AN89" s="250">
        <f>SUM(AG89,AT89)</f>
        <v>0</v>
      </c>
      <c r="AO89" s="251"/>
      <c r="AP89" s="251"/>
      <c r="AQ89" s="95"/>
      <c r="AS89" s="96">
        <f>'1 - IO 01 - Rekonstrukce ...'!M28</f>
        <v>0</v>
      </c>
      <c r="AT89" s="97">
        <f>ROUND(SUM(AV89:AW89),2)</f>
        <v>0</v>
      </c>
      <c r="AU89" s="98">
        <f>'1 - IO 01 - Rekonstrukce ...'!W129</f>
        <v>0</v>
      </c>
      <c r="AV89" s="97">
        <f>'1 - IO 01 - Rekonstrukce ...'!M32</f>
        <v>0</v>
      </c>
      <c r="AW89" s="97">
        <f>'1 - IO 01 - Rekonstrukce ...'!M33</f>
        <v>0</v>
      </c>
      <c r="AX89" s="97">
        <f>'1 - IO 01 - Rekonstrukce ...'!M34</f>
        <v>0</v>
      </c>
      <c r="AY89" s="97">
        <f>'1 - IO 01 - Rekonstrukce ...'!M35</f>
        <v>0</v>
      </c>
      <c r="AZ89" s="97">
        <f>'1 - IO 01 - Rekonstrukce ...'!H32</f>
        <v>0</v>
      </c>
      <c r="BA89" s="97">
        <f>'1 - IO 01 - Rekonstrukce ...'!H33</f>
        <v>0</v>
      </c>
      <c r="BB89" s="97">
        <f>'1 - IO 01 - Rekonstrukce ...'!H34</f>
        <v>0</v>
      </c>
      <c r="BC89" s="97">
        <f>'1 - IO 01 - Rekonstrukce ...'!H35</f>
        <v>0</v>
      </c>
      <c r="BD89" s="99">
        <f>'1 - IO 01 - Rekonstrukce ...'!H36</f>
        <v>0</v>
      </c>
      <c r="BT89" s="100" t="s">
        <v>22</v>
      </c>
      <c r="BV89" s="100" t="s">
        <v>79</v>
      </c>
      <c r="BW89" s="100" t="s">
        <v>86</v>
      </c>
      <c r="BX89" s="100" t="s">
        <v>80</v>
      </c>
    </row>
    <row r="90" spans="1:89" s="5" customFormat="1" ht="22.5" customHeight="1">
      <c r="A90" s="91" t="s">
        <v>82</v>
      </c>
      <c r="B90" s="92"/>
      <c r="C90" s="93"/>
      <c r="D90" s="252" t="s">
        <v>87</v>
      </c>
      <c r="E90" s="252"/>
      <c r="F90" s="252"/>
      <c r="G90" s="252"/>
      <c r="H90" s="252"/>
      <c r="I90" s="94"/>
      <c r="J90" s="252" t="s">
        <v>88</v>
      </c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0">
        <f>'2 - IO 02 - Rekonstrukce ...'!M30</f>
        <v>0</v>
      </c>
      <c r="AH90" s="251"/>
      <c r="AI90" s="251"/>
      <c r="AJ90" s="251"/>
      <c r="AK90" s="251"/>
      <c r="AL90" s="251"/>
      <c r="AM90" s="251"/>
      <c r="AN90" s="250">
        <f>SUM(AG90,AT90)</f>
        <v>0</v>
      </c>
      <c r="AO90" s="251"/>
      <c r="AP90" s="251"/>
      <c r="AQ90" s="95"/>
      <c r="AS90" s="96">
        <f>'2 - IO 02 - Rekonstrukce ...'!M28</f>
        <v>0</v>
      </c>
      <c r="AT90" s="97">
        <f>ROUND(SUM(AV90:AW90),2)</f>
        <v>0</v>
      </c>
      <c r="AU90" s="98">
        <f>'2 - IO 02 - Rekonstrukce ...'!W129</f>
        <v>0</v>
      </c>
      <c r="AV90" s="97">
        <f>'2 - IO 02 - Rekonstrukce ...'!M32</f>
        <v>0</v>
      </c>
      <c r="AW90" s="97">
        <f>'2 - IO 02 - Rekonstrukce ...'!M33</f>
        <v>0</v>
      </c>
      <c r="AX90" s="97">
        <f>'2 - IO 02 - Rekonstrukce ...'!M34</f>
        <v>0</v>
      </c>
      <c r="AY90" s="97">
        <f>'2 - IO 02 - Rekonstrukce ...'!M35</f>
        <v>0</v>
      </c>
      <c r="AZ90" s="97">
        <f>'2 - IO 02 - Rekonstrukce ...'!H32</f>
        <v>0</v>
      </c>
      <c r="BA90" s="97">
        <f>'2 - IO 02 - Rekonstrukce ...'!H33</f>
        <v>0</v>
      </c>
      <c r="BB90" s="97">
        <f>'2 - IO 02 - Rekonstrukce ...'!H34</f>
        <v>0</v>
      </c>
      <c r="BC90" s="97">
        <f>'2 - IO 02 - Rekonstrukce ...'!H35</f>
        <v>0</v>
      </c>
      <c r="BD90" s="99">
        <f>'2 - IO 02 - Rekonstrukce ...'!H36</f>
        <v>0</v>
      </c>
      <c r="BT90" s="100" t="s">
        <v>22</v>
      </c>
      <c r="BV90" s="100" t="s">
        <v>79</v>
      </c>
      <c r="BW90" s="100" t="s">
        <v>89</v>
      </c>
      <c r="BX90" s="100" t="s">
        <v>80</v>
      </c>
    </row>
    <row r="91" spans="1:89" s="5" customFormat="1" ht="22.5" customHeight="1">
      <c r="A91" s="91" t="s">
        <v>82</v>
      </c>
      <c r="B91" s="92"/>
      <c r="C91" s="93"/>
      <c r="D91" s="252" t="s">
        <v>90</v>
      </c>
      <c r="E91" s="252"/>
      <c r="F91" s="252"/>
      <c r="G91" s="252"/>
      <c r="H91" s="252"/>
      <c r="I91" s="94"/>
      <c r="J91" s="252" t="s">
        <v>91</v>
      </c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0">
        <f>'3 - IO 03 - Dešťová kanal...'!M30</f>
        <v>0</v>
      </c>
      <c r="AH91" s="251"/>
      <c r="AI91" s="251"/>
      <c r="AJ91" s="251"/>
      <c r="AK91" s="251"/>
      <c r="AL91" s="251"/>
      <c r="AM91" s="251"/>
      <c r="AN91" s="250">
        <f>SUM(AG91,AT91)</f>
        <v>0</v>
      </c>
      <c r="AO91" s="251"/>
      <c r="AP91" s="251"/>
      <c r="AQ91" s="95"/>
      <c r="AS91" s="101">
        <f>'3 - IO 03 - Dešťová kanal...'!M28</f>
        <v>0</v>
      </c>
      <c r="AT91" s="102">
        <f>ROUND(SUM(AV91:AW91),2)</f>
        <v>0</v>
      </c>
      <c r="AU91" s="103">
        <f>'3 - IO 03 - Dešťová kanal...'!W125</f>
        <v>0</v>
      </c>
      <c r="AV91" s="102">
        <f>'3 - IO 03 - Dešťová kanal...'!M32</f>
        <v>0</v>
      </c>
      <c r="AW91" s="102">
        <f>'3 - IO 03 - Dešťová kanal...'!M33</f>
        <v>0</v>
      </c>
      <c r="AX91" s="102">
        <f>'3 - IO 03 - Dešťová kanal...'!M34</f>
        <v>0</v>
      </c>
      <c r="AY91" s="102">
        <f>'3 - IO 03 - Dešťová kanal...'!M35</f>
        <v>0</v>
      </c>
      <c r="AZ91" s="102">
        <f>'3 - IO 03 - Dešťová kanal...'!H32</f>
        <v>0</v>
      </c>
      <c r="BA91" s="102">
        <f>'3 - IO 03 - Dešťová kanal...'!H33</f>
        <v>0</v>
      </c>
      <c r="BB91" s="102">
        <f>'3 - IO 03 - Dešťová kanal...'!H34</f>
        <v>0</v>
      </c>
      <c r="BC91" s="102">
        <f>'3 - IO 03 - Dešťová kanal...'!H35</f>
        <v>0</v>
      </c>
      <c r="BD91" s="104">
        <f>'3 - IO 03 - Dešťová kanal...'!H36</f>
        <v>0</v>
      </c>
      <c r="BT91" s="100" t="s">
        <v>22</v>
      </c>
      <c r="BV91" s="100" t="s">
        <v>79</v>
      </c>
      <c r="BW91" s="100" t="s">
        <v>92</v>
      </c>
      <c r="BX91" s="100" t="s">
        <v>80</v>
      </c>
    </row>
    <row r="92" spans="1:89">
      <c r="B92" s="25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6"/>
    </row>
    <row r="93" spans="1:89" s="1" customFormat="1" ht="30" customHeight="1">
      <c r="B93" s="38"/>
      <c r="C93" s="83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40"/>
      <c r="AS93" s="79" t="s">
        <v>93</v>
      </c>
      <c r="AT93" s="80" t="s">
        <v>94</v>
      </c>
      <c r="AU93" s="80" t="s">
        <v>41</v>
      </c>
      <c r="AV93" s="81" t="s">
        <v>64</v>
      </c>
    </row>
    <row r="94" spans="1:89" s="1" customFormat="1" ht="19.899999999999999" customHeight="1">
      <c r="B94" s="38"/>
      <c r="C94" s="39"/>
      <c r="D94" s="105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253"/>
      <c r="AH94" s="254"/>
      <c r="AI94" s="254"/>
      <c r="AJ94" s="254"/>
      <c r="AK94" s="254"/>
      <c r="AL94" s="254"/>
      <c r="AM94" s="254"/>
      <c r="AN94" s="254"/>
      <c r="AO94" s="254"/>
      <c r="AP94" s="254"/>
      <c r="AQ94" s="40"/>
      <c r="AS94" s="106">
        <v>0</v>
      </c>
      <c r="AT94" s="107" t="s">
        <v>96</v>
      </c>
      <c r="AU94" s="107" t="s">
        <v>42</v>
      </c>
      <c r="AV94" s="108">
        <f>ROUND(IF(AU94="základní",AG94*L31,IF(AU94="snížená",AG94*L32,0)),2)</f>
        <v>0</v>
      </c>
      <c r="BV94" s="21" t="s">
        <v>97</v>
      </c>
      <c r="BY94" s="109">
        <f>IF(AU94="základní",AV94,0)</f>
        <v>0</v>
      </c>
      <c r="BZ94" s="109">
        <f>IF(AU94="snížená",AV94,0)</f>
        <v>0</v>
      </c>
      <c r="CA94" s="109">
        <v>0</v>
      </c>
      <c r="CB94" s="109">
        <v>0</v>
      </c>
      <c r="CC94" s="109">
        <v>0</v>
      </c>
      <c r="CD94" s="109">
        <f>IF(AU94="základní",AG94,0)</f>
        <v>0</v>
      </c>
      <c r="CE94" s="109">
        <f>IF(AU94="snížená",AG94,0)</f>
        <v>0</v>
      </c>
      <c r="CF94" s="109">
        <f>IF(AU94="zákl. přenesená",AG94,0)</f>
        <v>0</v>
      </c>
      <c r="CG94" s="109">
        <f>IF(AU94="sníž. přenesená",AG94,0)</f>
        <v>0</v>
      </c>
      <c r="CH94" s="109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>x</v>
      </c>
    </row>
    <row r="95" spans="1:89" s="1" customFormat="1" ht="19.899999999999999" customHeight="1">
      <c r="B95" s="38"/>
      <c r="C95" s="39"/>
      <c r="D95" s="258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39"/>
      <c r="AD95" s="39"/>
      <c r="AE95" s="39"/>
      <c r="AF95" s="39"/>
      <c r="AG95" s="253"/>
      <c r="AH95" s="254"/>
      <c r="AI95" s="254"/>
      <c r="AJ95" s="254"/>
      <c r="AK95" s="254"/>
      <c r="AL95" s="254"/>
      <c r="AM95" s="254"/>
      <c r="AN95" s="254"/>
      <c r="AO95" s="254"/>
      <c r="AP95" s="254"/>
      <c r="AQ95" s="40"/>
      <c r="AS95" s="110">
        <v>0</v>
      </c>
      <c r="AT95" s="111" t="s">
        <v>96</v>
      </c>
      <c r="AU95" s="111" t="s">
        <v>42</v>
      </c>
      <c r="AV95" s="112">
        <f>ROUND(IF(AU95="nulová",0,IF(OR(AU95="základní",AU95="zákl. přenesená"),AG95*L31,AG95*L32)),2)</f>
        <v>0</v>
      </c>
      <c r="BV95" s="21" t="s">
        <v>98</v>
      </c>
      <c r="BY95" s="109">
        <f>IF(AU95="základní",AV95,0)</f>
        <v>0</v>
      </c>
      <c r="BZ95" s="109">
        <f>IF(AU95="snížená",AV95,0)</f>
        <v>0</v>
      </c>
      <c r="CA95" s="109">
        <f>IF(AU95="zákl. přenesená",AV95,0)</f>
        <v>0</v>
      </c>
      <c r="CB95" s="109">
        <f>IF(AU95="sníž. přenesená",AV95,0)</f>
        <v>0</v>
      </c>
      <c r="CC95" s="109">
        <f>IF(AU95="nulová",AV95,0)</f>
        <v>0</v>
      </c>
      <c r="CD95" s="109">
        <f>IF(AU95="základní",AG95,0)</f>
        <v>0</v>
      </c>
      <c r="CE95" s="109">
        <f>IF(AU95="snížená",AG95,0)</f>
        <v>0</v>
      </c>
      <c r="CF95" s="109">
        <f>IF(AU95="zákl. přenesená",AG95,0)</f>
        <v>0</v>
      </c>
      <c r="CG95" s="109">
        <f>IF(AU95="sníž. přenesená",AG95,0)</f>
        <v>0</v>
      </c>
      <c r="CH95" s="109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>x</v>
      </c>
    </row>
    <row r="96" spans="1:89" s="1" customFormat="1" ht="19.899999999999999" customHeight="1">
      <c r="B96" s="38"/>
      <c r="C96" s="39"/>
      <c r="D96" s="258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39"/>
      <c r="AD96" s="39"/>
      <c r="AE96" s="39"/>
      <c r="AF96" s="39"/>
      <c r="AG96" s="253"/>
      <c r="AH96" s="254"/>
      <c r="AI96" s="254"/>
      <c r="AJ96" s="254"/>
      <c r="AK96" s="254"/>
      <c r="AL96" s="254"/>
      <c r="AM96" s="254"/>
      <c r="AN96" s="254"/>
      <c r="AO96" s="254"/>
      <c r="AP96" s="254"/>
      <c r="AQ96" s="40"/>
      <c r="AS96" s="110">
        <v>0</v>
      </c>
      <c r="AT96" s="111" t="s">
        <v>96</v>
      </c>
      <c r="AU96" s="111" t="s">
        <v>42</v>
      </c>
      <c r="AV96" s="112">
        <f>ROUND(IF(AU96="nulová",0,IF(OR(AU96="základní",AU96="zákl. přenesená"),AG96*L31,AG96*L32)),2)</f>
        <v>0</v>
      </c>
      <c r="BV96" s="21" t="s">
        <v>98</v>
      </c>
      <c r="BY96" s="109">
        <f>IF(AU96="základní",AV96,0)</f>
        <v>0</v>
      </c>
      <c r="BZ96" s="109">
        <f>IF(AU96="snížená",AV96,0)</f>
        <v>0</v>
      </c>
      <c r="CA96" s="109">
        <f>IF(AU96="zákl. přenesená",AV96,0)</f>
        <v>0</v>
      </c>
      <c r="CB96" s="109">
        <f>IF(AU96="sníž. přenesená",AV96,0)</f>
        <v>0</v>
      </c>
      <c r="CC96" s="109">
        <f>IF(AU96="nulová",AV96,0)</f>
        <v>0</v>
      </c>
      <c r="CD96" s="109">
        <f>IF(AU96="základní",AG96,0)</f>
        <v>0</v>
      </c>
      <c r="CE96" s="109">
        <f>IF(AU96="snížená",AG96,0)</f>
        <v>0</v>
      </c>
      <c r="CF96" s="109">
        <f>IF(AU96="zákl. přenesená",AG96,0)</f>
        <v>0</v>
      </c>
      <c r="CG96" s="109">
        <f>IF(AU96="sníž. přenesená",AG96,0)</f>
        <v>0</v>
      </c>
      <c r="CH96" s="109">
        <f>IF(AU96="nulová",AG96,0)</f>
        <v>0</v>
      </c>
      <c r="CI96" s="21">
        <f>IF(AU96="základní",1,IF(AU96="snížená",2,IF(AU96="zákl. přenesená",4,IF(AU96="sníž. přenesená",5,3))))</f>
        <v>1</v>
      </c>
      <c r="CJ96" s="21">
        <f>IF(AT96="stavební čast",1,IF(8896="investiční čast",2,3))</f>
        <v>1</v>
      </c>
      <c r="CK96" s="21" t="str">
        <f>IF(D96="Vyplň vlastní","","x")</f>
        <v>x</v>
      </c>
    </row>
    <row r="97" spans="2:89" s="1" customFormat="1" ht="19.899999999999999" customHeight="1">
      <c r="B97" s="38"/>
      <c r="C97" s="39"/>
      <c r="D97" s="258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39"/>
      <c r="AD97" s="39"/>
      <c r="AE97" s="39"/>
      <c r="AF97" s="39"/>
      <c r="AG97" s="253"/>
      <c r="AH97" s="254"/>
      <c r="AI97" s="254"/>
      <c r="AJ97" s="254"/>
      <c r="AK97" s="254"/>
      <c r="AL97" s="254"/>
      <c r="AM97" s="254"/>
      <c r="AN97" s="254"/>
      <c r="AO97" s="254"/>
      <c r="AP97" s="254"/>
      <c r="AQ97" s="40"/>
      <c r="AS97" s="113">
        <v>0</v>
      </c>
      <c r="AT97" s="114" t="s">
        <v>96</v>
      </c>
      <c r="AU97" s="114" t="s">
        <v>42</v>
      </c>
      <c r="AV97" s="115">
        <f>ROUND(IF(AU97="nulová",0,IF(OR(AU97="základní",AU97="zákl. přenesená"),AG97*L31,AG97*L32)),2)</f>
        <v>0</v>
      </c>
      <c r="BV97" s="21" t="s">
        <v>98</v>
      </c>
      <c r="BY97" s="109">
        <f>IF(AU97="základní",AV97,0)</f>
        <v>0</v>
      </c>
      <c r="BZ97" s="109">
        <f>IF(AU97="snížená",AV97,0)</f>
        <v>0</v>
      </c>
      <c r="CA97" s="109">
        <f>IF(AU97="zákl. přenesená",AV97,0)</f>
        <v>0</v>
      </c>
      <c r="CB97" s="109">
        <f>IF(AU97="sníž. přenesená",AV97,0)</f>
        <v>0</v>
      </c>
      <c r="CC97" s="109">
        <f>IF(AU97="nulová",AV97,0)</f>
        <v>0</v>
      </c>
      <c r="CD97" s="109">
        <f>IF(AU97="základní",AG97,0)</f>
        <v>0</v>
      </c>
      <c r="CE97" s="109">
        <f>IF(AU97="snížená",AG97,0)</f>
        <v>0</v>
      </c>
      <c r="CF97" s="109">
        <f>IF(AU97="zákl. přenesená",AG97,0)</f>
        <v>0</v>
      </c>
      <c r="CG97" s="109">
        <f>IF(AU97="sníž. přenesená",AG97,0)</f>
        <v>0</v>
      </c>
      <c r="CH97" s="109">
        <f>IF(AU97="nulová",AG97,0)</f>
        <v>0</v>
      </c>
      <c r="CI97" s="21">
        <f>IF(AU97="základní",1,IF(AU97="snížená",2,IF(AU97="zákl. přenesená",4,IF(AU97="sníž. přenesená",5,3))))</f>
        <v>1</v>
      </c>
      <c r="CJ97" s="21">
        <f>IF(AT97="stavební čast",1,IF(8897="investiční čast",2,3))</f>
        <v>1</v>
      </c>
      <c r="CK97" s="21" t="str">
        <f>IF(D97="Vyplň vlastní","","x")</f>
        <v>x</v>
      </c>
    </row>
    <row r="98" spans="2:89" s="1" customFormat="1" ht="10.9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40"/>
    </row>
    <row r="99" spans="2:89" s="1" customFormat="1" ht="30" customHeight="1">
      <c r="B99" s="38"/>
      <c r="C99" s="116" t="s">
        <v>1475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255">
        <f>ROUND(AG87+AG93,2)</f>
        <v>0</v>
      </c>
      <c r="AH99" s="255"/>
      <c r="AI99" s="255"/>
      <c r="AJ99" s="255"/>
      <c r="AK99" s="255"/>
      <c r="AL99" s="255"/>
      <c r="AM99" s="255"/>
      <c r="AN99" s="255">
        <f>AN87+AN93</f>
        <v>0</v>
      </c>
      <c r="AO99" s="255"/>
      <c r="AP99" s="255"/>
      <c r="AQ99" s="40"/>
    </row>
    <row r="100" spans="2:89" s="1" customFormat="1" ht="6.95" customHeight="1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4"/>
    </row>
  </sheetData>
  <mergeCells count="70"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D95:AB95"/>
    <mergeCell ref="AG95:AM95"/>
    <mergeCell ref="AN95:AP95"/>
    <mergeCell ref="D96:AB96"/>
    <mergeCell ref="AG96:AM96"/>
    <mergeCell ref="AN96:AP96"/>
    <mergeCell ref="AN91:AP91"/>
    <mergeCell ref="AG91:AM91"/>
    <mergeCell ref="D91:H91"/>
    <mergeCell ref="J91:AF91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 - Ostatní a vedlejší ná...'!C2" display="/"/>
    <hyperlink ref="A89" location="'1 - IO 01 - Rekonstrukce ...'!C2" display="/"/>
    <hyperlink ref="A90" location="'2 - IO 02 - Rekonstrukce ...'!C2" display="/"/>
    <hyperlink ref="A91" location="'3 - IO 03 - Dešťová kanal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1"/>
  <sheetViews>
    <sheetView showGridLines="0" workbookViewId="0">
      <pane ySplit="1" topLeftCell="A94" activePane="bottomLeft" state="frozen"/>
      <selection pane="bottomLeft" activeCell="K18" sqref="K1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1476</v>
      </c>
      <c r="G1" s="17"/>
      <c r="H1" s="299" t="s">
        <v>1479</v>
      </c>
      <c r="I1" s="299"/>
      <c r="J1" s="299"/>
      <c r="K1" s="299"/>
      <c r="L1" s="17" t="s">
        <v>1481</v>
      </c>
      <c r="M1" s="15"/>
      <c r="N1" s="15"/>
      <c r="O1" s="16" t="s">
        <v>100</v>
      </c>
      <c r="P1" s="15"/>
      <c r="Q1" s="15"/>
      <c r="R1" s="15"/>
      <c r="S1" s="17" t="s">
        <v>101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256" t="s">
        <v>8</v>
      </c>
      <c r="T2" s="257"/>
      <c r="U2" s="257"/>
      <c r="V2" s="257"/>
      <c r="W2" s="257"/>
      <c r="X2" s="257"/>
      <c r="Y2" s="257"/>
      <c r="Z2" s="257"/>
      <c r="AA2" s="257"/>
      <c r="AB2" s="257"/>
      <c r="AC2" s="257"/>
      <c r="AT2" s="21" t="s">
        <v>84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87</v>
      </c>
    </row>
    <row r="4" spans="1:66" ht="36.950000000000003" customHeight="1">
      <c r="B4" s="25"/>
      <c r="C4" s="219" t="s">
        <v>1477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6"/>
      <c r="T4" s="27" t="s">
        <v>13</v>
      </c>
      <c r="AT4" s="21" t="s">
        <v>6</v>
      </c>
    </row>
    <row r="5" spans="1:6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66" ht="25.35" customHeight="1">
      <c r="B6" s="25"/>
      <c r="C6" s="29"/>
      <c r="D6" s="33" t="s">
        <v>17</v>
      </c>
      <c r="E6" s="29"/>
      <c r="F6" s="262" t="str">
        <f>'Rekapitulace stavby'!K6</f>
        <v>Rekonstrukce kanalizace a vodovodu v ul. Sokola Tůmy, k.ú. Mariánské Hory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9"/>
      <c r="R6" s="26"/>
    </row>
    <row r="7" spans="1:66" s="1" customFormat="1" ht="32.85" customHeight="1">
      <c r="B7" s="38"/>
      <c r="C7" s="39"/>
      <c r="D7" s="32" t="s">
        <v>102</v>
      </c>
      <c r="E7" s="39"/>
      <c r="F7" s="225" t="s">
        <v>103</v>
      </c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39"/>
      <c r="R7" s="40"/>
    </row>
    <row r="8" spans="1:66" s="1" customFormat="1" ht="14.45" customHeight="1">
      <c r="B8" s="38"/>
      <c r="C8" s="39"/>
      <c r="D8" s="33" t="s">
        <v>20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21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65" t="str">
        <f>'Rekapitulace stavby'!AN8</f>
        <v>10. 1. 2015</v>
      </c>
      <c r="P9" s="266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29</v>
      </c>
      <c r="E11" s="39"/>
      <c r="F11" s="39"/>
      <c r="G11" s="39"/>
      <c r="H11" s="39"/>
      <c r="I11" s="39"/>
      <c r="J11" s="39"/>
      <c r="K11" s="39"/>
      <c r="L11" s="39"/>
      <c r="M11" s="33" t="s">
        <v>30</v>
      </c>
      <c r="N11" s="39"/>
      <c r="O11" s="223" t="str">
        <f>IF('Rekapitulace stavby'!AN10="","",'Rekapitulace stavby'!AN10)</f>
        <v/>
      </c>
      <c r="P11" s="223"/>
      <c r="Q11" s="39"/>
      <c r="R11" s="40"/>
    </row>
    <row r="12" spans="1:66" s="1" customFormat="1" ht="18" customHeight="1">
      <c r="B12" s="38"/>
      <c r="C12" s="39"/>
      <c r="D12" s="39"/>
      <c r="E12" s="31" t="str">
        <f>IF('Rekapitulace stavby'!E11="","",'Rekapitulace stavby'!E11)</f>
        <v xml:space="preserve"> </v>
      </c>
      <c r="F12" s="39"/>
      <c r="G12" s="39"/>
      <c r="H12" s="39"/>
      <c r="I12" s="39"/>
      <c r="J12" s="39"/>
      <c r="K12" s="39"/>
      <c r="L12" s="39"/>
      <c r="M12" s="33" t="s">
        <v>31</v>
      </c>
      <c r="N12" s="39"/>
      <c r="O12" s="223" t="str">
        <f>IF('Rekapitulace stavby'!AN11="","",'Rekapitulace stavby'!AN11)</f>
        <v/>
      </c>
      <c r="P12" s="223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32</v>
      </c>
      <c r="E14" s="39"/>
      <c r="F14" s="39"/>
      <c r="G14" s="39"/>
      <c r="H14" s="39"/>
      <c r="I14" s="39"/>
      <c r="J14" s="39"/>
      <c r="K14" s="39"/>
      <c r="L14" s="39"/>
      <c r="M14" s="33" t="s">
        <v>30</v>
      </c>
      <c r="N14" s="39"/>
      <c r="O14" s="267" t="str">
        <f>IF('Rekapitulace stavby'!AN13="","",'Rekapitulace stavby'!AN13)</f>
        <v>Vyplň údaj</v>
      </c>
      <c r="P14" s="223"/>
      <c r="Q14" s="39"/>
      <c r="R14" s="40"/>
    </row>
    <row r="15" spans="1:66" s="1" customFormat="1" ht="18" customHeight="1">
      <c r="B15" s="38"/>
      <c r="C15" s="39"/>
      <c r="D15" s="39"/>
      <c r="E15" s="267" t="str">
        <f>IF('Rekapitulace stavby'!E14="","",'Rekapitulace stavby'!E14)</f>
        <v>Vyplň údaj</v>
      </c>
      <c r="F15" s="268"/>
      <c r="G15" s="268"/>
      <c r="H15" s="268"/>
      <c r="I15" s="268"/>
      <c r="J15" s="268"/>
      <c r="K15" s="268"/>
      <c r="L15" s="268"/>
      <c r="M15" s="33" t="s">
        <v>31</v>
      </c>
      <c r="N15" s="39"/>
      <c r="O15" s="267" t="str">
        <f>IF('Rekapitulace stavby'!AN14="","",'Rekapitulace stavby'!AN14)</f>
        <v>Vyplň údaj</v>
      </c>
      <c r="P15" s="223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34</v>
      </c>
      <c r="E17" s="39"/>
      <c r="F17" s="39"/>
      <c r="G17" s="39"/>
      <c r="H17" s="39"/>
      <c r="I17" s="39"/>
      <c r="J17" s="39"/>
      <c r="K17" s="39"/>
      <c r="L17" s="39"/>
      <c r="M17" s="33" t="s">
        <v>30</v>
      </c>
      <c r="N17" s="39"/>
      <c r="O17" s="223" t="str">
        <f>IF('Rekapitulace stavby'!AN16="","",'Rekapitulace stavby'!AN16)</f>
        <v/>
      </c>
      <c r="P17" s="223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31</v>
      </c>
      <c r="N18" s="39"/>
      <c r="O18" s="223" t="str">
        <f>IF('Rekapitulace stavby'!AN17="","",'Rekapitulace stavby'!AN17)</f>
        <v/>
      </c>
      <c r="P18" s="22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30</v>
      </c>
      <c r="N20" s="39"/>
      <c r="O20" s="223" t="str">
        <f>IF('Rekapitulace stavby'!AN19="","",'Rekapitulace stavby'!AN19)</f>
        <v/>
      </c>
      <c r="P20" s="223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31</v>
      </c>
      <c r="N21" s="39"/>
      <c r="O21" s="223" t="str">
        <f>IF('Rekapitulace stavby'!AN20="","",'Rekapitulace stavby'!AN20)</f>
        <v/>
      </c>
      <c r="P21" s="22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28" t="s">
        <v>5</v>
      </c>
      <c r="F24" s="228"/>
      <c r="G24" s="228"/>
      <c r="H24" s="228"/>
      <c r="I24" s="228"/>
      <c r="J24" s="228"/>
      <c r="K24" s="228"/>
      <c r="L24" s="22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104</v>
      </c>
      <c r="E27" s="39"/>
      <c r="F27" s="39"/>
      <c r="G27" s="39"/>
      <c r="H27" s="39"/>
      <c r="I27" s="39"/>
      <c r="J27" s="39"/>
      <c r="K27" s="39"/>
      <c r="L27" s="39"/>
      <c r="M27" s="229">
        <f>N88</f>
        <v>0</v>
      </c>
      <c r="N27" s="229"/>
      <c r="O27" s="229"/>
      <c r="P27" s="229"/>
      <c r="Q27" s="39"/>
      <c r="R27" s="40"/>
    </row>
    <row r="28" spans="2:18" s="1" customFormat="1" ht="14.45" customHeight="1">
      <c r="B28" s="38"/>
      <c r="C28" s="39"/>
      <c r="D28" s="37" t="s">
        <v>95</v>
      </c>
      <c r="E28" s="39"/>
      <c r="F28" s="39"/>
      <c r="G28" s="39"/>
      <c r="H28" s="39"/>
      <c r="I28" s="39"/>
      <c r="J28" s="39"/>
      <c r="K28" s="39"/>
      <c r="L28" s="39"/>
      <c r="M28" s="229">
        <f>N92</f>
        <v>0</v>
      </c>
      <c r="N28" s="229"/>
      <c r="O28" s="229"/>
      <c r="P28" s="22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40</v>
      </c>
      <c r="E30" s="39"/>
      <c r="F30" s="39"/>
      <c r="G30" s="39"/>
      <c r="H30" s="39"/>
      <c r="I30" s="39"/>
      <c r="J30" s="39"/>
      <c r="K30" s="39"/>
      <c r="L30" s="39"/>
      <c r="M30" s="269">
        <f>ROUND(M27+M28,2)</f>
        <v>0</v>
      </c>
      <c r="N30" s="264"/>
      <c r="O30" s="264"/>
      <c r="P30" s="264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41</v>
      </c>
      <c r="E32" s="45" t="s">
        <v>42</v>
      </c>
      <c r="F32" s="46">
        <v>0.21</v>
      </c>
      <c r="G32" s="121" t="s">
        <v>43</v>
      </c>
      <c r="H32" s="270">
        <f>(SUM(BE92:BE99)+SUM(BE117:BE209))</f>
        <v>0</v>
      </c>
      <c r="I32" s="264"/>
      <c r="J32" s="264"/>
      <c r="K32" s="39"/>
      <c r="L32" s="39"/>
      <c r="M32" s="270">
        <f>ROUND((SUM(BE92:BE99)+SUM(BE117:BE209)), 2)*F32</f>
        <v>0</v>
      </c>
      <c r="N32" s="264"/>
      <c r="O32" s="264"/>
      <c r="P32" s="264"/>
      <c r="Q32" s="39"/>
      <c r="R32" s="40"/>
    </row>
    <row r="33" spans="2:18" s="1" customFormat="1" ht="14.45" customHeight="1">
      <c r="B33" s="38"/>
      <c r="C33" s="39"/>
      <c r="D33" s="39"/>
      <c r="E33" s="45" t="s">
        <v>44</v>
      </c>
      <c r="F33" s="46">
        <v>0.15</v>
      </c>
      <c r="G33" s="121" t="s">
        <v>43</v>
      </c>
      <c r="H33" s="270">
        <f>(SUM(BF92:BF99)+SUM(BF117:BF209))</f>
        <v>0</v>
      </c>
      <c r="I33" s="264"/>
      <c r="J33" s="264"/>
      <c r="K33" s="39"/>
      <c r="L33" s="39"/>
      <c r="M33" s="270">
        <f>ROUND((SUM(BF92:BF99)+SUM(BF117:BF209)), 2)*F33</f>
        <v>0</v>
      </c>
      <c r="N33" s="264"/>
      <c r="O33" s="264"/>
      <c r="P33" s="264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45</v>
      </c>
      <c r="F34" s="46">
        <v>0.21</v>
      </c>
      <c r="G34" s="121" t="s">
        <v>43</v>
      </c>
      <c r="H34" s="270">
        <f>(SUM(BG92:BG99)+SUM(BG117:BG209))</f>
        <v>0</v>
      </c>
      <c r="I34" s="264"/>
      <c r="J34" s="264"/>
      <c r="K34" s="39"/>
      <c r="L34" s="39"/>
      <c r="M34" s="270">
        <v>0</v>
      </c>
      <c r="N34" s="264"/>
      <c r="O34" s="264"/>
      <c r="P34" s="264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46</v>
      </c>
      <c r="F35" s="46">
        <v>0.15</v>
      </c>
      <c r="G35" s="121" t="s">
        <v>43</v>
      </c>
      <c r="H35" s="270">
        <f>(SUM(BH92:BH99)+SUM(BH117:BH209))</f>
        <v>0</v>
      </c>
      <c r="I35" s="264"/>
      <c r="J35" s="264"/>
      <c r="K35" s="39"/>
      <c r="L35" s="39"/>
      <c r="M35" s="270">
        <v>0</v>
      </c>
      <c r="N35" s="264"/>
      <c r="O35" s="264"/>
      <c r="P35" s="264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47</v>
      </c>
      <c r="F36" s="46">
        <v>0</v>
      </c>
      <c r="G36" s="121" t="s">
        <v>43</v>
      </c>
      <c r="H36" s="270">
        <f>(SUM(BI92:BI99)+SUM(BI117:BI209))</f>
        <v>0</v>
      </c>
      <c r="I36" s="264"/>
      <c r="J36" s="264"/>
      <c r="K36" s="39"/>
      <c r="L36" s="39"/>
      <c r="M36" s="270">
        <v>0</v>
      </c>
      <c r="N36" s="264"/>
      <c r="O36" s="264"/>
      <c r="P36" s="264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71">
        <f>SUM(M30:M36)</f>
        <v>0</v>
      </c>
      <c r="M38" s="271"/>
      <c r="N38" s="271"/>
      <c r="O38" s="271"/>
      <c r="P38" s="272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9" t="s">
        <v>1480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</v>
      </c>
      <c r="D78" s="39"/>
      <c r="E78" s="39"/>
      <c r="F78" s="262" t="str">
        <f>F6</f>
        <v>Rekonstrukce kanalizace a vodovodu v ul. Sokola Tůmy, k.ú. Mariánské Hory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39"/>
      <c r="R78" s="40"/>
    </row>
    <row r="79" spans="2:18" s="1" customFormat="1" ht="36.950000000000003" customHeight="1">
      <c r="B79" s="38"/>
      <c r="C79" s="72" t="s">
        <v>102</v>
      </c>
      <c r="D79" s="39"/>
      <c r="E79" s="39"/>
      <c r="F79" s="239" t="str">
        <f>F7</f>
        <v>0 - Ostatní a vedlejší náklady</v>
      </c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65" s="1" customFormat="1" ht="18" customHeight="1">
      <c r="B81" s="38"/>
      <c r="C81" s="33" t="s">
        <v>23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25</v>
      </c>
      <c r="L81" s="39"/>
      <c r="M81" s="266" t="str">
        <f>IF(O9="","",O9)</f>
        <v>10. 1. 2015</v>
      </c>
      <c r="N81" s="266"/>
      <c r="O81" s="266"/>
      <c r="P81" s="266"/>
      <c r="Q81" s="39"/>
      <c r="R81" s="40"/>
    </row>
    <row r="82" spans="2:65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65" s="1" customFormat="1" ht="15">
      <c r="B83" s="38"/>
      <c r="C83" s="33" t="s">
        <v>29</v>
      </c>
      <c r="D83" s="39"/>
      <c r="E83" s="39"/>
      <c r="F83" s="31" t="str">
        <f>E12</f>
        <v xml:space="preserve"> </v>
      </c>
      <c r="G83" s="39"/>
      <c r="H83" s="39"/>
      <c r="I83" s="39"/>
      <c r="J83" s="39"/>
      <c r="K83" s="33" t="s">
        <v>34</v>
      </c>
      <c r="L83" s="39"/>
      <c r="M83" s="223" t="str">
        <f>E18</f>
        <v xml:space="preserve"> </v>
      </c>
      <c r="N83" s="223"/>
      <c r="O83" s="223"/>
      <c r="P83" s="223"/>
      <c r="Q83" s="223"/>
      <c r="R83" s="40"/>
    </row>
    <row r="84" spans="2:65" s="1" customFormat="1" ht="14.45" customHeight="1">
      <c r="B84" s="38"/>
      <c r="C84" s="33" t="s">
        <v>32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23" t="str">
        <f>E21</f>
        <v xml:space="preserve"> </v>
      </c>
      <c r="N84" s="223"/>
      <c r="O84" s="223"/>
      <c r="P84" s="223"/>
      <c r="Q84" s="223"/>
      <c r="R84" s="40"/>
    </row>
    <row r="85" spans="2:65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65" s="1" customFormat="1" ht="29.25" customHeight="1">
      <c r="B86" s="38"/>
      <c r="C86" s="273" t="s">
        <v>105</v>
      </c>
      <c r="D86" s="274"/>
      <c r="E86" s="274"/>
      <c r="F86" s="274"/>
      <c r="G86" s="274"/>
      <c r="H86" s="117"/>
      <c r="I86" s="117"/>
      <c r="J86" s="117"/>
      <c r="K86" s="117"/>
      <c r="L86" s="117"/>
      <c r="M86" s="117"/>
      <c r="N86" s="273" t="s">
        <v>106</v>
      </c>
      <c r="O86" s="274"/>
      <c r="P86" s="274"/>
      <c r="Q86" s="274"/>
      <c r="R86" s="40"/>
    </row>
    <row r="87" spans="2:65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65" s="1" customFormat="1" ht="29.25" customHeight="1">
      <c r="B88" s="38"/>
      <c r="C88" s="125" t="s">
        <v>107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61">
        <f>N117</f>
        <v>0</v>
      </c>
      <c r="O88" s="275"/>
      <c r="P88" s="275"/>
      <c r="Q88" s="275"/>
      <c r="R88" s="40"/>
      <c r="AU88" s="21" t="s">
        <v>108</v>
      </c>
    </row>
    <row r="89" spans="2:65" s="6" customFormat="1" ht="24.95" customHeight="1">
      <c r="B89" s="126"/>
      <c r="C89" s="127"/>
      <c r="D89" s="128" t="s">
        <v>109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6">
        <f>N118</f>
        <v>0</v>
      </c>
      <c r="O89" s="277"/>
      <c r="P89" s="277"/>
      <c r="Q89" s="277"/>
      <c r="R89" s="129"/>
    </row>
    <row r="90" spans="2:65" s="7" customFormat="1" ht="19.899999999999999" customHeight="1">
      <c r="B90" s="130"/>
      <c r="C90" s="131"/>
      <c r="D90" s="105" t="s">
        <v>110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54">
        <f>N169</f>
        <v>0</v>
      </c>
      <c r="O90" s="278"/>
      <c r="P90" s="278"/>
      <c r="Q90" s="278"/>
      <c r="R90" s="132"/>
    </row>
    <row r="91" spans="2:65" s="1" customFormat="1" ht="21.75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spans="2:65" s="1" customFormat="1" ht="29.25" customHeight="1">
      <c r="B92" s="38"/>
      <c r="C92" s="125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275"/>
      <c r="O92" s="279"/>
      <c r="P92" s="279"/>
      <c r="Q92" s="279"/>
      <c r="R92" s="40"/>
      <c r="T92" s="133"/>
      <c r="U92" s="134" t="s">
        <v>41</v>
      </c>
    </row>
    <row r="93" spans="2:65" s="1" customFormat="1" ht="18" customHeight="1">
      <c r="B93" s="135"/>
      <c r="C93" s="136"/>
      <c r="D93" s="258"/>
      <c r="E93" s="280"/>
      <c r="F93" s="280"/>
      <c r="G93" s="280"/>
      <c r="H93" s="280"/>
      <c r="I93" s="136"/>
      <c r="J93" s="136"/>
      <c r="K93" s="136"/>
      <c r="L93" s="136"/>
      <c r="M93" s="136"/>
      <c r="N93" s="253"/>
      <c r="O93" s="281"/>
      <c r="P93" s="281"/>
      <c r="Q93" s="281"/>
      <c r="R93" s="138"/>
      <c r="S93" s="136"/>
      <c r="T93" s="139"/>
      <c r="U93" s="140" t="s">
        <v>42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2" t="s">
        <v>111</v>
      </c>
      <c r="AZ93" s="141"/>
      <c r="BA93" s="141"/>
      <c r="BB93" s="141"/>
      <c r="BC93" s="141"/>
      <c r="BD93" s="141"/>
      <c r="BE93" s="143">
        <f t="shared" ref="BE93:BE98" si="0">IF(U93="základní",N93,0)</f>
        <v>0</v>
      </c>
      <c r="BF93" s="143">
        <f t="shared" ref="BF93:BF98" si="1">IF(U93="snížená",N93,0)</f>
        <v>0</v>
      </c>
      <c r="BG93" s="143">
        <f t="shared" ref="BG93:BG98" si="2">IF(U93="zákl. přenesená",N93,0)</f>
        <v>0</v>
      </c>
      <c r="BH93" s="143">
        <f t="shared" ref="BH93:BH98" si="3">IF(U93="sníž. přenesená",N93,0)</f>
        <v>0</v>
      </c>
      <c r="BI93" s="143">
        <f t="shared" ref="BI93:BI98" si="4">IF(U93="nulová",N93,0)</f>
        <v>0</v>
      </c>
      <c r="BJ93" s="142" t="s">
        <v>22</v>
      </c>
      <c r="BK93" s="141"/>
      <c r="BL93" s="141"/>
      <c r="BM93" s="141"/>
    </row>
    <row r="94" spans="2:65" s="1" customFormat="1" ht="18" customHeight="1">
      <c r="B94" s="135"/>
      <c r="C94" s="136"/>
      <c r="D94" s="258"/>
      <c r="E94" s="280"/>
      <c r="F94" s="280"/>
      <c r="G94" s="280"/>
      <c r="H94" s="280"/>
      <c r="I94" s="136"/>
      <c r="J94" s="136"/>
      <c r="K94" s="136"/>
      <c r="L94" s="136"/>
      <c r="M94" s="136"/>
      <c r="N94" s="253"/>
      <c r="O94" s="281"/>
      <c r="P94" s="281"/>
      <c r="Q94" s="281"/>
      <c r="R94" s="138"/>
      <c r="S94" s="136"/>
      <c r="T94" s="139"/>
      <c r="U94" s="140" t="s">
        <v>42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2" t="s">
        <v>111</v>
      </c>
      <c r="AZ94" s="141"/>
      <c r="BA94" s="141"/>
      <c r="BB94" s="141"/>
      <c r="BC94" s="141"/>
      <c r="BD94" s="141"/>
      <c r="BE94" s="143">
        <f t="shared" si="0"/>
        <v>0</v>
      </c>
      <c r="BF94" s="143">
        <f t="shared" si="1"/>
        <v>0</v>
      </c>
      <c r="BG94" s="143">
        <f t="shared" si="2"/>
        <v>0</v>
      </c>
      <c r="BH94" s="143">
        <f t="shared" si="3"/>
        <v>0</v>
      </c>
      <c r="BI94" s="143">
        <f t="shared" si="4"/>
        <v>0</v>
      </c>
      <c r="BJ94" s="142" t="s">
        <v>22</v>
      </c>
      <c r="BK94" s="141"/>
      <c r="BL94" s="141"/>
      <c r="BM94" s="141"/>
    </row>
    <row r="95" spans="2:65" s="1" customFormat="1" ht="18" customHeight="1">
      <c r="B95" s="135"/>
      <c r="C95" s="136"/>
      <c r="D95" s="258"/>
      <c r="E95" s="280"/>
      <c r="F95" s="280"/>
      <c r="G95" s="280"/>
      <c r="H95" s="280"/>
      <c r="I95" s="136"/>
      <c r="J95" s="136"/>
      <c r="K95" s="136"/>
      <c r="L95" s="136"/>
      <c r="M95" s="136"/>
      <c r="N95" s="253"/>
      <c r="O95" s="281"/>
      <c r="P95" s="281"/>
      <c r="Q95" s="281"/>
      <c r="R95" s="138"/>
      <c r="S95" s="136"/>
      <c r="T95" s="139"/>
      <c r="U95" s="140" t="s">
        <v>42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2" t="s">
        <v>111</v>
      </c>
      <c r="AZ95" s="141"/>
      <c r="BA95" s="141"/>
      <c r="BB95" s="141"/>
      <c r="BC95" s="141"/>
      <c r="BD95" s="141"/>
      <c r="BE95" s="143">
        <f t="shared" si="0"/>
        <v>0</v>
      </c>
      <c r="BF95" s="143">
        <f t="shared" si="1"/>
        <v>0</v>
      </c>
      <c r="BG95" s="143">
        <f t="shared" si="2"/>
        <v>0</v>
      </c>
      <c r="BH95" s="143">
        <f t="shared" si="3"/>
        <v>0</v>
      </c>
      <c r="BI95" s="143">
        <f t="shared" si="4"/>
        <v>0</v>
      </c>
      <c r="BJ95" s="142" t="s">
        <v>22</v>
      </c>
      <c r="BK95" s="141"/>
      <c r="BL95" s="141"/>
      <c r="BM95" s="141"/>
    </row>
    <row r="96" spans="2:65" s="1" customFormat="1" ht="18" customHeight="1">
      <c r="B96" s="135"/>
      <c r="C96" s="136"/>
      <c r="D96" s="258"/>
      <c r="E96" s="280"/>
      <c r="F96" s="280"/>
      <c r="G96" s="280"/>
      <c r="H96" s="280"/>
      <c r="I96" s="136"/>
      <c r="J96" s="136"/>
      <c r="K96" s="136"/>
      <c r="L96" s="136"/>
      <c r="M96" s="136"/>
      <c r="N96" s="253"/>
      <c r="O96" s="281"/>
      <c r="P96" s="281"/>
      <c r="Q96" s="281"/>
      <c r="R96" s="138"/>
      <c r="S96" s="136"/>
      <c r="T96" s="139"/>
      <c r="U96" s="140" t="s">
        <v>42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 t="s">
        <v>111</v>
      </c>
      <c r="AZ96" s="141"/>
      <c r="BA96" s="141"/>
      <c r="BB96" s="141"/>
      <c r="BC96" s="141"/>
      <c r="BD96" s="141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22</v>
      </c>
      <c r="BK96" s="141"/>
      <c r="BL96" s="141"/>
      <c r="BM96" s="141"/>
    </row>
    <row r="97" spans="2:65" s="1" customFormat="1" ht="18" customHeight="1">
      <c r="B97" s="135"/>
      <c r="C97" s="136"/>
      <c r="D97" s="258"/>
      <c r="E97" s="280"/>
      <c r="F97" s="280"/>
      <c r="G97" s="280"/>
      <c r="H97" s="280"/>
      <c r="I97" s="136"/>
      <c r="J97" s="136"/>
      <c r="K97" s="136"/>
      <c r="L97" s="136"/>
      <c r="M97" s="136"/>
      <c r="N97" s="253"/>
      <c r="O97" s="281"/>
      <c r="P97" s="281"/>
      <c r="Q97" s="281"/>
      <c r="R97" s="138"/>
      <c r="S97" s="136"/>
      <c r="T97" s="139"/>
      <c r="U97" s="140" t="s">
        <v>42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111</v>
      </c>
      <c r="AZ97" s="141"/>
      <c r="BA97" s="141"/>
      <c r="BB97" s="141"/>
      <c r="BC97" s="141"/>
      <c r="BD97" s="141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22</v>
      </c>
      <c r="BK97" s="141"/>
      <c r="BL97" s="141"/>
      <c r="BM97" s="141"/>
    </row>
    <row r="98" spans="2:65" s="1" customFormat="1" ht="18" customHeight="1">
      <c r="B98" s="135"/>
      <c r="C98" s="136"/>
      <c r="D98" s="137"/>
      <c r="E98" s="136"/>
      <c r="F98" s="136"/>
      <c r="G98" s="136"/>
      <c r="H98" s="136"/>
      <c r="I98" s="136"/>
      <c r="J98" s="136"/>
      <c r="K98" s="136"/>
      <c r="L98" s="136"/>
      <c r="M98" s="136"/>
      <c r="N98" s="253"/>
      <c r="O98" s="281"/>
      <c r="P98" s="281"/>
      <c r="Q98" s="281"/>
      <c r="R98" s="138"/>
      <c r="S98" s="136"/>
      <c r="T98" s="144"/>
      <c r="U98" s="145" t="s">
        <v>42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112</v>
      </c>
      <c r="AZ98" s="141"/>
      <c r="BA98" s="141"/>
      <c r="BB98" s="141"/>
      <c r="BC98" s="141"/>
      <c r="BD98" s="141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22</v>
      </c>
      <c r="BK98" s="141"/>
      <c r="BL98" s="141"/>
      <c r="BM98" s="141"/>
    </row>
    <row r="99" spans="2:65" s="1" customForma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</row>
    <row r="100" spans="2:65" s="1" customFormat="1" ht="29.25" customHeight="1">
      <c r="B100" s="38"/>
      <c r="C100" s="116" t="s">
        <v>1475</v>
      </c>
      <c r="D100" s="117"/>
      <c r="E100" s="117"/>
      <c r="F100" s="117"/>
      <c r="G100" s="117"/>
      <c r="H100" s="117"/>
      <c r="I100" s="117"/>
      <c r="J100" s="117"/>
      <c r="K100" s="117"/>
      <c r="L100" s="255">
        <f>ROUND(SUM(N88+N92),2)</f>
        <v>0</v>
      </c>
      <c r="M100" s="255"/>
      <c r="N100" s="255"/>
      <c r="O100" s="255"/>
      <c r="P100" s="255"/>
      <c r="Q100" s="255"/>
      <c r="R100" s="40"/>
    </row>
    <row r="101" spans="2:65" s="1" customFormat="1" ht="6.9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5" spans="2:65" s="1" customFormat="1" ht="6.95" customHeight="1"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7"/>
    </row>
    <row r="106" spans="2:65" s="1" customFormat="1" ht="36.950000000000003" customHeight="1">
      <c r="B106" s="38"/>
      <c r="C106" s="219" t="s">
        <v>1482</v>
      </c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40"/>
    </row>
    <row r="107" spans="2:65" s="1" customFormat="1" ht="6.9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65" s="1" customFormat="1" ht="30" customHeight="1">
      <c r="B108" s="38"/>
      <c r="C108" s="33" t="s">
        <v>17</v>
      </c>
      <c r="D108" s="39"/>
      <c r="E108" s="39"/>
      <c r="F108" s="262" t="str">
        <f>F6</f>
        <v>Rekonstrukce kanalizace a vodovodu v ul. Sokola Tůmy, k.ú. Mariánské Hory</v>
      </c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39"/>
      <c r="R108" s="40"/>
    </row>
    <row r="109" spans="2:65" s="1" customFormat="1" ht="36.950000000000003" customHeight="1">
      <c r="B109" s="38"/>
      <c r="C109" s="72" t="s">
        <v>102</v>
      </c>
      <c r="D109" s="39"/>
      <c r="E109" s="39"/>
      <c r="F109" s="239" t="str">
        <f>F7</f>
        <v>0 - Ostatní a vedlejší náklady</v>
      </c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39"/>
      <c r="R109" s="40"/>
    </row>
    <row r="110" spans="2:65" s="1" customFormat="1" ht="6.9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65" s="1" customFormat="1" ht="18" customHeight="1">
      <c r="B111" s="38"/>
      <c r="C111" s="33" t="s">
        <v>23</v>
      </c>
      <c r="D111" s="39"/>
      <c r="E111" s="39"/>
      <c r="F111" s="31" t="str">
        <f>F9</f>
        <v xml:space="preserve"> </v>
      </c>
      <c r="G111" s="39"/>
      <c r="H111" s="39"/>
      <c r="I111" s="39"/>
      <c r="J111" s="39"/>
      <c r="K111" s="33" t="s">
        <v>25</v>
      </c>
      <c r="L111" s="39"/>
      <c r="M111" s="266" t="str">
        <f>IF(O9="","",O9)</f>
        <v>10. 1. 2015</v>
      </c>
      <c r="N111" s="266"/>
      <c r="O111" s="266"/>
      <c r="P111" s="266"/>
      <c r="Q111" s="39"/>
      <c r="R111" s="40"/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15">
      <c r="B113" s="38"/>
      <c r="C113" s="33" t="s">
        <v>29</v>
      </c>
      <c r="D113" s="39"/>
      <c r="E113" s="39"/>
      <c r="F113" s="31" t="str">
        <f>E12</f>
        <v xml:space="preserve"> </v>
      </c>
      <c r="G113" s="39"/>
      <c r="H113" s="39"/>
      <c r="I113" s="39"/>
      <c r="J113" s="39"/>
      <c r="K113" s="33" t="s">
        <v>34</v>
      </c>
      <c r="L113" s="39"/>
      <c r="M113" s="223" t="str">
        <f>E18</f>
        <v xml:space="preserve"> </v>
      </c>
      <c r="N113" s="223"/>
      <c r="O113" s="223"/>
      <c r="P113" s="223"/>
      <c r="Q113" s="223"/>
      <c r="R113" s="40"/>
    </row>
    <row r="114" spans="2:65" s="1" customFormat="1" ht="14.45" customHeight="1">
      <c r="B114" s="38"/>
      <c r="C114" s="33" t="s">
        <v>32</v>
      </c>
      <c r="D114" s="39"/>
      <c r="E114" s="39"/>
      <c r="F114" s="31" t="str">
        <f>IF(E15="","",E15)</f>
        <v>Vyplň údaj</v>
      </c>
      <c r="G114" s="39"/>
      <c r="H114" s="39"/>
      <c r="I114" s="39"/>
      <c r="J114" s="39"/>
      <c r="K114" s="33" t="s">
        <v>36</v>
      </c>
      <c r="L114" s="39"/>
      <c r="M114" s="223" t="str">
        <f>E21</f>
        <v xml:space="preserve"> </v>
      </c>
      <c r="N114" s="223"/>
      <c r="O114" s="223"/>
      <c r="P114" s="223"/>
      <c r="Q114" s="223"/>
      <c r="R114" s="40"/>
    </row>
    <row r="115" spans="2:65" s="1" customFormat="1" ht="10.3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8" customFormat="1" ht="29.25" customHeight="1">
      <c r="B116" s="146"/>
      <c r="C116" s="147" t="s">
        <v>113</v>
      </c>
      <c r="D116" s="148" t="s">
        <v>114</v>
      </c>
      <c r="E116" s="148" t="s">
        <v>59</v>
      </c>
      <c r="F116" s="282" t="s">
        <v>115</v>
      </c>
      <c r="G116" s="282"/>
      <c r="H116" s="282"/>
      <c r="I116" s="282"/>
      <c r="J116" s="148" t="s">
        <v>116</v>
      </c>
      <c r="K116" s="148" t="s">
        <v>117</v>
      </c>
      <c r="L116" s="283" t="s">
        <v>118</v>
      </c>
      <c r="M116" s="283"/>
      <c r="N116" s="282" t="s">
        <v>106</v>
      </c>
      <c r="O116" s="282"/>
      <c r="P116" s="282"/>
      <c r="Q116" s="284"/>
      <c r="R116" s="149"/>
      <c r="T116" s="79" t="s">
        <v>119</v>
      </c>
      <c r="U116" s="80" t="s">
        <v>41</v>
      </c>
      <c r="V116" s="80" t="s">
        <v>120</v>
      </c>
      <c r="W116" s="80" t="s">
        <v>121</v>
      </c>
      <c r="X116" s="80" t="s">
        <v>122</v>
      </c>
      <c r="Y116" s="80" t="s">
        <v>123</v>
      </c>
      <c r="Z116" s="80" t="s">
        <v>124</v>
      </c>
      <c r="AA116" s="81" t="s">
        <v>125</v>
      </c>
    </row>
    <row r="117" spans="2:65" s="1" customFormat="1" ht="29.25" customHeight="1">
      <c r="B117" s="38"/>
      <c r="C117" s="83" t="s">
        <v>104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292">
        <f>BK117</f>
        <v>0</v>
      </c>
      <c r="O117" s="293"/>
      <c r="P117" s="293"/>
      <c r="Q117" s="293"/>
      <c r="R117" s="40"/>
      <c r="T117" s="82"/>
      <c r="U117" s="54"/>
      <c r="V117" s="54"/>
      <c r="W117" s="150">
        <f>W118+W210</f>
        <v>0</v>
      </c>
      <c r="X117" s="54"/>
      <c r="Y117" s="150">
        <f>Y118+Y210</f>
        <v>0</v>
      </c>
      <c r="Z117" s="54"/>
      <c r="AA117" s="151">
        <f>AA118+AA210</f>
        <v>0</v>
      </c>
      <c r="AT117" s="21" t="s">
        <v>76</v>
      </c>
      <c r="AU117" s="21" t="s">
        <v>108</v>
      </c>
      <c r="BK117" s="152">
        <f>BK118+BK210</f>
        <v>0</v>
      </c>
    </row>
    <row r="118" spans="2:65" s="9" customFormat="1" ht="37.35" customHeight="1">
      <c r="B118" s="153"/>
      <c r="C118" s="154"/>
      <c r="D118" s="155" t="s">
        <v>109</v>
      </c>
      <c r="E118" s="155"/>
      <c r="F118" s="155"/>
      <c r="G118" s="155"/>
      <c r="H118" s="155"/>
      <c r="I118" s="155"/>
      <c r="J118" s="155"/>
      <c r="K118" s="155"/>
      <c r="L118" s="155"/>
      <c r="M118" s="155"/>
      <c r="N118" s="294">
        <f>BK118</f>
        <v>0</v>
      </c>
      <c r="O118" s="295"/>
      <c r="P118" s="295"/>
      <c r="Q118" s="295"/>
      <c r="R118" s="156"/>
      <c r="T118" s="157"/>
      <c r="U118" s="154"/>
      <c r="V118" s="154"/>
      <c r="W118" s="158">
        <f>W119+SUM(W120:W169)</f>
        <v>0</v>
      </c>
      <c r="X118" s="154"/>
      <c r="Y118" s="158">
        <f>Y119+SUM(Y120:Y169)</f>
        <v>0</v>
      </c>
      <c r="Z118" s="154"/>
      <c r="AA118" s="159">
        <f>AA119+SUM(AA120:AA169)</f>
        <v>0</v>
      </c>
      <c r="AR118" s="160" t="s">
        <v>126</v>
      </c>
      <c r="AT118" s="161" t="s">
        <v>76</v>
      </c>
      <c r="AU118" s="161" t="s">
        <v>77</v>
      </c>
      <c r="AY118" s="160" t="s">
        <v>127</v>
      </c>
      <c r="BK118" s="162">
        <f>BK119+SUM(BK120:BK169)</f>
        <v>0</v>
      </c>
    </row>
    <row r="119" spans="2:65" s="1" customFormat="1" ht="57" customHeight="1">
      <c r="B119" s="135"/>
      <c r="C119" s="163" t="s">
        <v>22</v>
      </c>
      <c r="D119" s="163" t="s">
        <v>128</v>
      </c>
      <c r="E119" s="164" t="s">
        <v>129</v>
      </c>
      <c r="F119" s="285" t="s">
        <v>130</v>
      </c>
      <c r="G119" s="285"/>
      <c r="H119" s="285"/>
      <c r="I119" s="285"/>
      <c r="J119" s="165" t="s">
        <v>131</v>
      </c>
      <c r="K119" s="166">
        <v>1</v>
      </c>
      <c r="L119" s="286">
        <v>0</v>
      </c>
      <c r="M119" s="286"/>
      <c r="N119" s="287">
        <f>ROUND(L119*K119,2)</f>
        <v>0</v>
      </c>
      <c r="O119" s="287"/>
      <c r="P119" s="287"/>
      <c r="Q119" s="287"/>
      <c r="R119" s="138"/>
      <c r="T119" s="167" t="s">
        <v>5</v>
      </c>
      <c r="U119" s="47" t="s">
        <v>42</v>
      </c>
      <c r="V119" s="39"/>
      <c r="W119" s="168">
        <f>V119*K119</f>
        <v>0</v>
      </c>
      <c r="X119" s="168">
        <v>0</v>
      </c>
      <c r="Y119" s="168">
        <f>X119*K119</f>
        <v>0</v>
      </c>
      <c r="Z119" s="168">
        <v>0</v>
      </c>
      <c r="AA119" s="169">
        <f>Z119*K119</f>
        <v>0</v>
      </c>
      <c r="AR119" s="21" t="s">
        <v>132</v>
      </c>
      <c r="AT119" s="21" t="s">
        <v>128</v>
      </c>
      <c r="AU119" s="21" t="s">
        <v>22</v>
      </c>
      <c r="AY119" s="21" t="s">
        <v>127</v>
      </c>
      <c r="BE119" s="109">
        <f>IF(U119="základní",N119,0)</f>
        <v>0</v>
      </c>
      <c r="BF119" s="109">
        <f>IF(U119="snížená",N119,0)</f>
        <v>0</v>
      </c>
      <c r="BG119" s="109">
        <f>IF(U119="zákl. přenesená",N119,0)</f>
        <v>0</v>
      </c>
      <c r="BH119" s="109">
        <f>IF(U119="sníž. přenesená",N119,0)</f>
        <v>0</v>
      </c>
      <c r="BI119" s="109">
        <f>IF(U119="nulová",N119,0)</f>
        <v>0</v>
      </c>
      <c r="BJ119" s="21" t="s">
        <v>22</v>
      </c>
      <c r="BK119" s="109">
        <f>ROUND(L119*K119,2)</f>
        <v>0</v>
      </c>
      <c r="BL119" s="21" t="s">
        <v>132</v>
      </c>
      <c r="BM119" s="21" t="s">
        <v>133</v>
      </c>
    </row>
    <row r="120" spans="2:65" s="10" customFormat="1" ht="22.5" customHeight="1">
      <c r="B120" s="170"/>
      <c r="C120" s="171"/>
      <c r="D120" s="171"/>
      <c r="E120" s="172" t="s">
        <v>5</v>
      </c>
      <c r="F120" s="288" t="s">
        <v>22</v>
      </c>
      <c r="G120" s="289"/>
      <c r="H120" s="289"/>
      <c r="I120" s="289"/>
      <c r="J120" s="171"/>
      <c r="K120" s="173">
        <v>1</v>
      </c>
      <c r="L120" s="171"/>
      <c r="M120" s="171"/>
      <c r="N120" s="171"/>
      <c r="O120" s="171"/>
      <c r="P120" s="171"/>
      <c r="Q120" s="171"/>
      <c r="R120" s="174"/>
      <c r="T120" s="175"/>
      <c r="U120" s="171"/>
      <c r="V120" s="171"/>
      <c r="W120" s="171"/>
      <c r="X120" s="171"/>
      <c r="Y120" s="171"/>
      <c r="Z120" s="171"/>
      <c r="AA120" s="176"/>
      <c r="AT120" s="177" t="s">
        <v>134</v>
      </c>
      <c r="AU120" s="177" t="s">
        <v>22</v>
      </c>
      <c r="AV120" s="10" t="s">
        <v>87</v>
      </c>
      <c r="AW120" s="10" t="s">
        <v>35</v>
      </c>
      <c r="AX120" s="10" t="s">
        <v>22</v>
      </c>
      <c r="AY120" s="177" t="s">
        <v>127</v>
      </c>
    </row>
    <row r="121" spans="2:65" s="11" customFormat="1" ht="22.5" customHeight="1">
      <c r="B121" s="178"/>
      <c r="C121" s="179"/>
      <c r="D121" s="179"/>
      <c r="E121" s="180" t="s">
        <v>5</v>
      </c>
      <c r="F121" s="290" t="s">
        <v>135</v>
      </c>
      <c r="G121" s="291"/>
      <c r="H121" s="291"/>
      <c r="I121" s="291"/>
      <c r="J121" s="179"/>
      <c r="K121" s="181" t="s">
        <v>5</v>
      </c>
      <c r="L121" s="179"/>
      <c r="M121" s="179"/>
      <c r="N121" s="179"/>
      <c r="O121" s="179"/>
      <c r="P121" s="179"/>
      <c r="Q121" s="179"/>
      <c r="R121" s="182"/>
      <c r="T121" s="183"/>
      <c r="U121" s="179"/>
      <c r="V121" s="179"/>
      <c r="W121" s="179"/>
      <c r="X121" s="179"/>
      <c r="Y121" s="179"/>
      <c r="Z121" s="179"/>
      <c r="AA121" s="184"/>
      <c r="AT121" s="185" t="s">
        <v>134</v>
      </c>
      <c r="AU121" s="185" t="s">
        <v>22</v>
      </c>
      <c r="AV121" s="11" t="s">
        <v>22</v>
      </c>
      <c r="AW121" s="11" t="s">
        <v>35</v>
      </c>
      <c r="AX121" s="11" t="s">
        <v>77</v>
      </c>
      <c r="AY121" s="185" t="s">
        <v>127</v>
      </c>
    </row>
    <row r="122" spans="2:65" s="11" customFormat="1" ht="57" customHeight="1">
      <c r="B122" s="178"/>
      <c r="C122" s="179"/>
      <c r="D122" s="179"/>
      <c r="E122" s="180" t="s">
        <v>5</v>
      </c>
      <c r="F122" s="290" t="s">
        <v>136</v>
      </c>
      <c r="G122" s="291"/>
      <c r="H122" s="291"/>
      <c r="I122" s="291"/>
      <c r="J122" s="179"/>
      <c r="K122" s="181" t="s">
        <v>5</v>
      </c>
      <c r="L122" s="179"/>
      <c r="M122" s="179"/>
      <c r="N122" s="179"/>
      <c r="O122" s="179"/>
      <c r="P122" s="179"/>
      <c r="Q122" s="179"/>
      <c r="R122" s="182"/>
      <c r="T122" s="183"/>
      <c r="U122" s="179"/>
      <c r="V122" s="179"/>
      <c r="W122" s="179"/>
      <c r="X122" s="179"/>
      <c r="Y122" s="179"/>
      <c r="Z122" s="179"/>
      <c r="AA122" s="184"/>
      <c r="AT122" s="185" t="s">
        <v>134</v>
      </c>
      <c r="AU122" s="185" t="s">
        <v>22</v>
      </c>
      <c r="AV122" s="11" t="s">
        <v>22</v>
      </c>
      <c r="AW122" s="11" t="s">
        <v>35</v>
      </c>
      <c r="AX122" s="11" t="s">
        <v>77</v>
      </c>
      <c r="AY122" s="185" t="s">
        <v>127</v>
      </c>
    </row>
    <row r="123" spans="2:65" s="11" customFormat="1" ht="31.5" customHeight="1">
      <c r="B123" s="178"/>
      <c r="C123" s="179"/>
      <c r="D123" s="179"/>
      <c r="E123" s="180" t="s">
        <v>5</v>
      </c>
      <c r="F123" s="290" t="s">
        <v>137</v>
      </c>
      <c r="G123" s="291"/>
      <c r="H123" s="291"/>
      <c r="I123" s="291"/>
      <c r="J123" s="179"/>
      <c r="K123" s="181" t="s">
        <v>5</v>
      </c>
      <c r="L123" s="179"/>
      <c r="M123" s="179"/>
      <c r="N123" s="179"/>
      <c r="O123" s="179"/>
      <c r="P123" s="179"/>
      <c r="Q123" s="179"/>
      <c r="R123" s="182"/>
      <c r="T123" s="183"/>
      <c r="U123" s="179"/>
      <c r="V123" s="179"/>
      <c r="W123" s="179"/>
      <c r="X123" s="179"/>
      <c r="Y123" s="179"/>
      <c r="Z123" s="179"/>
      <c r="AA123" s="184"/>
      <c r="AT123" s="185" t="s">
        <v>134</v>
      </c>
      <c r="AU123" s="185" t="s">
        <v>22</v>
      </c>
      <c r="AV123" s="11" t="s">
        <v>22</v>
      </c>
      <c r="AW123" s="11" t="s">
        <v>35</v>
      </c>
      <c r="AX123" s="11" t="s">
        <v>77</v>
      </c>
      <c r="AY123" s="185" t="s">
        <v>127</v>
      </c>
    </row>
    <row r="124" spans="2:65" s="1" customFormat="1" ht="22.5" customHeight="1">
      <c r="B124" s="135"/>
      <c r="C124" s="163" t="s">
        <v>87</v>
      </c>
      <c r="D124" s="163" t="s">
        <v>128</v>
      </c>
      <c r="E124" s="164" t="s">
        <v>138</v>
      </c>
      <c r="F124" s="285" t="s">
        <v>139</v>
      </c>
      <c r="G124" s="285"/>
      <c r="H124" s="285"/>
      <c r="I124" s="285"/>
      <c r="J124" s="165" t="s">
        <v>131</v>
      </c>
      <c r="K124" s="166">
        <v>1</v>
      </c>
      <c r="L124" s="286">
        <v>0</v>
      </c>
      <c r="M124" s="286"/>
      <c r="N124" s="287">
        <f>ROUND(L124*K124,2)</f>
        <v>0</v>
      </c>
      <c r="O124" s="287"/>
      <c r="P124" s="287"/>
      <c r="Q124" s="287"/>
      <c r="R124" s="138"/>
      <c r="T124" s="167" t="s">
        <v>5</v>
      </c>
      <c r="U124" s="47" t="s">
        <v>42</v>
      </c>
      <c r="V124" s="39"/>
      <c r="W124" s="168">
        <f>V124*K124</f>
        <v>0</v>
      </c>
      <c r="X124" s="168">
        <v>0</v>
      </c>
      <c r="Y124" s="168">
        <f>X124*K124</f>
        <v>0</v>
      </c>
      <c r="Z124" s="168">
        <v>0</v>
      </c>
      <c r="AA124" s="169">
        <f>Z124*K124</f>
        <v>0</v>
      </c>
      <c r="AR124" s="21" t="s">
        <v>132</v>
      </c>
      <c r="AT124" s="21" t="s">
        <v>128</v>
      </c>
      <c r="AU124" s="21" t="s">
        <v>22</v>
      </c>
      <c r="AY124" s="21" t="s">
        <v>127</v>
      </c>
      <c r="BE124" s="109">
        <f>IF(U124="základní",N124,0)</f>
        <v>0</v>
      </c>
      <c r="BF124" s="109">
        <f>IF(U124="snížená",N124,0)</f>
        <v>0</v>
      </c>
      <c r="BG124" s="109">
        <f>IF(U124="zákl. přenesená",N124,0)</f>
        <v>0</v>
      </c>
      <c r="BH124" s="109">
        <f>IF(U124="sníž. přenesená",N124,0)</f>
        <v>0</v>
      </c>
      <c r="BI124" s="109">
        <f>IF(U124="nulová",N124,0)</f>
        <v>0</v>
      </c>
      <c r="BJ124" s="21" t="s">
        <v>22</v>
      </c>
      <c r="BK124" s="109">
        <f>ROUND(L124*K124,2)</f>
        <v>0</v>
      </c>
      <c r="BL124" s="21" t="s">
        <v>132</v>
      </c>
      <c r="BM124" s="21" t="s">
        <v>140</v>
      </c>
    </row>
    <row r="125" spans="2:65" s="10" customFormat="1" ht="22.5" customHeight="1">
      <c r="B125" s="170"/>
      <c r="C125" s="171"/>
      <c r="D125" s="171"/>
      <c r="E125" s="172" t="s">
        <v>5</v>
      </c>
      <c r="F125" s="288" t="s">
        <v>22</v>
      </c>
      <c r="G125" s="289"/>
      <c r="H125" s="289"/>
      <c r="I125" s="289"/>
      <c r="J125" s="171"/>
      <c r="K125" s="173">
        <v>1</v>
      </c>
      <c r="L125" s="171"/>
      <c r="M125" s="171"/>
      <c r="N125" s="171"/>
      <c r="O125" s="171"/>
      <c r="P125" s="171"/>
      <c r="Q125" s="171"/>
      <c r="R125" s="174"/>
      <c r="T125" s="175"/>
      <c r="U125" s="171"/>
      <c r="V125" s="171"/>
      <c r="W125" s="171"/>
      <c r="X125" s="171"/>
      <c r="Y125" s="171"/>
      <c r="Z125" s="171"/>
      <c r="AA125" s="176"/>
      <c r="AT125" s="177" t="s">
        <v>134</v>
      </c>
      <c r="AU125" s="177" t="s">
        <v>22</v>
      </c>
      <c r="AV125" s="10" t="s">
        <v>87</v>
      </c>
      <c r="AW125" s="10" t="s">
        <v>35</v>
      </c>
      <c r="AX125" s="10" t="s">
        <v>22</v>
      </c>
      <c r="AY125" s="177" t="s">
        <v>127</v>
      </c>
    </row>
    <row r="126" spans="2:65" s="11" customFormat="1" ht="22.5" customHeight="1">
      <c r="B126" s="178"/>
      <c r="C126" s="179"/>
      <c r="D126" s="179"/>
      <c r="E126" s="180" t="s">
        <v>5</v>
      </c>
      <c r="F126" s="290" t="s">
        <v>135</v>
      </c>
      <c r="G126" s="291"/>
      <c r="H126" s="291"/>
      <c r="I126" s="291"/>
      <c r="J126" s="179"/>
      <c r="K126" s="181" t="s">
        <v>5</v>
      </c>
      <c r="L126" s="179"/>
      <c r="M126" s="179"/>
      <c r="N126" s="179"/>
      <c r="O126" s="179"/>
      <c r="P126" s="179"/>
      <c r="Q126" s="179"/>
      <c r="R126" s="182"/>
      <c r="T126" s="183"/>
      <c r="U126" s="179"/>
      <c r="V126" s="179"/>
      <c r="W126" s="179"/>
      <c r="X126" s="179"/>
      <c r="Y126" s="179"/>
      <c r="Z126" s="179"/>
      <c r="AA126" s="184"/>
      <c r="AT126" s="185" t="s">
        <v>134</v>
      </c>
      <c r="AU126" s="185" t="s">
        <v>22</v>
      </c>
      <c r="AV126" s="11" t="s">
        <v>22</v>
      </c>
      <c r="AW126" s="11" t="s">
        <v>35</v>
      </c>
      <c r="AX126" s="11" t="s">
        <v>77</v>
      </c>
      <c r="AY126" s="185" t="s">
        <v>127</v>
      </c>
    </row>
    <row r="127" spans="2:65" s="11" customFormat="1" ht="57" customHeight="1">
      <c r="B127" s="178"/>
      <c r="C127" s="179"/>
      <c r="D127" s="179"/>
      <c r="E127" s="180" t="s">
        <v>5</v>
      </c>
      <c r="F127" s="290" t="s">
        <v>141</v>
      </c>
      <c r="G127" s="291"/>
      <c r="H127" s="291"/>
      <c r="I127" s="291"/>
      <c r="J127" s="179"/>
      <c r="K127" s="181" t="s">
        <v>5</v>
      </c>
      <c r="L127" s="179"/>
      <c r="M127" s="179"/>
      <c r="N127" s="179"/>
      <c r="O127" s="179"/>
      <c r="P127" s="179"/>
      <c r="Q127" s="179"/>
      <c r="R127" s="182"/>
      <c r="T127" s="183"/>
      <c r="U127" s="179"/>
      <c r="V127" s="179"/>
      <c r="W127" s="179"/>
      <c r="X127" s="179"/>
      <c r="Y127" s="179"/>
      <c r="Z127" s="179"/>
      <c r="AA127" s="184"/>
      <c r="AT127" s="185" t="s">
        <v>134</v>
      </c>
      <c r="AU127" s="185" t="s">
        <v>22</v>
      </c>
      <c r="AV127" s="11" t="s">
        <v>22</v>
      </c>
      <c r="AW127" s="11" t="s">
        <v>35</v>
      </c>
      <c r="AX127" s="11" t="s">
        <v>77</v>
      </c>
      <c r="AY127" s="185" t="s">
        <v>127</v>
      </c>
    </row>
    <row r="128" spans="2:65" s="11" customFormat="1" ht="31.5" customHeight="1">
      <c r="B128" s="178"/>
      <c r="C128" s="179"/>
      <c r="D128" s="179"/>
      <c r="E128" s="180" t="s">
        <v>5</v>
      </c>
      <c r="F128" s="290" t="s">
        <v>142</v>
      </c>
      <c r="G128" s="291"/>
      <c r="H128" s="291"/>
      <c r="I128" s="291"/>
      <c r="J128" s="179"/>
      <c r="K128" s="181" t="s">
        <v>5</v>
      </c>
      <c r="L128" s="179"/>
      <c r="M128" s="179"/>
      <c r="N128" s="179"/>
      <c r="O128" s="179"/>
      <c r="P128" s="179"/>
      <c r="Q128" s="179"/>
      <c r="R128" s="182"/>
      <c r="T128" s="183"/>
      <c r="U128" s="179"/>
      <c r="V128" s="179"/>
      <c r="W128" s="179"/>
      <c r="X128" s="179"/>
      <c r="Y128" s="179"/>
      <c r="Z128" s="179"/>
      <c r="AA128" s="184"/>
      <c r="AT128" s="185" t="s">
        <v>134</v>
      </c>
      <c r="AU128" s="185" t="s">
        <v>22</v>
      </c>
      <c r="AV128" s="11" t="s">
        <v>22</v>
      </c>
      <c r="AW128" s="11" t="s">
        <v>35</v>
      </c>
      <c r="AX128" s="11" t="s">
        <v>77</v>
      </c>
      <c r="AY128" s="185" t="s">
        <v>127</v>
      </c>
    </row>
    <row r="129" spans="2:65" s="11" customFormat="1" ht="57" customHeight="1">
      <c r="B129" s="178"/>
      <c r="C129" s="179"/>
      <c r="D129" s="179"/>
      <c r="E129" s="180" t="s">
        <v>5</v>
      </c>
      <c r="F129" s="290" t="s">
        <v>143</v>
      </c>
      <c r="G129" s="291"/>
      <c r="H129" s="291"/>
      <c r="I129" s="291"/>
      <c r="J129" s="179"/>
      <c r="K129" s="181" t="s">
        <v>5</v>
      </c>
      <c r="L129" s="179"/>
      <c r="M129" s="179"/>
      <c r="N129" s="179"/>
      <c r="O129" s="179"/>
      <c r="P129" s="179"/>
      <c r="Q129" s="179"/>
      <c r="R129" s="182"/>
      <c r="T129" s="183"/>
      <c r="U129" s="179"/>
      <c r="V129" s="179"/>
      <c r="W129" s="179"/>
      <c r="X129" s="179"/>
      <c r="Y129" s="179"/>
      <c r="Z129" s="179"/>
      <c r="AA129" s="184"/>
      <c r="AT129" s="185" t="s">
        <v>134</v>
      </c>
      <c r="AU129" s="185" t="s">
        <v>22</v>
      </c>
      <c r="AV129" s="11" t="s">
        <v>22</v>
      </c>
      <c r="AW129" s="11" t="s">
        <v>35</v>
      </c>
      <c r="AX129" s="11" t="s">
        <v>77</v>
      </c>
      <c r="AY129" s="185" t="s">
        <v>127</v>
      </c>
    </row>
    <row r="130" spans="2:65" s="11" customFormat="1" ht="44.25" customHeight="1">
      <c r="B130" s="178"/>
      <c r="C130" s="179"/>
      <c r="D130" s="179"/>
      <c r="E130" s="180" t="s">
        <v>5</v>
      </c>
      <c r="F130" s="290" t="s">
        <v>144</v>
      </c>
      <c r="G130" s="291"/>
      <c r="H130" s="291"/>
      <c r="I130" s="291"/>
      <c r="J130" s="179"/>
      <c r="K130" s="181" t="s">
        <v>5</v>
      </c>
      <c r="L130" s="179"/>
      <c r="M130" s="179"/>
      <c r="N130" s="179"/>
      <c r="O130" s="179"/>
      <c r="P130" s="179"/>
      <c r="Q130" s="179"/>
      <c r="R130" s="182"/>
      <c r="T130" s="183"/>
      <c r="U130" s="179"/>
      <c r="V130" s="179"/>
      <c r="W130" s="179"/>
      <c r="X130" s="179"/>
      <c r="Y130" s="179"/>
      <c r="Z130" s="179"/>
      <c r="AA130" s="184"/>
      <c r="AT130" s="185" t="s">
        <v>134</v>
      </c>
      <c r="AU130" s="185" t="s">
        <v>22</v>
      </c>
      <c r="AV130" s="11" t="s">
        <v>22</v>
      </c>
      <c r="AW130" s="11" t="s">
        <v>35</v>
      </c>
      <c r="AX130" s="11" t="s">
        <v>77</v>
      </c>
      <c r="AY130" s="185" t="s">
        <v>127</v>
      </c>
    </row>
    <row r="131" spans="2:65" s="11" customFormat="1" ht="31.5" customHeight="1">
      <c r="B131" s="178"/>
      <c r="C131" s="179"/>
      <c r="D131" s="179"/>
      <c r="E131" s="180" t="s">
        <v>5</v>
      </c>
      <c r="F131" s="290" t="s">
        <v>145</v>
      </c>
      <c r="G131" s="291"/>
      <c r="H131" s="291"/>
      <c r="I131" s="291"/>
      <c r="J131" s="179"/>
      <c r="K131" s="181" t="s">
        <v>5</v>
      </c>
      <c r="L131" s="179"/>
      <c r="M131" s="179"/>
      <c r="N131" s="179"/>
      <c r="O131" s="179"/>
      <c r="P131" s="179"/>
      <c r="Q131" s="179"/>
      <c r="R131" s="182"/>
      <c r="T131" s="183"/>
      <c r="U131" s="179"/>
      <c r="V131" s="179"/>
      <c r="W131" s="179"/>
      <c r="X131" s="179"/>
      <c r="Y131" s="179"/>
      <c r="Z131" s="179"/>
      <c r="AA131" s="184"/>
      <c r="AT131" s="185" t="s">
        <v>134</v>
      </c>
      <c r="AU131" s="185" t="s">
        <v>22</v>
      </c>
      <c r="AV131" s="11" t="s">
        <v>22</v>
      </c>
      <c r="AW131" s="11" t="s">
        <v>35</v>
      </c>
      <c r="AX131" s="11" t="s">
        <v>77</v>
      </c>
      <c r="AY131" s="185" t="s">
        <v>127</v>
      </c>
    </row>
    <row r="132" spans="2:65" s="1" customFormat="1" ht="31.5" customHeight="1">
      <c r="B132" s="135"/>
      <c r="C132" s="163" t="s">
        <v>90</v>
      </c>
      <c r="D132" s="163" t="s">
        <v>128</v>
      </c>
      <c r="E132" s="164" t="s">
        <v>146</v>
      </c>
      <c r="F132" s="285" t="s">
        <v>147</v>
      </c>
      <c r="G132" s="285"/>
      <c r="H132" s="285"/>
      <c r="I132" s="285"/>
      <c r="J132" s="165" t="s">
        <v>131</v>
      </c>
      <c r="K132" s="166">
        <v>1</v>
      </c>
      <c r="L132" s="286">
        <v>0</v>
      </c>
      <c r="M132" s="286"/>
      <c r="N132" s="287">
        <f>ROUND(L132*K132,2)</f>
        <v>0</v>
      </c>
      <c r="O132" s="287"/>
      <c r="P132" s="287"/>
      <c r="Q132" s="287"/>
      <c r="R132" s="138"/>
      <c r="T132" s="167" t="s">
        <v>5</v>
      </c>
      <c r="U132" s="47" t="s">
        <v>42</v>
      </c>
      <c r="V132" s="39"/>
      <c r="W132" s="168">
        <f>V132*K132</f>
        <v>0</v>
      </c>
      <c r="X132" s="168">
        <v>0</v>
      </c>
      <c r="Y132" s="168">
        <f>X132*K132</f>
        <v>0</v>
      </c>
      <c r="Z132" s="168">
        <v>0</v>
      </c>
      <c r="AA132" s="169">
        <f>Z132*K132</f>
        <v>0</v>
      </c>
      <c r="AR132" s="21" t="s">
        <v>132</v>
      </c>
      <c r="AT132" s="21" t="s">
        <v>128</v>
      </c>
      <c r="AU132" s="21" t="s">
        <v>22</v>
      </c>
      <c r="AY132" s="21" t="s">
        <v>127</v>
      </c>
      <c r="BE132" s="109">
        <f>IF(U132="základní",N132,0)</f>
        <v>0</v>
      </c>
      <c r="BF132" s="109">
        <f>IF(U132="snížená",N132,0)</f>
        <v>0</v>
      </c>
      <c r="BG132" s="109">
        <f>IF(U132="zákl. přenesená",N132,0)</f>
        <v>0</v>
      </c>
      <c r="BH132" s="109">
        <f>IF(U132="sníž. přenesená",N132,0)</f>
        <v>0</v>
      </c>
      <c r="BI132" s="109">
        <f>IF(U132="nulová",N132,0)</f>
        <v>0</v>
      </c>
      <c r="BJ132" s="21" t="s">
        <v>22</v>
      </c>
      <c r="BK132" s="109">
        <f>ROUND(L132*K132,2)</f>
        <v>0</v>
      </c>
      <c r="BL132" s="21" t="s">
        <v>132</v>
      </c>
      <c r="BM132" s="21" t="s">
        <v>148</v>
      </c>
    </row>
    <row r="133" spans="2:65" s="10" customFormat="1" ht="22.5" customHeight="1">
      <c r="B133" s="170"/>
      <c r="C133" s="171"/>
      <c r="D133" s="171"/>
      <c r="E133" s="172" t="s">
        <v>5</v>
      </c>
      <c r="F133" s="288" t="s">
        <v>22</v>
      </c>
      <c r="G133" s="289"/>
      <c r="H133" s="289"/>
      <c r="I133" s="289"/>
      <c r="J133" s="171"/>
      <c r="K133" s="173">
        <v>1</v>
      </c>
      <c r="L133" s="171"/>
      <c r="M133" s="171"/>
      <c r="N133" s="171"/>
      <c r="O133" s="171"/>
      <c r="P133" s="171"/>
      <c r="Q133" s="171"/>
      <c r="R133" s="174"/>
      <c r="T133" s="175"/>
      <c r="U133" s="171"/>
      <c r="V133" s="171"/>
      <c r="W133" s="171"/>
      <c r="X133" s="171"/>
      <c r="Y133" s="171"/>
      <c r="Z133" s="171"/>
      <c r="AA133" s="176"/>
      <c r="AT133" s="177" t="s">
        <v>134</v>
      </c>
      <c r="AU133" s="177" t="s">
        <v>22</v>
      </c>
      <c r="AV133" s="10" t="s">
        <v>87</v>
      </c>
      <c r="AW133" s="10" t="s">
        <v>35</v>
      </c>
      <c r="AX133" s="10" t="s">
        <v>22</v>
      </c>
      <c r="AY133" s="177" t="s">
        <v>127</v>
      </c>
    </row>
    <row r="134" spans="2:65" s="11" customFormat="1" ht="22.5" customHeight="1">
      <c r="B134" s="178"/>
      <c r="C134" s="179"/>
      <c r="D134" s="179"/>
      <c r="E134" s="180" t="s">
        <v>5</v>
      </c>
      <c r="F134" s="290" t="s">
        <v>135</v>
      </c>
      <c r="G134" s="291"/>
      <c r="H134" s="291"/>
      <c r="I134" s="291"/>
      <c r="J134" s="179"/>
      <c r="K134" s="181" t="s">
        <v>5</v>
      </c>
      <c r="L134" s="179"/>
      <c r="M134" s="179"/>
      <c r="N134" s="179"/>
      <c r="O134" s="179"/>
      <c r="P134" s="179"/>
      <c r="Q134" s="179"/>
      <c r="R134" s="182"/>
      <c r="T134" s="183"/>
      <c r="U134" s="179"/>
      <c r="V134" s="179"/>
      <c r="W134" s="179"/>
      <c r="X134" s="179"/>
      <c r="Y134" s="179"/>
      <c r="Z134" s="179"/>
      <c r="AA134" s="184"/>
      <c r="AT134" s="185" t="s">
        <v>134</v>
      </c>
      <c r="AU134" s="185" t="s">
        <v>22</v>
      </c>
      <c r="AV134" s="11" t="s">
        <v>22</v>
      </c>
      <c r="AW134" s="11" t="s">
        <v>35</v>
      </c>
      <c r="AX134" s="11" t="s">
        <v>77</v>
      </c>
      <c r="AY134" s="185" t="s">
        <v>127</v>
      </c>
    </row>
    <row r="135" spans="2:65" s="11" customFormat="1" ht="44.25" customHeight="1">
      <c r="B135" s="178"/>
      <c r="C135" s="179"/>
      <c r="D135" s="179"/>
      <c r="E135" s="180" t="s">
        <v>5</v>
      </c>
      <c r="F135" s="290" t="s">
        <v>149</v>
      </c>
      <c r="G135" s="291"/>
      <c r="H135" s="291"/>
      <c r="I135" s="291"/>
      <c r="J135" s="179"/>
      <c r="K135" s="181" t="s">
        <v>5</v>
      </c>
      <c r="L135" s="179"/>
      <c r="M135" s="179"/>
      <c r="N135" s="179"/>
      <c r="O135" s="179"/>
      <c r="P135" s="179"/>
      <c r="Q135" s="179"/>
      <c r="R135" s="182"/>
      <c r="T135" s="183"/>
      <c r="U135" s="179"/>
      <c r="V135" s="179"/>
      <c r="W135" s="179"/>
      <c r="X135" s="179"/>
      <c r="Y135" s="179"/>
      <c r="Z135" s="179"/>
      <c r="AA135" s="184"/>
      <c r="AT135" s="185" t="s">
        <v>134</v>
      </c>
      <c r="AU135" s="185" t="s">
        <v>22</v>
      </c>
      <c r="AV135" s="11" t="s">
        <v>22</v>
      </c>
      <c r="AW135" s="11" t="s">
        <v>35</v>
      </c>
      <c r="AX135" s="11" t="s">
        <v>77</v>
      </c>
      <c r="AY135" s="185" t="s">
        <v>127</v>
      </c>
    </row>
    <row r="136" spans="2:65" s="1" customFormat="1" ht="69.75" customHeight="1">
      <c r="B136" s="135"/>
      <c r="C136" s="163" t="s">
        <v>150</v>
      </c>
      <c r="D136" s="163" t="s">
        <v>128</v>
      </c>
      <c r="E136" s="164" t="s">
        <v>151</v>
      </c>
      <c r="F136" s="285" t="s">
        <v>152</v>
      </c>
      <c r="G136" s="285"/>
      <c r="H136" s="285"/>
      <c r="I136" s="285"/>
      <c r="J136" s="165" t="s">
        <v>131</v>
      </c>
      <c r="K136" s="166">
        <v>1</v>
      </c>
      <c r="L136" s="286">
        <v>0</v>
      </c>
      <c r="M136" s="286"/>
      <c r="N136" s="287">
        <f>ROUND(L136*K136,2)</f>
        <v>0</v>
      </c>
      <c r="O136" s="287"/>
      <c r="P136" s="287"/>
      <c r="Q136" s="287"/>
      <c r="R136" s="138"/>
      <c r="T136" s="167" t="s">
        <v>5</v>
      </c>
      <c r="U136" s="47" t="s">
        <v>42</v>
      </c>
      <c r="V136" s="39"/>
      <c r="W136" s="168">
        <f>V136*K136</f>
        <v>0</v>
      </c>
      <c r="X136" s="168">
        <v>0</v>
      </c>
      <c r="Y136" s="168">
        <f>X136*K136</f>
        <v>0</v>
      </c>
      <c r="Z136" s="168">
        <v>0</v>
      </c>
      <c r="AA136" s="169">
        <f>Z136*K136</f>
        <v>0</v>
      </c>
      <c r="AR136" s="21" t="s">
        <v>132</v>
      </c>
      <c r="AT136" s="21" t="s">
        <v>128</v>
      </c>
      <c r="AU136" s="21" t="s">
        <v>22</v>
      </c>
      <c r="AY136" s="21" t="s">
        <v>127</v>
      </c>
      <c r="BE136" s="109">
        <f>IF(U136="základní",N136,0)</f>
        <v>0</v>
      </c>
      <c r="BF136" s="109">
        <f>IF(U136="snížená",N136,0)</f>
        <v>0</v>
      </c>
      <c r="BG136" s="109">
        <f>IF(U136="zákl. přenesená",N136,0)</f>
        <v>0</v>
      </c>
      <c r="BH136" s="109">
        <f>IF(U136="sníž. přenesená",N136,0)</f>
        <v>0</v>
      </c>
      <c r="BI136" s="109">
        <f>IF(U136="nulová",N136,0)</f>
        <v>0</v>
      </c>
      <c r="BJ136" s="21" t="s">
        <v>22</v>
      </c>
      <c r="BK136" s="109">
        <f>ROUND(L136*K136,2)</f>
        <v>0</v>
      </c>
      <c r="BL136" s="21" t="s">
        <v>132</v>
      </c>
      <c r="BM136" s="21" t="s">
        <v>153</v>
      </c>
    </row>
    <row r="137" spans="2:65" s="10" customFormat="1" ht="22.5" customHeight="1">
      <c r="B137" s="170"/>
      <c r="C137" s="171"/>
      <c r="D137" s="171"/>
      <c r="E137" s="172" t="s">
        <v>5</v>
      </c>
      <c r="F137" s="288" t="s">
        <v>22</v>
      </c>
      <c r="G137" s="289"/>
      <c r="H137" s="289"/>
      <c r="I137" s="289"/>
      <c r="J137" s="171"/>
      <c r="K137" s="173">
        <v>1</v>
      </c>
      <c r="L137" s="171"/>
      <c r="M137" s="171"/>
      <c r="N137" s="171"/>
      <c r="O137" s="171"/>
      <c r="P137" s="171"/>
      <c r="Q137" s="171"/>
      <c r="R137" s="174"/>
      <c r="T137" s="175"/>
      <c r="U137" s="171"/>
      <c r="V137" s="171"/>
      <c r="W137" s="171"/>
      <c r="X137" s="171"/>
      <c r="Y137" s="171"/>
      <c r="Z137" s="171"/>
      <c r="AA137" s="176"/>
      <c r="AT137" s="177" t="s">
        <v>134</v>
      </c>
      <c r="AU137" s="177" t="s">
        <v>22</v>
      </c>
      <c r="AV137" s="10" t="s">
        <v>87</v>
      </c>
      <c r="AW137" s="10" t="s">
        <v>35</v>
      </c>
      <c r="AX137" s="10" t="s">
        <v>22</v>
      </c>
      <c r="AY137" s="177" t="s">
        <v>127</v>
      </c>
    </row>
    <row r="138" spans="2:65" s="11" customFormat="1" ht="22.5" customHeight="1">
      <c r="B138" s="178"/>
      <c r="C138" s="179"/>
      <c r="D138" s="179"/>
      <c r="E138" s="180" t="s">
        <v>5</v>
      </c>
      <c r="F138" s="290" t="s">
        <v>135</v>
      </c>
      <c r="G138" s="291"/>
      <c r="H138" s="291"/>
      <c r="I138" s="291"/>
      <c r="J138" s="179"/>
      <c r="K138" s="181" t="s">
        <v>5</v>
      </c>
      <c r="L138" s="179"/>
      <c r="M138" s="179"/>
      <c r="N138" s="179"/>
      <c r="O138" s="179"/>
      <c r="P138" s="179"/>
      <c r="Q138" s="179"/>
      <c r="R138" s="182"/>
      <c r="T138" s="183"/>
      <c r="U138" s="179"/>
      <c r="V138" s="179"/>
      <c r="W138" s="179"/>
      <c r="X138" s="179"/>
      <c r="Y138" s="179"/>
      <c r="Z138" s="179"/>
      <c r="AA138" s="184"/>
      <c r="AT138" s="185" t="s">
        <v>134</v>
      </c>
      <c r="AU138" s="185" t="s">
        <v>22</v>
      </c>
      <c r="AV138" s="11" t="s">
        <v>22</v>
      </c>
      <c r="AW138" s="11" t="s">
        <v>35</v>
      </c>
      <c r="AX138" s="11" t="s">
        <v>77</v>
      </c>
      <c r="AY138" s="185" t="s">
        <v>127</v>
      </c>
    </row>
    <row r="139" spans="2:65" s="11" customFormat="1" ht="44.25" customHeight="1">
      <c r="B139" s="178"/>
      <c r="C139" s="179"/>
      <c r="D139" s="179"/>
      <c r="E139" s="180" t="s">
        <v>5</v>
      </c>
      <c r="F139" s="290" t="s">
        <v>154</v>
      </c>
      <c r="G139" s="291"/>
      <c r="H139" s="291"/>
      <c r="I139" s="291"/>
      <c r="J139" s="179"/>
      <c r="K139" s="181" t="s">
        <v>5</v>
      </c>
      <c r="L139" s="179"/>
      <c r="M139" s="179"/>
      <c r="N139" s="179"/>
      <c r="O139" s="179"/>
      <c r="P139" s="179"/>
      <c r="Q139" s="179"/>
      <c r="R139" s="182"/>
      <c r="T139" s="183"/>
      <c r="U139" s="179"/>
      <c r="V139" s="179"/>
      <c r="W139" s="179"/>
      <c r="X139" s="179"/>
      <c r="Y139" s="179"/>
      <c r="Z139" s="179"/>
      <c r="AA139" s="184"/>
      <c r="AT139" s="185" t="s">
        <v>134</v>
      </c>
      <c r="AU139" s="185" t="s">
        <v>22</v>
      </c>
      <c r="AV139" s="11" t="s">
        <v>22</v>
      </c>
      <c r="AW139" s="11" t="s">
        <v>35</v>
      </c>
      <c r="AX139" s="11" t="s">
        <v>77</v>
      </c>
      <c r="AY139" s="185" t="s">
        <v>127</v>
      </c>
    </row>
    <row r="140" spans="2:65" s="1" customFormat="1" ht="31.5" customHeight="1">
      <c r="B140" s="135"/>
      <c r="C140" s="163" t="s">
        <v>126</v>
      </c>
      <c r="D140" s="163" t="s">
        <v>128</v>
      </c>
      <c r="E140" s="164" t="s">
        <v>155</v>
      </c>
      <c r="F140" s="285" t="s">
        <v>156</v>
      </c>
      <c r="G140" s="285"/>
      <c r="H140" s="285"/>
      <c r="I140" s="285"/>
      <c r="J140" s="165" t="s">
        <v>131</v>
      </c>
      <c r="K140" s="166">
        <v>1</v>
      </c>
      <c r="L140" s="286">
        <v>0</v>
      </c>
      <c r="M140" s="286"/>
      <c r="N140" s="287">
        <f>ROUND(L140*K140,2)</f>
        <v>0</v>
      </c>
      <c r="O140" s="287"/>
      <c r="P140" s="287"/>
      <c r="Q140" s="287"/>
      <c r="R140" s="138"/>
      <c r="T140" s="167" t="s">
        <v>5</v>
      </c>
      <c r="U140" s="47" t="s">
        <v>42</v>
      </c>
      <c r="V140" s="39"/>
      <c r="W140" s="168">
        <f>V140*K140</f>
        <v>0</v>
      </c>
      <c r="X140" s="168">
        <v>0</v>
      </c>
      <c r="Y140" s="168">
        <f>X140*K140</f>
        <v>0</v>
      </c>
      <c r="Z140" s="168">
        <v>0</v>
      </c>
      <c r="AA140" s="169">
        <f>Z140*K140</f>
        <v>0</v>
      </c>
      <c r="AR140" s="21" t="s">
        <v>132</v>
      </c>
      <c r="AT140" s="21" t="s">
        <v>128</v>
      </c>
      <c r="AU140" s="21" t="s">
        <v>22</v>
      </c>
      <c r="AY140" s="21" t="s">
        <v>127</v>
      </c>
      <c r="BE140" s="109">
        <f>IF(U140="základní",N140,0)</f>
        <v>0</v>
      </c>
      <c r="BF140" s="109">
        <f>IF(U140="snížená",N140,0)</f>
        <v>0</v>
      </c>
      <c r="BG140" s="109">
        <f>IF(U140="zákl. přenesená",N140,0)</f>
        <v>0</v>
      </c>
      <c r="BH140" s="109">
        <f>IF(U140="sníž. přenesená",N140,0)</f>
        <v>0</v>
      </c>
      <c r="BI140" s="109">
        <f>IF(U140="nulová",N140,0)</f>
        <v>0</v>
      </c>
      <c r="BJ140" s="21" t="s">
        <v>22</v>
      </c>
      <c r="BK140" s="109">
        <f>ROUND(L140*K140,2)</f>
        <v>0</v>
      </c>
      <c r="BL140" s="21" t="s">
        <v>132</v>
      </c>
      <c r="BM140" s="21" t="s">
        <v>157</v>
      </c>
    </row>
    <row r="141" spans="2:65" s="10" customFormat="1" ht="22.5" customHeight="1">
      <c r="B141" s="170"/>
      <c r="C141" s="171"/>
      <c r="D141" s="171"/>
      <c r="E141" s="172" t="s">
        <v>5</v>
      </c>
      <c r="F141" s="288" t="s">
        <v>22</v>
      </c>
      <c r="G141" s="289"/>
      <c r="H141" s="289"/>
      <c r="I141" s="289"/>
      <c r="J141" s="171"/>
      <c r="K141" s="173">
        <v>1</v>
      </c>
      <c r="L141" s="171"/>
      <c r="M141" s="171"/>
      <c r="N141" s="171"/>
      <c r="O141" s="171"/>
      <c r="P141" s="171"/>
      <c r="Q141" s="171"/>
      <c r="R141" s="174"/>
      <c r="T141" s="175"/>
      <c r="U141" s="171"/>
      <c r="V141" s="171"/>
      <c r="W141" s="171"/>
      <c r="X141" s="171"/>
      <c r="Y141" s="171"/>
      <c r="Z141" s="171"/>
      <c r="AA141" s="176"/>
      <c r="AT141" s="177" t="s">
        <v>134</v>
      </c>
      <c r="AU141" s="177" t="s">
        <v>22</v>
      </c>
      <c r="AV141" s="10" t="s">
        <v>87</v>
      </c>
      <c r="AW141" s="10" t="s">
        <v>35</v>
      </c>
      <c r="AX141" s="10" t="s">
        <v>22</v>
      </c>
      <c r="AY141" s="177" t="s">
        <v>127</v>
      </c>
    </row>
    <row r="142" spans="2:65" s="11" customFormat="1" ht="22.5" customHeight="1">
      <c r="B142" s="178"/>
      <c r="C142" s="179"/>
      <c r="D142" s="179"/>
      <c r="E142" s="180" t="s">
        <v>5</v>
      </c>
      <c r="F142" s="290" t="s">
        <v>135</v>
      </c>
      <c r="G142" s="291"/>
      <c r="H142" s="291"/>
      <c r="I142" s="291"/>
      <c r="J142" s="179"/>
      <c r="K142" s="181" t="s">
        <v>5</v>
      </c>
      <c r="L142" s="179"/>
      <c r="M142" s="179"/>
      <c r="N142" s="179"/>
      <c r="O142" s="179"/>
      <c r="P142" s="179"/>
      <c r="Q142" s="179"/>
      <c r="R142" s="182"/>
      <c r="T142" s="183"/>
      <c r="U142" s="179"/>
      <c r="V142" s="179"/>
      <c r="W142" s="179"/>
      <c r="X142" s="179"/>
      <c r="Y142" s="179"/>
      <c r="Z142" s="179"/>
      <c r="AA142" s="184"/>
      <c r="AT142" s="185" t="s">
        <v>134</v>
      </c>
      <c r="AU142" s="185" t="s">
        <v>22</v>
      </c>
      <c r="AV142" s="11" t="s">
        <v>22</v>
      </c>
      <c r="AW142" s="11" t="s">
        <v>35</v>
      </c>
      <c r="AX142" s="11" t="s">
        <v>77</v>
      </c>
      <c r="AY142" s="185" t="s">
        <v>127</v>
      </c>
    </row>
    <row r="143" spans="2:65" s="11" customFormat="1" ht="31.5" customHeight="1">
      <c r="B143" s="178"/>
      <c r="C143" s="179"/>
      <c r="D143" s="179"/>
      <c r="E143" s="180" t="s">
        <v>5</v>
      </c>
      <c r="F143" s="290" t="s">
        <v>158</v>
      </c>
      <c r="G143" s="291"/>
      <c r="H143" s="291"/>
      <c r="I143" s="291"/>
      <c r="J143" s="179"/>
      <c r="K143" s="181" t="s">
        <v>5</v>
      </c>
      <c r="L143" s="179"/>
      <c r="M143" s="179"/>
      <c r="N143" s="179"/>
      <c r="O143" s="179"/>
      <c r="P143" s="179"/>
      <c r="Q143" s="179"/>
      <c r="R143" s="182"/>
      <c r="T143" s="183"/>
      <c r="U143" s="179"/>
      <c r="V143" s="179"/>
      <c r="W143" s="179"/>
      <c r="X143" s="179"/>
      <c r="Y143" s="179"/>
      <c r="Z143" s="179"/>
      <c r="AA143" s="184"/>
      <c r="AT143" s="185" t="s">
        <v>134</v>
      </c>
      <c r="AU143" s="185" t="s">
        <v>22</v>
      </c>
      <c r="AV143" s="11" t="s">
        <v>22</v>
      </c>
      <c r="AW143" s="11" t="s">
        <v>35</v>
      </c>
      <c r="AX143" s="11" t="s">
        <v>77</v>
      </c>
      <c r="AY143" s="185" t="s">
        <v>127</v>
      </c>
    </row>
    <row r="144" spans="2:65" s="1" customFormat="1" ht="22.5" customHeight="1">
      <c r="B144" s="135"/>
      <c r="C144" s="163" t="s">
        <v>159</v>
      </c>
      <c r="D144" s="163" t="s">
        <v>128</v>
      </c>
      <c r="E144" s="164" t="s">
        <v>160</v>
      </c>
      <c r="F144" s="285" t="s">
        <v>161</v>
      </c>
      <c r="G144" s="285"/>
      <c r="H144" s="285"/>
      <c r="I144" s="285"/>
      <c r="J144" s="165" t="s">
        <v>131</v>
      </c>
      <c r="K144" s="166">
        <v>1</v>
      </c>
      <c r="L144" s="286">
        <v>0</v>
      </c>
      <c r="M144" s="286"/>
      <c r="N144" s="287">
        <f>ROUND(L144*K144,2)</f>
        <v>0</v>
      </c>
      <c r="O144" s="287"/>
      <c r="P144" s="287"/>
      <c r="Q144" s="287"/>
      <c r="R144" s="138"/>
      <c r="T144" s="167" t="s">
        <v>5</v>
      </c>
      <c r="U144" s="47" t="s">
        <v>42</v>
      </c>
      <c r="V144" s="39"/>
      <c r="W144" s="168">
        <f>V144*K144</f>
        <v>0</v>
      </c>
      <c r="X144" s="168">
        <v>0</v>
      </c>
      <c r="Y144" s="168">
        <f>X144*K144</f>
        <v>0</v>
      </c>
      <c r="Z144" s="168">
        <v>0</v>
      </c>
      <c r="AA144" s="169">
        <f>Z144*K144</f>
        <v>0</v>
      </c>
      <c r="AR144" s="21" t="s">
        <v>132</v>
      </c>
      <c r="AT144" s="21" t="s">
        <v>128</v>
      </c>
      <c r="AU144" s="21" t="s">
        <v>22</v>
      </c>
      <c r="AY144" s="21" t="s">
        <v>127</v>
      </c>
      <c r="BE144" s="109">
        <f>IF(U144="základní",N144,0)</f>
        <v>0</v>
      </c>
      <c r="BF144" s="109">
        <f>IF(U144="snížená",N144,0)</f>
        <v>0</v>
      </c>
      <c r="BG144" s="109">
        <f>IF(U144="zákl. přenesená",N144,0)</f>
        <v>0</v>
      </c>
      <c r="BH144" s="109">
        <f>IF(U144="sníž. přenesená",N144,0)</f>
        <v>0</v>
      </c>
      <c r="BI144" s="109">
        <f>IF(U144="nulová",N144,0)</f>
        <v>0</v>
      </c>
      <c r="BJ144" s="21" t="s">
        <v>22</v>
      </c>
      <c r="BK144" s="109">
        <f>ROUND(L144*K144,2)</f>
        <v>0</v>
      </c>
      <c r="BL144" s="21" t="s">
        <v>132</v>
      </c>
      <c r="BM144" s="21" t="s">
        <v>162</v>
      </c>
    </row>
    <row r="145" spans="2:65" s="10" customFormat="1" ht="22.5" customHeight="1">
      <c r="B145" s="170"/>
      <c r="C145" s="171"/>
      <c r="D145" s="171"/>
      <c r="E145" s="172" t="s">
        <v>5</v>
      </c>
      <c r="F145" s="288" t="s">
        <v>22</v>
      </c>
      <c r="G145" s="289"/>
      <c r="H145" s="289"/>
      <c r="I145" s="289"/>
      <c r="J145" s="171"/>
      <c r="K145" s="173">
        <v>1</v>
      </c>
      <c r="L145" s="171"/>
      <c r="M145" s="171"/>
      <c r="N145" s="171"/>
      <c r="O145" s="171"/>
      <c r="P145" s="171"/>
      <c r="Q145" s="171"/>
      <c r="R145" s="174"/>
      <c r="T145" s="175"/>
      <c r="U145" s="171"/>
      <c r="V145" s="171"/>
      <c r="W145" s="171"/>
      <c r="X145" s="171"/>
      <c r="Y145" s="171"/>
      <c r="Z145" s="171"/>
      <c r="AA145" s="176"/>
      <c r="AT145" s="177" t="s">
        <v>134</v>
      </c>
      <c r="AU145" s="177" t="s">
        <v>22</v>
      </c>
      <c r="AV145" s="10" t="s">
        <v>87</v>
      </c>
      <c r="AW145" s="10" t="s">
        <v>35</v>
      </c>
      <c r="AX145" s="10" t="s">
        <v>22</v>
      </c>
      <c r="AY145" s="177" t="s">
        <v>127</v>
      </c>
    </row>
    <row r="146" spans="2:65" s="11" customFormat="1" ht="22.5" customHeight="1">
      <c r="B146" s="178"/>
      <c r="C146" s="179"/>
      <c r="D146" s="179"/>
      <c r="E146" s="180" t="s">
        <v>5</v>
      </c>
      <c r="F146" s="290" t="s">
        <v>135</v>
      </c>
      <c r="G146" s="291"/>
      <c r="H146" s="291"/>
      <c r="I146" s="291"/>
      <c r="J146" s="179"/>
      <c r="K146" s="181" t="s">
        <v>5</v>
      </c>
      <c r="L146" s="179"/>
      <c r="M146" s="179"/>
      <c r="N146" s="179"/>
      <c r="O146" s="179"/>
      <c r="P146" s="179"/>
      <c r="Q146" s="179"/>
      <c r="R146" s="182"/>
      <c r="T146" s="183"/>
      <c r="U146" s="179"/>
      <c r="V146" s="179"/>
      <c r="W146" s="179"/>
      <c r="X146" s="179"/>
      <c r="Y146" s="179"/>
      <c r="Z146" s="179"/>
      <c r="AA146" s="184"/>
      <c r="AT146" s="185" t="s">
        <v>134</v>
      </c>
      <c r="AU146" s="185" t="s">
        <v>22</v>
      </c>
      <c r="AV146" s="11" t="s">
        <v>22</v>
      </c>
      <c r="AW146" s="11" t="s">
        <v>35</v>
      </c>
      <c r="AX146" s="11" t="s">
        <v>77</v>
      </c>
      <c r="AY146" s="185" t="s">
        <v>127</v>
      </c>
    </row>
    <row r="147" spans="2:65" s="11" customFormat="1" ht="31.5" customHeight="1">
      <c r="B147" s="178"/>
      <c r="C147" s="179"/>
      <c r="D147" s="179"/>
      <c r="E147" s="180" t="s">
        <v>5</v>
      </c>
      <c r="F147" s="290" t="s">
        <v>163</v>
      </c>
      <c r="G147" s="291"/>
      <c r="H147" s="291"/>
      <c r="I147" s="291"/>
      <c r="J147" s="179"/>
      <c r="K147" s="181" t="s">
        <v>5</v>
      </c>
      <c r="L147" s="179"/>
      <c r="M147" s="179"/>
      <c r="N147" s="179"/>
      <c r="O147" s="179"/>
      <c r="P147" s="179"/>
      <c r="Q147" s="179"/>
      <c r="R147" s="182"/>
      <c r="T147" s="183"/>
      <c r="U147" s="179"/>
      <c r="V147" s="179"/>
      <c r="W147" s="179"/>
      <c r="X147" s="179"/>
      <c r="Y147" s="179"/>
      <c r="Z147" s="179"/>
      <c r="AA147" s="184"/>
      <c r="AT147" s="185" t="s">
        <v>134</v>
      </c>
      <c r="AU147" s="185" t="s">
        <v>22</v>
      </c>
      <c r="AV147" s="11" t="s">
        <v>22</v>
      </c>
      <c r="AW147" s="11" t="s">
        <v>35</v>
      </c>
      <c r="AX147" s="11" t="s">
        <v>77</v>
      </c>
      <c r="AY147" s="185" t="s">
        <v>127</v>
      </c>
    </row>
    <row r="148" spans="2:65" s="11" customFormat="1" ht="31.5" customHeight="1">
      <c r="B148" s="178"/>
      <c r="C148" s="179"/>
      <c r="D148" s="179"/>
      <c r="E148" s="180" t="s">
        <v>5</v>
      </c>
      <c r="F148" s="290" t="s">
        <v>164</v>
      </c>
      <c r="G148" s="291"/>
      <c r="H148" s="291"/>
      <c r="I148" s="291"/>
      <c r="J148" s="179"/>
      <c r="K148" s="181" t="s">
        <v>5</v>
      </c>
      <c r="L148" s="179"/>
      <c r="M148" s="179"/>
      <c r="N148" s="179"/>
      <c r="O148" s="179"/>
      <c r="P148" s="179"/>
      <c r="Q148" s="179"/>
      <c r="R148" s="182"/>
      <c r="T148" s="183"/>
      <c r="U148" s="179"/>
      <c r="V148" s="179"/>
      <c r="W148" s="179"/>
      <c r="X148" s="179"/>
      <c r="Y148" s="179"/>
      <c r="Z148" s="179"/>
      <c r="AA148" s="184"/>
      <c r="AT148" s="185" t="s">
        <v>134</v>
      </c>
      <c r="AU148" s="185" t="s">
        <v>22</v>
      </c>
      <c r="AV148" s="11" t="s">
        <v>22</v>
      </c>
      <c r="AW148" s="11" t="s">
        <v>35</v>
      </c>
      <c r="AX148" s="11" t="s">
        <v>77</v>
      </c>
      <c r="AY148" s="185" t="s">
        <v>127</v>
      </c>
    </row>
    <row r="149" spans="2:65" s="1" customFormat="1" ht="82.5" customHeight="1">
      <c r="B149" s="135"/>
      <c r="C149" s="163" t="s">
        <v>165</v>
      </c>
      <c r="D149" s="163" t="s">
        <v>128</v>
      </c>
      <c r="E149" s="164" t="s">
        <v>166</v>
      </c>
      <c r="F149" s="285" t="s">
        <v>167</v>
      </c>
      <c r="G149" s="285"/>
      <c r="H149" s="285"/>
      <c r="I149" s="285"/>
      <c r="J149" s="165" t="s">
        <v>131</v>
      </c>
      <c r="K149" s="166">
        <v>1</v>
      </c>
      <c r="L149" s="286">
        <v>0</v>
      </c>
      <c r="M149" s="286"/>
      <c r="N149" s="287">
        <f>ROUND(L149*K149,2)</f>
        <v>0</v>
      </c>
      <c r="O149" s="287"/>
      <c r="P149" s="287"/>
      <c r="Q149" s="287"/>
      <c r="R149" s="138"/>
      <c r="T149" s="167" t="s">
        <v>5</v>
      </c>
      <c r="U149" s="47" t="s">
        <v>42</v>
      </c>
      <c r="V149" s="39"/>
      <c r="W149" s="168">
        <f>V149*K149</f>
        <v>0</v>
      </c>
      <c r="X149" s="168">
        <v>0</v>
      </c>
      <c r="Y149" s="168">
        <f>X149*K149</f>
        <v>0</v>
      </c>
      <c r="Z149" s="168">
        <v>0</v>
      </c>
      <c r="AA149" s="169">
        <f>Z149*K149</f>
        <v>0</v>
      </c>
      <c r="AR149" s="21" t="s">
        <v>132</v>
      </c>
      <c r="AT149" s="21" t="s">
        <v>128</v>
      </c>
      <c r="AU149" s="21" t="s">
        <v>22</v>
      </c>
      <c r="AY149" s="21" t="s">
        <v>127</v>
      </c>
      <c r="BE149" s="109">
        <f>IF(U149="základní",N149,0)</f>
        <v>0</v>
      </c>
      <c r="BF149" s="109">
        <f>IF(U149="snížená",N149,0)</f>
        <v>0</v>
      </c>
      <c r="BG149" s="109">
        <f>IF(U149="zákl. přenesená",N149,0)</f>
        <v>0</v>
      </c>
      <c r="BH149" s="109">
        <f>IF(U149="sníž. přenesená",N149,0)</f>
        <v>0</v>
      </c>
      <c r="BI149" s="109">
        <f>IF(U149="nulová",N149,0)</f>
        <v>0</v>
      </c>
      <c r="BJ149" s="21" t="s">
        <v>22</v>
      </c>
      <c r="BK149" s="109">
        <f>ROUND(L149*K149,2)</f>
        <v>0</v>
      </c>
      <c r="BL149" s="21" t="s">
        <v>132</v>
      </c>
      <c r="BM149" s="21" t="s">
        <v>168</v>
      </c>
    </row>
    <row r="150" spans="2:65" s="10" customFormat="1" ht="22.5" customHeight="1">
      <c r="B150" s="170"/>
      <c r="C150" s="171"/>
      <c r="D150" s="171"/>
      <c r="E150" s="172" t="s">
        <v>5</v>
      </c>
      <c r="F150" s="288" t="s">
        <v>22</v>
      </c>
      <c r="G150" s="289"/>
      <c r="H150" s="289"/>
      <c r="I150" s="289"/>
      <c r="J150" s="171"/>
      <c r="K150" s="173">
        <v>1</v>
      </c>
      <c r="L150" s="171"/>
      <c r="M150" s="171"/>
      <c r="N150" s="171"/>
      <c r="O150" s="171"/>
      <c r="P150" s="171"/>
      <c r="Q150" s="171"/>
      <c r="R150" s="174"/>
      <c r="T150" s="175"/>
      <c r="U150" s="171"/>
      <c r="V150" s="171"/>
      <c r="W150" s="171"/>
      <c r="X150" s="171"/>
      <c r="Y150" s="171"/>
      <c r="Z150" s="171"/>
      <c r="AA150" s="176"/>
      <c r="AT150" s="177" t="s">
        <v>134</v>
      </c>
      <c r="AU150" s="177" t="s">
        <v>22</v>
      </c>
      <c r="AV150" s="10" t="s">
        <v>87</v>
      </c>
      <c r="AW150" s="10" t="s">
        <v>35</v>
      </c>
      <c r="AX150" s="10" t="s">
        <v>22</v>
      </c>
      <c r="AY150" s="177" t="s">
        <v>127</v>
      </c>
    </row>
    <row r="151" spans="2:65" s="11" customFormat="1" ht="22.5" customHeight="1">
      <c r="B151" s="178"/>
      <c r="C151" s="179"/>
      <c r="D151" s="179"/>
      <c r="E151" s="180" t="s">
        <v>5</v>
      </c>
      <c r="F151" s="290" t="s">
        <v>135</v>
      </c>
      <c r="G151" s="291"/>
      <c r="H151" s="291"/>
      <c r="I151" s="291"/>
      <c r="J151" s="179"/>
      <c r="K151" s="181" t="s">
        <v>5</v>
      </c>
      <c r="L151" s="179"/>
      <c r="M151" s="179"/>
      <c r="N151" s="179"/>
      <c r="O151" s="179"/>
      <c r="P151" s="179"/>
      <c r="Q151" s="179"/>
      <c r="R151" s="182"/>
      <c r="T151" s="183"/>
      <c r="U151" s="179"/>
      <c r="V151" s="179"/>
      <c r="W151" s="179"/>
      <c r="X151" s="179"/>
      <c r="Y151" s="179"/>
      <c r="Z151" s="179"/>
      <c r="AA151" s="184"/>
      <c r="AT151" s="185" t="s">
        <v>134</v>
      </c>
      <c r="AU151" s="185" t="s">
        <v>22</v>
      </c>
      <c r="AV151" s="11" t="s">
        <v>22</v>
      </c>
      <c r="AW151" s="11" t="s">
        <v>35</v>
      </c>
      <c r="AX151" s="11" t="s">
        <v>77</v>
      </c>
      <c r="AY151" s="185" t="s">
        <v>127</v>
      </c>
    </row>
    <row r="152" spans="2:65" s="11" customFormat="1" ht="57" customHeight="1">
      <c r="B152" s="178"/>
      <c r="C152" s="179"/>
      <c r="D152" s="179"/>
      <c r="E152" s="180" t="s">
        <v>5</v>
      </c>
      <c r="F152" s="290" t="s">
        <v>169</v>
      </c>
      <c r="G152" s="291"/>
      <c r="H152" s="291"/>
      <c r="I152" s="291"/>
      <c r="J152" s="179"/>
      <c r="K152" s="181" t="s">
        <v>5</v>
      </c>
      <c r="L152" s="179"/>
      <c r="M152" s="179"/>
      <c r="N152" s="179"/>
      <c r="O152" s="179"/>
      <c r="P152" s="179"/>
      <c r="Q152" s="179"/>
      <c r="R152" s="182"/>
      <c r="T152" s="183"/>
      <c r="U152" s="179"/>
      <c r="V152" s="179"/>
      <c r="W152" s="179"/>
      <c r="X152" s="179"/>
      <c r="Y152" s="179"/>
      <c r="Z152" s="179"/>
      <c r="AA152" s="184"/>
      <c r="AT152" s="185" t="s">
        <v>134</v>
      </c>
      <c r="AU152" s="185" t="s">
        <v>22</v>
      </c>
      <c r="AV152" s="11" t="s">
        <v>22</v>
      </c>
      <c r="AW152" s="11" t="s">
        <v>35</v>
      </c>
      <c r="AX152" s="11" t="s">
        <v>77</v>
      </c>
      <c r="AY152" s="185" t="s">
        <v>127</v>
      </c>
    </row>
    <row r="153" spans="2:65" s="11" customFormat="1" ht="44.25" customHeight="1">
      <c r="B153" s="178"/>
      <c r="C153" s="179"/>
      <c r="D153" s="179"/>
      <c r="E153" s="180" t="s">
        <v>5</v>
      </c>
      <c r="F153" s="290" t="s">
        <v>170</v>
      </c>
      <c r="G153" s="291"/>
      <c r="H153" s="291"/>
      <c r="I153" s="291"/>
      <c r="J153" s="179"/>
      <c r="K153" s="181" t="s">
        <v>5</v>
      </c>
      <c r="L153" s="179"/>
      <c r="M153" s="179"/>
      <c r="N153" s="179"/>
      <c r="O153" s="179"/>
      <c r="P153" s="179"/>
      <c r="Q153" s="179"/>
      <c r="R153" s="182"/>
      <c r="T153" s="183"/>
      <c r="U153" s="179"/>
      <c r="V153" s="179"/>
      <c r="W153" s="179"/>
      <c r="X153" s="179"/>
      <c r="Y153" s="179"/>
      <c r="Z153" s="179"/>
      <c r="AA153" s="184"/>
      <c r="AT153" s="185" t="s">
        <v>134</v>
      </c>
      <c r="AU153" s="185" t="s">
        <v>22</v>
      </c>
      <c r="AV153" s="11" t="s">
        <v>22</v>
      </c>
      <c r="AW153" s="11" t="s">
        <v>35</v>
      </c>
      <c r="AX153" s="11" t="s">
        <v>77</v>
      </c>
      <c r="AY153" s="185" t="s">
        <v>127</v>
      </c>
    </row>
    <row r="154" spans="2:65" s="11" customFormat="1" ht="44.25" customHeight="1">
      <c r="B154" s="178"/>
      <c r="C154" s="179"/>
      <c r="D154" s="179"/>
      <c r="E154" s="180" t="s">
        <v>5</v>
      </c>
      <c r="F154" s="290" t="s">
        <v>171</v>
      </c>
      <c r="G154" s="291"/>
      <c r="H154" s="291"/>
      <c r="I154" s="291"/>
      <c r="J154" s="179"/>
      <c r="K154" s="181" t="s">
        <v>5</v>
      </c>
      <c r="L154" s="179"/>
      <c r="M154" s="179"/>
      <c r="N154" s="179"/>
      <c r="O154" s="179"/>
      <c r="P154" s="179"/>
      <c r="Q154" s="179"/>
      <c r="R154" s="182"/>
      <c r="T154" s="183"/>
      <c r="U154" s="179"/>
      <c r="V154" s="179"/>
      <c r="W154" s="179"/>
      <c r="X154" s="179"/>
      <c r="Y154" s="179"/>
      <c r="Z154" s="179"/>
      <c r="AA154" s="184"/>
      <c r="AT154" s="185" t="s">
        <v>134</v>
      </c>
      <c r="AU154" s="185" t="s">
        <v>22</v>
      </c>
      <c r="AV154" s="11" t="s">
        <v>22</v>
      </c>
      <c r="AW154" s="11" t="s">
        <v>35</v>
      </c>
      <c r="AX154" s="11" t="s">
        <v>77</v>
      </c>
      <c r="AY154" s="185" t="s">
        <v>127</v>
      </c>
    </row>
    <row r="155" spans="2:65" s="11" customFormat="1" ht="31.5" customHeight="1">
      <c r="B155" s="178"/>
      <c r="C155" s="179"/>
      <c r="D155" s="179"/>
      <c r="E155" s="180" t="s">
        <v>5</v>
      </c>
      <c r="F155" s="290" t="s">
        <v>172</v>
      </c>
      <c r="G155" s="291"/>
      <c r="H155" s="291"/>
      <c r="I155" s="291"/>
      <c r="J155" s="179"/>
      <c r="K155" s="181" t="s">
        <v>5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134</v>
      </c>
      <c r="AU155" s="185" t="s">
        <v>22</v>
      </c>
      <c r="AV155" s="11" t="s">
        <v>22</v>
      </c>
      <c r="AW155" s="11" t="s">
        <v>35</v>
      </c>
      <c r="AX155" s="11" t="s">
        <v>77</v>
      </c>
      <c r="AY155" s="185" t="s">
        <v>127</v>
      </c>
    </row>
    <row r="156" spans="2:65" s="11" customFormat="1" ht="44.25" customHeight="1">
      <c r="B156" s="178"/>
      <c r="C156" s="179"/>
      <c r="D156" s="179"/>
      <c r="E156" s="180" t="s">
        <v>5</v>
      </c>
      <c r="F156" s="290" t="s">
        <v>173</v>
      </c>
      <c r="G156" s="291"/>
      <c r="H156" s="291"/>
      <c r="I156" s="291"/>
      <c r="J156" s="179"/>
      <c r="K156" s="181" t="s">
        <v>5</v>
      </c>
      <c r="L156" s="179"/>
      <c r="M156" s="179"/>
      <c r="N156" s="179"/>
      <c r="O156" s="179"/>
      <c r="P156" s="179"/>
      <c r="Q156" s="179"/>
      <c r="R156" s="182"/>
      <c r="T156" s="183"/>
      <c r="U156" s="179"/>
      <c r="V156" s="179"/>
      <c r="W156" s="179"/>
      <c r="X156" s="179"/>
      <c r="Y156" s="179"/>
      <c r="Z156" s="179"/>
      <c r="AA156" s="184"/>
      <c r="AT156" s="185" t="s">
        <v>134</v>
      </c>
      <c r="AU156" s="185" t="s">
        <v>22</v>
      </c>
      <c r="AV156" s="11" t="s">
        <v>22</v>
      </c>
      <c r="AW156" s="11" t="s">
        <v>35</v>
      </c>
      <c r="AX156" s="11" t="s">
        <v>77</v>
      </c>
      <c r="AY156" s="185" t="s">
        <v>127</v>
      </c>
    </row>
    <row r="157" spans="2:65" s="1" customFormat="1" ht="31.5" customHeight="1">
      <c r="B157" s="135"/>
      <c r="C157" s="163" t="s">
        <v>174</v>
      </c>
      <c r="D157" s="163" t="s">
        <v>128</v>
      </c>
      <c r="E157" s="164" t="s">
        <v>175</v>
      </c>
      <c r="F157" s="285" t="s">
        <v>176</v>
      </c>
      <c r="G157" s="285"/>
      <c r="H157" s="285"/>
      <c r="I157" s="285"/>
      <c r="J157" s="165" t="s">
        <v>177</v>
      </c>
      <c r="K157" s="166">
        <v>1</v>
      </c>
      <c r="L157" s="286">
        <v>0</v>
      </c>
      <c r="M157" s="286"/>
      <c r="N157" s="287">
        <f>ROUND(L157*K157,2)</f>
        <v>0</v>
      </c>
      <c r="O157" s="287"/>
      <c r="P157" s="287"/>
      <c r="Q157" s="287"/>
      <c r="R157" s="138"/>
      <c r="T157" s="167" t="s">
        <v>5</v>
      </c>
      <c r="U157" s="47" t="s">
        <v>42</v>
      </c>
      <c r="V157" s="39"/>
      <c r="W157" s="168">
        <f>V157*K157</f>
        <v>0</v>
      </c>
      <c r="X157" s="168">
        <v>0</v>
      </c>
      <c r="Y157" s="168">
        <f>X157*K157</f>
        <v>0</v>
      </c>
      <c r="Z157" s="168">
        <v>0</v>
      </c>
      <c r="AA157" s="169">
        <f>Z157*K157</f>
        <v>0</v>
      </c>
      <c r="AR157" s="21" t="s">
        <v>150</v>
      </c>
      <c r="AT157" s="21" t="s">
        <v>128</v>
      </c>
      <c r="AU157" s="21" t="s">
        <v>22</v>
      </c>
      <c r="AY157" s="21" t="s">
        <v>127</v>
      </c>
      <c r="BE157" s="109">
        <f>IF(U157="základní",N157,0)</f>
        <v>0</v>
      </c>
      <c r="BF157" s="109">
        <f>IF(U157="snížená",N157,0)</f>
        <v>0</v>
      </c>
      <c r="BG157" s="109">
        <f>IF(U157="zákl. přenesená",N157,0)</f>
        <v>0</v>
      </c>
      <c r="BH157" s="109">
        <f>IF(U157="sníž. přenesená",N157,0)</f>
        <v>0</v>
      </c>
      <c r="BI157" s="109">
        <f>IF(U157="nulová",N157,0)</f>
        <v>0</v>
      </c>
      <c r="BJ157" s="21" t="s">
        <v>22</v>
      </c>
      <c r="BK157" s="109">
        <f>ROUND(L157*K157,2)</f>
        <v>0</v>
      </c>
      <c r="BL157" s="21" t="s">
        <v>150</v>
      </c>
      <c r="BM157" s="21" t="s">
        <v>178</v>
      </c>
    </row>
    <row r="158" spans="2:65" s="10" customFormat="1" ht="22.5" customHeight="1">
      <c r="B158" s="170"/>
      <c r="C158" s="171"/>
      <c r="D158" s="171"/>
      <c r="E158" s="172" t="s">
        <v>5</v>
      </c>
      <c r="F158" s="288" t="s">
        <v>22</v>
      </c>
      <c r="G158" s="289"/>
      <c r="H158" s="289"/>
      <c r="I158" s="289"/>
      <c r="J158" s="171"/>
      <c r="K158" s="173">
        <v>1</v>
      </c>
      <c r="L158" s="171"/>
      <c r="M158" s="171"/>
      <c r="N158" s="171"/>
      <c r="O158" s="171"/>
      <c r="P158" s="171"/>
      <c r="Q158" s="171"/>
      <c r="R158" s="174"/>
      <c r="T158" s="175"/>
      <c r="U158" s="171"/>
      <c r="V158" s="171"/>
      <c r="W158" s="171"/>
      <c r="X158" s="171"/>
      <c r="Y158" s="171"/>
      <c r="Z158" s="171"/>
      <c r="AA158" s="176"/>
      <c r="AT158" s="177" t="s">
        <v>134</v>
      </c>
      <c r="AU158" s="177" t="s">
        <v>22</v>
      </c>
      <c r="AV158" s="10" t="s">
        <v>87</v>
      </c>
      <c r="AW158" s="10" t="s">
        <v>35</v>
      </c>
      <c r="AX158" s="10" t="s">
        <v>22</v>
      </c>
      <c r="AY158" s="177" t="s">
        <v>127</v>
      </c>
    </row>
    <row r="159" spans="2:65" s="11" customFormat="1" ht="44.25" customHeight="1">
      <c r="B159" s="178"/>
      <c r="C159" s="179"/>
      <c r="D159" s="179"/>
      <c r="E159" s="180" t="s">
        <v>5</v>
      </c>
      <c r="F159" s="290" t="s">
        <v>179</v>
      </c>
      <c r="G159" s="291"/>
      <c r="H159" s="291"/>
      <c r="I159" s="291"/>
      <c r="J159" s="179"/>
      <c r="K159" s="181" t="s">
        <v>5</v>
      </c>
      <c r="L159" s="179"/>
      <c r="M159" s="179"/>
      <c r="N159" s="179"/>
      <c r="O159" s="179"/>
      <c r="P159" s="179"/>
      <c r="Q159" s="179"/>
      <c r="R159" s="182"/>
      <c r="T159" s="183"/>
      <c r="U159" s="179"/>
      <c r="V159" s="179"/>
      <c r="W159" s="179"/>
      <c r="X159" s="179"/>
      <c r="Y159" s="179"/>
      <c r="Z159" s="179"/>
      <c r="AA159" s="184"/>
      <c r="AT159" s="185" t="s">
        <v>134</v>
      </c>
      <c r="AU159" s="185" t="s">
        <v>22</v>
      </c>
      <c r="AV159" s="11" t="s">
        <v>22</v>
      </c>
      <c r="AW159" s="11" t="s">
        <v>35</v>
      </c>
      <c r="AX159" s="11" t="s">
        <v>77</v>
      </c>
      <c r="AY159" s="185" t="s">
        <v>127</v>
      </c>
    </row>
    <row r="160" spans="2:65" s="1" customFormat="1" ht="22.5" customHeight="1">
      <c r="B160" s="135"/>
      <c r="C160" s="163" t="s">
        <v>180</v>
      </c>
      <c r="D160" s="163" t="s">
        <v>128</v>
      </c>
      <c r="E160" s="164" t="s">
        <v>181</v>
      </c>
      <c r="F160" s="285" t="s">
        <v>182</v>
      </c>
      <c r="G160" s="285"/>
      <c r="H160" s="285"/>
      <c r="I160" s="285"/>
      <c r="J160" s="165" t="s">
        <v>131</v>
      </c>
      <c r="K160" s="166">
        <v>1</v>
      </c>
      <c r="L160" s="286">
        <v>0</v>
      </c>
      <c r="M160" s="286"/>
      <c r="N160" s="287">
        <f>ROUND(L160*K160,2)</f>
        <v>0</v>
      </c>
      <c r="O160" s="287"/>
      <c r="P160" s="287"/>
      <c r="Q160" s="287"/>
      <c r="R160" s="138"/>
      <c r="T160" s="167" t="s">
        <v>5</v>
      </c>
      <c r="U160" s="47" t="s">
        <v>42</v>
      </c>
      <c r="V160" s="39"/>
      <c r="W160" s="168">
        <f>V160*K160</f>
        <v>0</v>
      </c>
      <c r="X160" s="168">
        <v>0</v>
      </c>
      <c r="Y160" s="168">
        <f>X160*K160</f>
        <v>0</v>
      </c>
      <c r="Z160" s="168">
        <v>0</v>
      </c>
      <c r="AA160" s="169">
        <f>Z160*K160</f>
        <v>0</v>
      </c>
      <c r="AR160" s="21" t="s">
        <v>150</v>
      </c>
      <c r="AT160" s="21" t="s">
        <v>128</v>
      </c>
      <c r="AU160" s="21" t="s">
        <v>22</v>
      </c>
      <c r="AY160" s="21" t="s">
        <v>127</v>
      </c>
      <c r="BE160" s="109">
        <f>IF(U160="základní",N160,0)</f>
        <v>0</v>
      </c>
      <c r="BF160" s="109">
        <f>IF(U160="snížená",N160,0)</f>
        <v>0</v>
      </c>
      <c r="BG160" s="109">
        <f>IF(U160="zákl. přenesená",N160,0)</f>
        <v>0</v>
      </c>
      <c r="BH160" s="109">
        <f>IF(U160="sníž. přenesená",N160,0)</f>
        <v>0</v>
      </c>
      <c r="BI160" s="109">
        <f>IF(U160="nulová",N160,0)</f>
        <v>0</v>
      </c>
      <c r="BJ160" s="21" t="s">
        <v>22</v>
      </c>
      <c r="BK160" s="109">
        <f>ROUND(L160*K160,2)</f>
        <v>0</v>
      </c>
      <c r="BL160" s="21" t="s">
        <v>150</v>
      </c>
      <c r="BM160" s="21" t="s">
        <v>183</v>
      </c>
    </row>
    <row r="161" spans="2:65" s="10" customFormat="1" ht="22.5" customHeight="1">
      <c r="B161" s="170"/>
      <c r="C161" s="171"/>
      <c r="D161" s="171"/>
      <c r="E161" s="172" t="s">
        <v>5</v>
      </c>
      <c r="F161" s="288" t="s">
        <v>22</v>
      </c>
      <c r="G161" s="289"/>
      <c r="H161" s="289"/>
      <c r="I161" s="289"/>
      <c r="J161" s="171"/>
      <c r="K161" s="173">
        <v>1</v>
      </c>
      <c r="L161" s="171"/>
      <c r="M161" s="171"/>
      <c r="N161" s="171"/>
      <c r="O161" s="171"/>
      <c r="P161" s="171"/>
      <c r="Q161" s="171"/>
      <c r="R161" s="174"/>
      <c r="T161" s="175"/>
      <c r="U161" s="171"/>
      <c r="V161" s="171"/>
      <c r="W161" s="171"/>
      <c r="X161" s="171"/>
      <c r="Y161" s="171"/>
      <c r="Z161" s="171"/>
      <c r="AA161" s="176"/>
      <c r="AT161" s="177" t="s">
        <v>134</v>
      </c>
      <c r="AU161" s="177" t="s">
        <v>22</v>
      </c>
      <c r="AV161" s="10" t="s">
        <v>87</v>
      </c>
      <c r="AW161" s="10" t="s">
        <v>35</v>
      </c>
      <c r="AX161" s="10" t="s">
        <v>22</v>
      </c>
      <c r="AY161" s="177" t="s">
        <v>127</v>
      </c>
    </row>
    <row r="162" spans="2:65" s="11" customFormat="1" ht="22.5" customHeight="1">
      <c r="B162" s="178"/>
      <c r="C162" s="179"/>
      <c r="D162" s="179"/>
      <c r="E162" s="180" t="s">
        <v>5</v>
      </c>
      <c r="F162" s="290" t="s">
        <v>135</v>
      </c>
      <c r="G162" s="291"/>
      <c r="H162" s="291"/>
      <c r="I162" s="291"/>
      <c r="J162" s="179"/>
      <c r="K162" s="181" t="s">
        <v>5</v>
      </c>
      <c r="L162" s="179"/>
      <c r="M162" s="179"/>
      <c r="N162" s="179"/>
      <c r="O162" s="179"/>
      <c r="P162" s="179"/>
      <c r="Q162" s="179"/>
      <c r="R162" s="182"/>
      <c r="T162" s="183"/>
      <c r="U162" s="179"/>
      <c r="V162" s="179"/>
      <c r="W162" s="179"/>
      <c r="X162" s="179"/>
      <c r="Y162" s="179"/>
      <c r="Z162" s="179"/>
      <c r="AA162" s="184"/>
      <c r="AT162" s="185" t="s">
        <v>134</v>
      </c>
      <c r="AU162" s="185" t="s">
        <v>22</v>
      </c>
      <c r="AV162" s="11" t="s">
        <v>22</v>
      </c>
      <c r="AW162" s="11" t="s">
        <v>35</v>
      </c>
      <c r="AX162" s="11" t="s">
        <v>77</v>
      </c>
      <c r="AY162" s="185" t="s">
        <v>127</v>
      </c>
    </row>
    <row r="163" spans="2:65" s="11" customFormat="1" ht="44.25" customHeight="1">
      <c r="B163" s="178"/>
      <c r="C163" s="179"/>
      <c r="D163" s="179"/>
      <c r="E163" s="180" t="s">
        <v>5</v>
      </c>
      <c r="F163" s="290" t="s">
        <v>184</v>
      </c>
      <c r="G163" s="291"/>
      <c r="H163" s="291"/>
      <c r="I163" s="291"/>
      <c r="J163" s="179"/>
      <c r="K163" s="181" t="s">
        <v>5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134</v>
      </c>
      <c r="AU163" s="185" t="s">
        <v>22</v>
      </c>
      <c r="AV163" s="11" t="s">
        <v>22</v>
      </c>
      <c r="AW163" s="11" t="s">
        <v>35</v>
      </c>
      <c r="AX163" s="11" t="s">
        <v>77</v>
      </c>
      <c r="AY163" s="185" t="s">
        <v>127</v>
      </c>
    </row>
    <row r="164" spans="2:65" s="11" customFormat="1" ht="57" customHeight="1">
      <c r="B164" s="178"/>
      <c r="C164" s="179"/>
      <c r="D164" s="179"/>
      <c r="E164" s="180" t="s">
        <v>5</v>
      </c>
      <c r="F164" s="290" t="s">
        <v>185</v>
      </c>
      <c r="G164" s="291"/>
      <c r="H164" s="291"/>
      <c r="I164" s="291"/>
      <c r="J164" s="179"/>
      <c r="K164" s="181" t="s">
        <v>5</v>
      </c>
      <c r="L164" s="179"/>
      <c r="M164" s="179"/>
      <c r="N164" s="179"/>
      <c r="O164" s="179"/>
      <c r="P164" s="179"/>
      <c r="Q164" s="179"/>
      <c r="R164" s="182"/>
      <c r="T164" s="183"/>
      <c r="U164" s="179"/>
      <c r="V164" s="179"/>
      <c r="W164" s="179"/>
      <c r="X164" s="179"/>
      <c r="Y164" s="179"/>
      <c r="Z164" s="179"/>
      <c r="AA164" s="184"/>
      <c r="AT164" s="185" t="s">
        <v>134</v>
      </c>
      <c r="AU164" s="185" t="s">
        <v>22</v>
      </c>
      <c r="AV164" s="11" t="s">
        <v>22</v>
      </c>
      <c r="AW164" s="11" t="s">
        <v>35</v>
      </c>
      <c r="AX164" s="11" t="s">
        <v>77</v>
      </c>
      <c r="AY164" s="185" t="s">
        <v>127</v>
      </c>
    </row>
    <row r="165" spans="2:65" s="11" customFormat="1" ht="44.25" customHeight="1">
      <c r="B165" s="178"/>
      <c r="C165" s="179"/>
      <c r="D165" s="179"/>
      <c r="E165" s="180" t="s">
        <v>5</v>
      </c>
      <c r="F165" s="290" t="s">
        <v>186</v>
      </c>
      <c r="G165" s="291"/>
      <c r="H165" s="291"/>
      <c r="I165" s="291"/>
      <c r="J165" s="179"/>
      <c r="K165" s="181" t="s">
        <v>5</v>
      </c>
      <c r="L165" s="179"/>
      <c r="M165" s="179"/>
      <c r="N165" s="179"/>
      <c r="O165" s="179"/>
      <c r="P165" s="179"/>
      <c r="Q165" s="179"/>
      <c r="R165" s="182"/>
      <c r="T165" s="183"/>
      <c r="U165" s="179"/>
      <c r="V165" s="179"/>
      <c r="W165" s="179"/>
      <c r="X165" s="179"/>
      <c r="Y165" s="179"/>
      <c r="Z165" s="179"/>
      <c r="AA165" s="184"/>
      <c r="AT165" s="185" t="s">
        <v>134</v>
      </c>
      <c r="AU165" s="185" t="s">
        <v>22</v>
      </c>
      <c r="AV165" s="11" t="s">
        <v>22</v>
      </c>
      <c r="AW165" s="11" t="s">
        <v>35</v>
      </c>
      <c r="AX165" s="11" t="s">
        <v>77</v>
      </c>
      <c r="AY165" s="185" t="s">
        <v>127</v>
      </c>
    </row>
    <row r="166" spans="2:65" s="11" customFormat="1" ht="31.5" customHeight="1">
      <c r="B166" s="178"/>
      <c r="C166" s="179"/>
      <c r="D166" s="179"/>
      <c r="E166" s="180" t="s">
        <v>5</v>
      </c>
      <c r="F166" s="290" t="s">
        <v>187</v>
      </c>
      <c r="G166" s="291"/>
      <c r="H166" s="291"/>
      <c r="I166" s="291"/>
      <c r="J166" s="179"/>
      <c r="K166" s="181" t="s">
        <v>5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134</v>
      </c>
      <c r="AU166" s="185" t="s">
        <v>22</v>
      </c>
      <c r="AV166" s="11" t="s">
        <v>22</v>
      </c>
      <c r="AW166" s="11" t="s">
        <v>35</v>
      </c>
      <c r="AX166" s="11" t="s">
        <v>77</v>
      </c>
      <c r="AY166" s="185" t="s">
        <v>127</v>
      </c>
    </row>
    <row r="167" spans="2:65" s="11" customFormat="1" ht="44.25" customHeight="1">
      <c r="B167" s="178"/>
      <c r="C167" s="179"/>
      <c r="D167" s="179"/>
      <c r="E167" s="180" t="s">
        <v>5</v>
      </c>
      <c r="F167" s="290" t="s">
        <v>188</v>
      </c>
      <c r="G167" s="291"/>
      <c r="H167" s="291"/>
      <c r="I167" s="291"/>
      <c r="J167" s="179"/>
      <c r="K167" s="181" t="s">
        <v>5</v>
      </c>
      <c r="L167" s="179"/>
      <c r="M167" s="179"/>
      <c r="N167" s="179"/>
      <c r="O167" s="179"/>
      <c r="P167" s="179"/>
      <c r="Q167" s="179"/>
      <c r="R167" s="182"/>
      <c r="T167" s="183"/>
      <c r="U167" s="179"/>
      <c r="V167" s="179"/>
      <c r="W167" s="179"/>
      <c r="X167" s="179"/>
      <c r="Y167" s="179"/>
      <c r="Z167" s="179"/>
      <c r="AA167" s="184"/>
      <c r="AT167" s="185" t="s">
        <v>134</v>
      </c>
      <c r="AU167" s="185" t="s">
        <v>22</v>
      </c>
      <c r="AV167" s="11" t="s">
        <v>22</v>
      </c>
      <c r="AW167" s="11" t="s">
        <v>35</v>
      </c>
      <c r="AX167" s="11" t="s">
        <v>77</v>
      </c>
      <c r="AY167" s="185" t="s">
        <v>127</v>
      </c>
    </row>
    <row r="168" spans="2:65" s="11" customFormat="1" ht="31.5" customHeight="1">
      <c r="B168" s="178"/>
      <c r="C168" s="179"/>
      <c r="D168" s="179"/>
      <c r="E168" s="180" t="s">
        <v>5</v>
      </c>
      <c r="F168" s="290" t="s">
        <v>189</v>
      </c>
      <c r="G168" s="291"/>
      <c r="H168" s="291"/>
      <c r="I168" s="291"/>
      <c r="J168" s="179"/>
      <c r="K168" s="181" t="s">
        <v>5</v>
      </c>
      <c r="L168" s="179"/>
      <c r="M168" s="179"/>
      <c r="N168" s="179"/>
      <c r="O168" s="179"/>
      <c r="P168" s="179"/>
      <c r="Q168" s="179"/>
      <c r="R168" s="182"/>
      <c r="T168" s="183"/>
      <c r="U168" s="179"/>
      <c r="V168" s="179"/>
      <c r="W168" s="179"/>
      <c r="X168" s="179"/>
      <c r="Y168" s="179"/>
      <c r="Z168" s="179"/>
      <c r="AA168" s="184"/>
      <c r="AT168" s="185" t="s">
        <v>134</v>
      </c>
      <c r="AU168" s="185" t="s">
        <v>22</v>
      </c>
      <c r="AV168" s="11" t="s">
        <v>22</v>
      </c>
      <c r="AW168" s="11" t="s">
        <v>35</v>
      </c>
      <c r="AX168" s="11" t="s">
        <v>77</v>
      </c>
      <c r="AY168" s="185" t="s">
        <v>127</v>
      </c>
    </row>
    <row r="169" spans="2:65" s="9" customFormat="1" ht="29.85" customHeight="1">
      <c r="B169" s="153"/>
      <c r="C169" s="154"/>
      <c r="D169" s="186" t="s">
        <v>110</v>
      </c>
      <c r="E169" s="186"/>
      <c r="F169" s="186"/>
      <c r="G169" s="186"/>
      <c r="H169" s="186"/>
      <c r="I169" s="186"/>
      <c r="J169" s="186"/>
      <c r="K169" s="186"/>
      <c r="L169" s="186"/>
      <c r="M169" s="186"/>
      <c r="N169" s="296">
        <f>BK169</f>
        <v>0</v>
      </c>
      <c r="O169" s="297"/>
      <c r="P169" s="297"/>
      <c r="Q169" s="297"/>
      <c r="R169" s="156"/>
      <c r="T169" s="157"/>
      <c r="U169" s="154"/>
      <c r="V169" s="154"/>
      <c r="W169" s="158">
        <f>SUM(W170:W209)</f>
        <v>0</v>
      </c>
      <c r="X169" s="154"/>
      <c r="Y169" s="158">
        <f>SUM(Y170:Y209)</f>
        <v>0</v>
      </c>
      <c r="Z169" s="154"/>
      <c r="AA169" s="159">
        <f>SUM(AA170:AA209)</f>
        <v>0</v>
      </c>
      <c r="AR169" s="160" t="s">
        <v>150</v>
      </c>
      <c r="AT169" s="161" t="s">
        <v>76</v>
      </c>
      <c r="AU169" s="161" t="s">
        <v>22</v>
      </c>
      <c r="AY169" s="160" t="s">
        <v>127</v>
      </c>
      <c r="BK169" s="162">
        <f>SUM(BK170:BK209)</f>
        <v>0</v>
      </c>
    </row>
    <row r="170" spans="2:65" s="1" customFormat="1" ht="31.5" customHeight="1">
      <c r="B170" s="135"/>
      <c r="C170" s="163" t="s">
        <v>27</v>
      </c>
      <c r="D170" s="163" t="s">
        <v>128</v>
      </c>
      <c r="E170" s="164" t="s">
        <v>190</v>
      </c>
      <c r="F170" s="285" t="s">
        <v>191</v>
      </c>
      <c r="G170" s="285"/>
      <c r="H170" s="285"/>
      <c r="I170" s="285"/>
      <c r="J170" s="165" t="s">
        <v>131</v>
      </c>
      <c r="K170" s="166">
        <v>1</v>
      </c>
      <c r="L170" s="286">
        <v>0</v>
      </c>
      <c r="M170" s="286"/>
      <c r="N170" s="287">
        <f>ROUND(L170*K170,2)</f>
        <v>0</v>
      </c>
      <c r="O170" s="287"/>
      <c r="P170" s="287"/>
      <c r="Q170" s="287"/>
      <c r="R170" s="138"/>
      <c r="T170" s="167" t="s">
        <v>5</v>
      </c>
      <c r="U170" s="47" t="s">
        <v>42</v>
      </c>
      <c r="V170" s="39"/>
      <c r="W170" s="168">
        <f>V170*K170</f>
        <v>0</v>
      </c>
      <c r="X170" s="168">
        <v>0</v>
      </c>
      <c r="Y170" s="168">
        <f>X170*K170</f>
        <v>0</v>
      </c>
      <c r="Z170" s="168">
        <v>0</v>
      </c>
      <c r="AA170" s="169">
        <f>Z170*K170</f>
        <v>0</v>
      </c>
      <c r="AR170" s="21" t="s">
        <v>132</v>
      </c>
      <c r="AT170" s="21" t="s">
        <v>128</v>
      </c>
      <c r="AU170" s="21" t="s">
        <v>87</v>
      </c>
      <c r="AY170" s="21" t="s">
        <v>127</v>
      </c>
      <c r="BE170" s="109">
        <f>IF(U170="základní",N170,0)</f>
        <v>0</v>
      </c>
      <c r="BF170" s="109">
        <f>IF(U170="snížená",N170,0)</f>
        <v>0</v>
      </c>
      <c r="BG170" s="109">
        <f>IF(U170="zákl. přenesená",N170,0)</f>
        <v>0</v>
      </c>
      <c r="BH170" s="109">
        <f>IF(U170="sníž. přenesená",N170,0)</f>
        <v>0</v>
      </c>
      <c r="BI170" s="109">
        <f>IF(U170="nulová",N170,0)</f>
        <v>0</v>
      </c>
      <c r="BJ170" s="21" t="s">
        <v>22</v>
      </c>
      <c r="BK170" s="109">
        <f>ROUND(L170*K170,2)</f>
        <v>0</v>
      </c>
      <c r="BL170" s="21" t="s">
        <v>132</v>
      </c>
      <c r="BM170" s="21" t="s">
        <v>192</v>
      </c>
    </row>
    <row r="171" spans="2:65" s="10" customFormat="1" ht="22.5" customHeight="1">
      <c r="B171" s="170"/>
      <c r="C171" s="171"/>
      <c r="D171" s="171"/>
      <c r="E171" s="172" t="s">
        <v>5</v>
      </c>
      <c r="F171" s="288" t="s">
        <v>22</v>
      </c>
      <c r="G171" s="289"/>
      <c r="H171" s="289"/>
      <c r="I171" s="289"/>
      <c r="J171" s="171"/>
      <c r="K171" s="173">
        <v>1</v>
      </c>
      <c r="L171" s="171"/>
      <c r="M171" s="171"/>
      <c r="N171" s="171"/>
      <c r="O171" s="171"/>
      <c r="P171" s="171"/>
      <c r="Q171" s="171"/>
      <c r="R171" s="174"/>
      <c r="T171" s="175"/>
      <c r="U171" s="171"/>
      <c r="V171" s="171"/>
      <c r="W171" s="171"/>
      <c r="X171" s="171"/>
      <c r="Y171" s="171"/>
      <c r="Z171" s="171"/>
      <c r="AA171" s="176"/>
      <c r="AT171" s="177" t="s">
        <v>134</v>
      </c>
      <c r="AU171" s="177" t="s">
        <v>87</v>
      </c>
      <c r="AV171" s="10" t="s">
        <v>87</v>
      </c>
      <c r="AW171" s="10" t="s">
        <v>35</v>
      </c>
      <c r="AX171" s="10" t="s">
        <v>22</v>
      </c>
      <c r="AY171" s="177" t="s">
        <v>127</v>
      </c>
    </row>
    <row r="172" spans="2:65" s="11" customFormat="1" ht="22.5" customHeight="1">
      <c r="B172" s="178"/>
      <c r="C172" s="179"/>
      <c r="D172" s="179"/>
      <c r="E172" s="180" t="s">
        <v>5</v>
      </c>
      <c r="F172" s="290" t="s">
        <v>135</v>
      </c>
      <c r="G172" s="291"/>
      <c r="H172" s="291"/>
      <c r="I172" s="291"/>
      <c r="J172" s="179"/>
      <c r="K172" s="181" t="s">
        <v>5</v>
      </c>
      <c r="L172" s="179"/>
      <c r="M172" s="179"/>
      <c r="N172" s="179"/>
      <c r="O172" s="179"/>
      <c r="P172" s="179"/>
      <c r="Q172" s="179"/>
      <c r="R172" s="182"/>
      <c r="T172" s="183"/>
      <c r="U172" s="179"/>
      <c r="V172" s="179"/>
      <c r="W172" s="179"/>
      <c r="X172" s="179"/>
      <c r="Y172" s="179"/>
      <c r="Z172" s="179"/>
      <c r="AA172" s="184"/>
      <c r="AT172" s="185" t="s">
        <v>134</v>
      </c>
      <c r="AU172" s="185" t="s">
        <v>87</v>
      </c>
      <c r="AV172" s="11" t="s">
        <v>22</v>
      </c>
      <c r="AW172" s="11" t="s">
        <v>35</v>
      </c>
      <c r="AX172" s="11" t="s">
        <v>77</v>
      </c>
      <c r="AY172" s="185" t="s">
        <v>127</v>
      </c>
    </row>
    <row r="173" spans="2:65" s="11" customFormat="1" ht="44.25" customHeight="1">
      <c r="B173" s="178"/>
      <c r="C173" s="179"/>
      <c r="D173" s="179"/>
      <c r="E173" s="180" t="s">
        <v>5</v>
      </c>
      <c r="F173" s="290" t="s">
        <v>193</v>
      </c>
      <c r="G173" s="291"/>
      <c r="H173" s="291"/>
      <c r="I173" s="291"/>
      <c r="J173" s="179"/>
      <c r="K173" s="181" t="s">
        <v>5</v>
      </c>
      <c r="L173" s="179"/>
      <c r="M173" s="179"/>
      <c r="N173" s="179"/>
      <c r="O173" s="179"/>
      <c r="P173" s="179"/>
      <c r="Q173" s="179"/>
      <c r="R173" s="182"/>
      <c r="T173" s="183"/>
      <c r="U173" s="179"/>
      <c r="V173" s="179"/>
      <c r="W173" s="179"/>
      <c r="X173" s="179"/>
      <c r="Y173" s="179"/>
      <c r="Z173" s="179"/>
      <c r="AA173" s="184"/>
      <c r="AT173" s="185" t="s">
        <v>134</v>
      </c>
      <c r="AU173" s="185" t="s">
        <v>87</v>
      </c>
      <c r="AV173" s="11" t="s">
        <v>22</v>
      </c>
      <c r="AW173" s="11" t="s">
        <v>35</v>
      </c>
      <c r="AX173" s="11" t="s">
        <v>77</v>
      </c>
      <c r="AY173" s="185" t="s">
        <v>127</v>
      </c>
    </row>
    <row r="174" spans="2:65" s="11" customFormat="1" ht="57" customHeight="1">
      <c r="B174" s="178"/>
      <c r="C174" s="179"/>
      <c r="D174" s="179"/>
      <c r="E174" s="180" t="s">
        <v>5</v>
      </c>
      <c r="F174" s="290" t="s">
        <v>194</v>
      </c>
      <c r="G174" s="291"/>
      <c r="H174" s="291"/>
      <c r="I174" s="291"/>
      <c r="J174" s="179"/>
      <c r="K174" s="181" t="s">
        <v>5</v>
      </c>
      <c r="L174" s="179"/>
      <c r="M174" s="179"/>
      <c r="N174" s="179"/>
      <c r="O174" s="179"/>
      <c r="P174" s="179"/>
      <c r="Q174" s="179"/>
      <c r="R174" s="182"/>
      <c r="T174" s="183"/>
      <c r="U174" s="179"/>
      <c r="V174" s="179"/>
      <c r="W174" s="179"/>
      <c r="X174" s="179"/>
      <c r="Y174" s="179"/>
      <c r="Z174" s="179"/>
      <c r="AA174" s="184"/>
      <c r="AT174" s="185" t="s">
        <v>134</v>
      </c>
      <c r="AU174" s="185" t="s">
        <v>87</v>
      </c>
      <c r="AV174" s="11" t="s">
        <v>22</v>
      </c>
      <c r="AW174" s="11" t="s">
        <v>35</v>
      </c>
      <c r="AX174" s="11" t="s">
        <v>77</v>
      </c>
      <c r="AY174" s="185" t="s">
        <v>127</v>
      </c>
    </row>
    <row r="175" spans="2:65" s="11" customFormat="1" ht="31.5" customHeight="1">
      <c r="B175" s="178"/>
      <c r="C175" s="179"/>
      <c r="D175" s="179"/>
      <c r="E175" s="180" t="s">
        <v>5</v>
      </c>
      <c r="F175" s="290" t="s">
        <v>195</v>
      </c>
      <c r="G175" s="291"/>
      <c r="H175" s="291"/>
      <c r="I175" s="291"/>
      <c r="J175" s="179"/>
      <c r="K175" s="181" t="s">
        <v>5</v>
      </c>
      <c r="L175" s="179"/>
      <c r="M175" s="179"/>
      <c r="N175" s="179"/>
      <c r="O175" s="179"/>
      <c r="P175" s="179"/>
      <c r="Q175" s="179"/>
      <c r="R175" s="182"/>
      <c r="T175" s="183"/>
      <c r="U175" s="179"/>
      <c r="V175" s="179"/>
      <c r="W175" s="179"/>
      <c r="X175" s="179"/>
      <c r="Y175" s="179"/>
      <c r="Z175" s="179"/>
      <c r="AA175" s="184"/>
      <c r="AT175" s="185" t="s">
        <v>134</v>
      </c>
      <c r="AU175" s="185" t="s">
        <v>87</v>
      </c>
      <c r="AV175" s="11" t="s">
        <v>22</v>
      </c>
      <c r="AW175" s="11" t="s">
        <v>35</v>
      </c>
      <c r="AX175" s="11" t="s">
        <v>77</v>
      </c>
      <c r="AY175" s="185" t="s">
        <v>127</v>
      </c>
    </row>
    <row r="176" spans="2:65" s="11" customFormat="1" ht="57" customHeight="1">
      <c r="B176" s="178"/>
      <c r="C176" s="179"/>
      <c r="D176" s="179"/>
      <c r="E176" s="180" t="s">
        <v>5</v>
      </c>
      <c r="F176" s="290" t="s">
        <v>196</v>
      </c>
      <c r="G176" s="291"/>
      <c r="H176" s="291"/>
      <c r="I176" s="291"/>
      <c r="J176" s="179"/>
      <c r="K176" s="181" t="s">
        <v>5</v>
      </c>
      <c r="L176" s="179"/>
      <c r="M176" s="179"/>
      <c r="N176" s="179"/>
      <c r="O176" s="179"/>
      <c r="P176" s="179"/>
      <c r="Q176" s="179"/>
      <c r="R176" s="182"/>
      <c r="T176" s="183"/>
      <c r="U176" s="179"/>
      <c r="V176" s="179"/>
      <c r="W176" s="179"/>
      <c r="X176" s="179"/>
      <c r="Y176" s="179"/>
      <c r="Z176" s="179"/>
      <c r="AA176" s="184"/>
      <c r="AT176" s="185" t="s">
        <v>134</v>
      </c>
      <c r="AU176" s="185" t="s">
        <v>87</v>
      </c>
      <c r="AV176" s="11" t="s">
        <v>22</v>
      </c>
      <c r="AW176" s="11" t="s">
        <v>35</v>
      </c>
      <c r="AX176" s="11" t="s">
        <v>77</v>
      </c>
      <c r="AY176" s="185" t="s">
        <v>127</v>
      </c>
    </row>
    <row r="177" spans="2:65" s="1" customFormat="1" ht="31.5" customHeight="1">
      <c r="B177" s="135"/>
      <c r="C177" s="163" t="s">
        <v>197</v>
      </c>
      <c r="D177" s="163" t="s">
        <v>128</v>
      </c>
      <c r="E177" s="164" t="s">
        <v>198</v>
      </c>
      <c r="F177" s="285" t="s">
        <v>199</v>
      </c>
      <c r="G177" s="285"/>
      <c r="H177" s="285"/>
      <c r="I177" s="285"/>
      <c r="J177" s="165" t="s">
        <v>131</v>
      </c>
      <c r="K177" s="166">
        <v>1</v>
      </c>
      <c r="L177" s="286">
        <v>0</v>
      </c>
      <c r="M177" s="286"/>
      <c r="N177" s="287">
        <f>ROUND(L177*K177,2)</f>
        <v>0</v>
      </c>
      <c r="O177" s="287"/>
      <c r="P177" s="287"/>
      <c r="Q177" s="287"/>
      <c r="R177" s="138"/>
      <c r="T177" s="167" t="s">
        <v>5</v>
      </c>
      <c r="U177" s="47" t="s">
        <v>42</v>
      </c>
      <c r="V177" s="39"/>
      <c r="W177" s="168">
        <f>V177*K177</f>
        <v>0</v>
      </c>
      <c r="X177" s="168">
        <v>0</v>
      </c>
      <c r="Y177" s="168">
        <f>X177*K177</f>
        <v>0</v>
      </c>
      <c r="Z177" s="168">
        <v>0</v>
      </c>
      <c r="AA177" s="169">
        <f>Z177*K177</f>
        <v>0</v>
      </c>
      <c r="AR177" s="21" t="s">
        <v>132</v>
      </c>
      <c r="AT177" s="21" t="s">
        <v>128</v>
      </c>
      <c r="AU177" s="21" t="s">
        <v>87</v>
      </c>
      <c r="AY177" s="21" t="s">
        <v>127</v>
      </c>
      <c r="BE177" s="109">
        <f>IF(U177="základní",N177,0)</f>
        <v>0</v>
      </c>
      <c r="BF177" s="109">
        <f>IF(U177="snížená",N177,0)</f>
        <v>0</v>
      </c>
      <c r="BG177" s="109">
        <f>IF(U177="zákl. přenesená",N177,0)</f>
        <v>0</v>
      </c>
      <c r="BH177" s="109">
        <f>IF(U177="sníž. přenesená",N177,0)</f>
        <v>0</v>
      </c>
      <c r="BI177" s="109">
        <f>IF(U177="nulová",N177,0)</f>
        <v>0</v>
      </c>
      <c r="BJ177" s="21" t="s">
        <v>22</v>
      </c>
      <c r="BK177" s="109">
        <f>ROUND(L177*K177,2)</f>
        <v>0</v>
      </c>
      <c r="BL177" s="21" t="s">
        <v>132</v>
      </c>
      <c r="BM177" s="21" t="s">
        <v>200</v>
      </c>
    </row>
    <row r="178" spans="2:65" s="1" customFormat="1" ht="31.5" customHeight="1">
      <c r="B178" s="135"/>
      <c r="C178" s="163" t="s">
        <v>201</v>
      </c>
      <c r="D178" s="163" t="s">
        <v>128</v>
      </c>
      <c r="E178" s="164" t="s">
        <v>202</v>
      </c>
      <c r="F178" s="285" t="s">
        <v>203</v>
      </c>
      <c r="G178" s="285"/>
      <c r="H178" s="285"/>
      <c r="I178" s="285"/>
      <c r="J178" s="165" t="s">
        <v>131</v>
      </c>
      <c r="K178" s="166">
        <v>1</v>
      </c>
      <c r="L178" s="286">
        <v>0</v>
      </c>
      <c r="M178" s="286"/>
      <c r="N178" s="287">
        <f>ROUND(L178*K178,2)</f>
        <v>0</v>
      </c>
      <c r="O178" s="287"/>
      <c r="P178" s="287"/>
      <c r="Q178" s="287"/>
      <c r="R178" s="138"/>
      <c r="T178" s="167" t="s">
        <v>5</v>
      </c>
      <c r="U178" s="47" t="s">
        <v>42</v>
      </c>
      <c r="V178" s="39"/>
      <c r="W178" s="168">
        <f>V178*K178</f>
        <v>0</v>
      </c>
      <c r="X178" s="168">
        <v>0</v>
      </c>
      <c r="Y178" s="168">
        <f>X178*K178</f>
        <v>0</v>
      </c>
      <c r="Z178" s="168">
        <v>0</v>
      </c>
      <c r="AA178" s="169">
        <f>Z178*K178</f>
        <v>0</v>
      </c>
      <c r="AR178" s="21" t="s">
        <v>132</v>
      </c>
      <c r="AT178" s="21" t="s">
        <v>128</v>
      </c>
      <c r="AU178" s="21" t="s">
        <v>87</v>
      </c>
      <c r="AY178" s="21" t="s">
        <v>127</v>
      </c>
      <c r="BE178" s="109">
        <f>IF(U178="základní",N178,0)</f>
        <v>0</v>
      </c>
      <c r="BF178" s="109">
        <f>IF(U178="snížená",N178,0)</f>
        <v>0</v>
      </c>
      <c r="BG178" s="109">
        <f>IF(U178="zákl. přenesená",N178,0)</f>
        <v>0</v>
      </c>
      <c r="BH178" s="109">
        <f>IF(U178="sníž. přenesená",N178,0)</f>
        <v>0</v>
      </c>
      <c r="BI178" s="109">
        <f>IF(U178="nulová",N178,0)</f>
        <v>0</v>
      </c>
      <c r="BJ178" s="21" t="s">
        <v>22</v>
      </c>
      <c r="BK178" s="109">
        <f>ROUND(L178*K178,2)</f>
        <v>0</v>
      </c>
      <c r="BL178" s="21" t="s">
        <v>132</v>
      </c>
      <c r="BM178" s="21" t="s">
        <v>204</v>
      </c>
    </row>
    <row r="179" spans="2:65" s="10" customFormat="1" ht="22.5" customHeight="1">
      <c r="B179" s="170"/>
      <c r="C179" s="171"/>
      <c r="D179" s="171"/>
      <c r="E179" s="172" t="s">
        <v>5</v>
      </c>
      <c r="F179" s="288" t="s">
        <v>22</v>
      </c>
      <c r="G179" s="289"/>
      <c r="H179" s="289"/>
      <c r="I179" s="289"/>
      <c r="J179" s="171"/>
      <c r="K179" s="173">
        <v>1</v>
      </c>
      <c r="L179" s="171"/>
      <c r="M179" s="171"/>
      <c r="N179" s="171"/>
      <c r="O179" s="171"/>
      <c r="P179" s="171"/>
      <c r="Q179" s="171"/>
      <c r="R179" s="174"/>
      <c r="T179" s="175"/>
      <c r="U179" s="171"/>
      <c r="V179" s="171"/>
      <c r="W179" s="171"/>
      <c r="X179" s="171"/>
      <c r="Y179" s="171"/>
      <c r="Z179" s="171"/>
      <c r="AA179" s="176"/>
      <c r="AT179" s="177" t="s">
        <v>134</v>
      </c>
      <c r="AU179" s="177" t="s">
        <v>87</v>
      </c>
      <c r="AV179" s="10" t="s">
        <v>87</v>
      </c>
      <c r="AW179" s="10" t="s">
        <v>35</v>
      </c>
      <c r="AX179" s="10" t="s">
        <v>22</v>
      </c>
      <c r="AY179" s="177" t="s">
        <v>127</v>
      </c>
    </row>
    <row r="180" spans="2:65" s="11" customFormat="1" ht="22.5" customHeight="1">
      <c r="B180" s="178"/>
      <c r="C180" s="179"/>
      <c r="D180" s="179"/>
      <c r="E180" s="180" t="s">
        <v>5</v>
      </c>
      <c r="F180" s="290" t="s">
        <v>135</v>
      </c>
      <c r="G180" s="291"/>
      <c r="H180" s="291"/>
      <c r="I180" s="291"/>
      <c r="J180" s="179"/>
      <c r="K180" s="181" t="s">
        <v>5</v>
      </c>
      <c r="L180" s="179"/>
      <c r="M180" s="179"/>
      <c r="N180" s="179"/>
      <c r="O180" s="179"/>
      <c r="P180" s="179"/>
      <c r="Q180" s="179"/>
      <c r="R180" s="182"/>
      <c r="T180" s="183"/>
      <c r="U180" s="179"/>
      <c r="V180" s="179"/>
      <c r="W180" s="179"/>
      <c r="X180" s="179"/>
      <c r="Y180" s="179"/>
      <c r="Z180" s="179"/>
      <c r="AA180" s="184"/>
      <c r="AT180" s="185" t="s">
        <v>134</v>
      </c>
      <c r="AU180" s="185" t="s">
        <v>87</v>
      </c>
      <c r="AV180" s="11" t="s">
        <v>22</v>
      </c>
      <c r="AW180" s="11" t="s">
        <v>35</v>
      </c>
      <c r="AX180" s="11" t="s">
        <v>77</v>
      </c>
      <c r="AY180" s="185" t="s">
        <v>127</v>
      </c>
    </row>
    <row r="181" spans="2:65" s="11" customFormat="1" ht="44.25" customHeight="1">
      <c r="B181" s="178"/>
      <c r="C181" s="179"/>
      <c r="D181" s="179"/>
      <c r="E181" s="180" t="s">
        <v>5</v>
      </c>
      <c r="F181" s="290" t="s">
        <v>205</v>
      </c>
      <c r="G181" s="291"/>
      <c r="H181" s="291"/>
      <c r="I181" s="291"/>
      <c r="J181" s="179"/>
      <c r="K181" s="181" t="s">
        <v>5</v>
      </c>
      <c r="L181" s="179"/>
      <c r="M181" s="179"/>
      <c r="N181" s="179"/>
      <c r="O181" s="179"/>
      <c r="P181" s="179"/>
      <c r="Q181" s="179"/>
      <c r="R181" s="182"/>
      <c r="T181" s="183"/>
      <c r="U181" s="179"/>
      <c r="V181" s="179"/>
      <c r="W181" s="179"/>
      <c r="X181" s="179"/>
      <c r="Y181" s="179"/>
      <c r="Z181" s="179"/>
      <c r="AA181" s="184"/>
      <c r="AT181" s="185" t="s">
        <v>134</v>
      </c>
      <c r="AU181" s="185" t="s">
        <v>87</v>
      </c>
      <c r="AV181" s="11" t="s">
        <v>22</v>
      </c>
      <c r="AW181" s="11" t="s">
        <v>35</v>
      </c>
      <c r="AX181" s="11" t="s">
        <v>77</v>
      </c>
      <c r="AY181" s="185" t="s">
        <v>127</v>
      </c>
    </row>
    <row r="182" spans="2:65" s="11" customFormat="1" ht="44.25" customHeight="1">
      <c r="B182" s="178"/>
      <c r="C182" s="179"/>
      <c r="D182" s="179"/>
      <c r="E182" s="180" t="s">
        <v>5</v>
      </c>
      <c r="F182" s="290" t="s">
        <v>206</v>
      </c>
      <c r="G182" s="291"/>
      <c r="H182" s="291"/>
      <c r="I182" s="291"/>
      <c r="J182" s="179"/>
      <c r="K182" s="181" t="s">
        <v>5</v>
      </c>
      <c r="L182" s="179"/>
      <c r="M182" s="179"/>
      <c r="N182" s="179"/>
      <c r="O182" s="179"/>
      <c r="P182" s="179"/>
      <c r="Q182" s="179"/>
      <c r="R182" s="182"/>
      <c r="T182" s="183"/>
      <c r="U182" s="179"/>
      <c r="V182" s="179"/>
      <c r="W182" s="179"/>
      <c r="X182" s="179"/>
      <c r="Y182" s="179"/>
      <c r="Z182" s="179"/>
      <c r="AA182" s="184"/>
      <c r="AT182" s="185" t="s">
        <v>134</v>
      </c>
      <c r="AU182" s="185" t="s">
        <v>87</v>
      </c>
      <c r="AV182" s="11" t="s">
        <v>22</v>
      </c>
      <c r="AW182" s="11" t="s">
        <v>35</v>
      </c>
      <c r="AX182" s="11" t="s">
        <v>77</v>
      </c>
      <c r="AY182" s="185" t="s">
        <v>127</v>
      </c>
    </row>
    <row r="183" spans="2:65" s="11" customFormat="1" ht="31.5" customHeight="1">
      <c r="B183" s="178"/>
      <c r="C183" s="179"/>
      <c r="D183" s="179"/>
      <c r="E183" s="180" t="s">
        <v>5</v>
      </c>
      <c r="F183" s="290" t="s">
        <v>207</v>
      </c>
      <c r="G183" s="291"/>
      <c r="H183" s="291"/>
      <c r="I183" s="291"/>
      <c r="J183" s="179"/>
      <c r="K183" s="181" t="s">
        <v>5</v>
      </c>
      <c r="L183" s="179"/>
      <c r="M183" s="179"/>
      <c r="N183" s="179"/>
      <c r="O183" s="179"/>
      <c r="P183" s="179"/>
      <c r="Q183" s="179"/>
      <c r="R183" s="182"/>
      <c r="T183" s="183"/>
      <c r="U183" s="179"/>
      <c r="V183" s="179"/>
      <c r="W183" s="179"/>
      <c r="X183" s="179"/>
      <c r="Y183" s="179"/>
      <c r="Z183" s="179"/>
      <c r="AA183" s="184"/>
      <c r="AT183" s="185" t="s">
        <v>134</v>
      </c>
      <c r="AU183" s="185" t="s">
        <v>87</v>
      </c>
      <c r="AV183" s="11" t="s">
        <v>22</v>
      </c>
      <c r="AW183" s="11" t="s">
        <v>35</v>
      </c>
      <c r="AX183" s="11" t="s">
        <v>77</v>
      </c>
      <c r="AY183" s="185" t="s">
        <v>127</v>
      </c>
    </row>
    <row r="184" spans="2:65" s="11" customFormat="1" ht="31.5" customHeight="1">
      <c r="B184" s="178"/>
      <c r="C184" s="179"/>
      <c r="D184" s="179"/>
      <c r="E184" s="180" t="s">
        <v>5</v>
      </c>
      <c r="F184" s="290" t="s">
        <v>208</v>
      </c>
      <c r="G184" s="291"/>
      <c r="H184" s="291"/>
      <c r="I184" s="291"/>
      <c r="J184" s="179"/>
      <c r="K184" s="181" t="s">
        <v>5</v>
      </c>
      <c r="L184" s="179"/>
      <c r="M184" s="179"/>
      <c r="N184" s="179"/>
      <c r="O184" s="179"/>
      <c r="P184" s="179"/>
      <c r="Q184" s="179"/>
      <c r="R184" s="182"/>
      <c r="T184" s="183"/>
      <c r="U184" s="179"/>
      <c r="V184" s="179"/>
      <c r="W184" s="179"/>
      <c r="X184" s="179"/>
      <c r="Y184" s="179"/>
      <c r="Z184" s="179"/>
      <c r="AA184" s="184"/>
      <c r="AT184" s="185" t="s">
        <v>134</v>
      </c>
      <c r="AU184" s="185" t="s">
        <v>87</v>
      </c>
      <c r="AV184" s="11" t="s">
        <v>22</v>
      </c>
      <c r="AW184" s="11" t="s">
        <v>35</v>
      </c>
      <c r="AX184" s="11" t="s">
        <v>77</v>
      </c>
      <c r="AY184" s="185" t="s">
        <v>127</v>
      </c>
    </row>
    <row r="185" spans="2:65" s="1" customFormat="1" ht="44.25" customHeight="1">
      <c r="B185" s="135"/>
      <c r="C185" s="163" t="s">
        <v>209</v>
      </c>
      <c r="D185" s="163" t="s">
        <v>128</v>
      </c>
      <c r="E185" s="164" t="s">
        <v>210</v>
      </c>
      <c r="F185" s="285" t="s">
        <v>211</v>
      </c>
      <c r="G185" s="285"/>
      <c r="H185" s="285"/>
      <c r="I185" s="285"/>
      <c r="J185" s="165" t="s">
        <v>131</v>
      </c>
      <c r="K185" s="166">
        <v>1</v>
      </c>
      <c r="L185" s="286">
        <v>0</v>
      </c>
      <c r="M185" s="286"/>
      <c r="N185" s="287">
        <f>ROUND(L185*K185,2)</f>
        <v>0</v>
      </c>
      <c r="O185" s="287"/>
      <c r="P185" s="287"/>
      <c r="Q185" s="287"/>
      <c r="R185" s="138"/>
      <c r="T185" s="167" t="s">
        <v>5</v>
      </c>
      <c r="U185" s="47" t="s">
        <v>42</v>
      </c>
      <c r="V185" s="39"/>
      <c r="W185" s="168">
        <f>V185*K185</f>
        <v>0</v>
      </c>
      <c r="X185" s="168">
        <v>0</v>
      </c>
      <c r="Y185" s="168">
        <f>X185*K185</f>
        <v>0</v>
      </c>
      <c r="Z185" s="168">
        <v>0</v>
      </c>
      <c r="AA185" s="169">
        <f>Z185*K185</f>
        <v>0</v>
      </c>
      <c r="AR185" s="21" t="s">
        <v>132</v>
      </c>
      <c r="AT185" s="21" t="s">
        <v>128</v>
      </c>
      <c r="AU185" s="21" t="s">
        <v>87</v>
      </c>
      <c r="AY185" s="21" t="s">
        <v>127</v>
      </c>
      <c r="BE185" s="109">
        <f>IF(U185="základní",N185,0)</f>
        <v>0</v>
      </c>
      <c r="BF185" s="109">
        <f>IF(U185="snížená",N185,0)</f>
        <v>0</v>
      </c>
      <c r="BG185" s="109">
        <f>IF(U185="zákl. přenesená",N185,0)</f>
        <v>0</v>
      </c>
      <c r="BH185" s="109">
        <f>IF(U185="sníž. přenesená",N185,0)</f>
        <v>0</v>
      </c>
      <c r="BI185" s="109">
        <f>IF(U185="nulová",N185,0)</f>
        <v>0</v>
      </c>
      <c r="BJ185" s="21" t="s">
        <v>22</v>
      </c>
      <c r="BK185" s="109">
        <f>ROUND(L185*K185,2)</f>
        <v>0</v>
      </c>
      <c r="BL185" s="21" t="s">
        <v>132</v>
      </c>
      <c r="BM185" s="21" t="s">
        <v>212</v>
      </c>
    </row>
    <row r="186" spans="2:65" s="1" customFormat="1" ht="31.5" customHeight="1">
      <c r="B186" s="135"/>
      <c r="C186" s="163" t="s">
        <v>213</v>
      </c>
      <c r="D186" s="163" t="s">
        <v>128</v>
      </c>
      <c r="E186" s="164" t="s">
        <v>214</v>
      </c>
      <c r="F186" s="285" t="s">
        <v>215</v>
      </c>
      <c r="G186" s="285"/>
      <c r="H186" s="285"/>
      <c r="I186" s="285"/>
      <c r="J186" s="165" t="s">
        <v>131</v>
      </c>
      <c r="K186" s="166">
        <v>1</v>
      </c>
      <c r="L186" s="286">
        <v>0</v>
      </c>
      <c r="M186" s="286"/>
      <c r="N186" s="287">
        <f>ROUND(L186*K186,2)</f>
        <v>0</v>
      </c>
      <c r="O186" s="287"/>
      <c r="P186" s="287"/>
      <c r="Q186" s="287"/>
      <c r="R186" s="138"/>
      <c r="T186" s="167" t="s">
        <v>5</v>
      </c>
      <c r="U186" s="47" t="s">
        <v>42</v>
      </c>
      <c r="V186" s="39"/>
      <c r="W186" s="168">
        <f>V186*K186</f>
        <v>0</v>
      </c>
      <c r="X186" s="168">
        <v>0</v>
      </c>
      <c r="Y186" s="168">
        <f>X186*K186</f>
        <v>0</v>
      </c>
      <c r="Z186" s="168">
        <v>0</v>
      </c>
      <c r="AA186" s="169">
        <f>Z186*K186</f>
        <v>0</v>
      </c>
      <c r="AR186" s="21" t="s">
        <v>132</v>
      </c>
      <c r="AT186" s="21" t="s">
        <v>128</v>
      </c>
      <c r="AU186" s="21" t="s">
        <v>87</v>
      </c>
      <c r="AY186" s="21" t="s">
        <v>127</v>
      </c>
      <c r="BE186" s="109">
        <f>IF(U186="základní",N186,0)</f>
        <v>0</v>
      </c>
      <c r="BF186" s="109">
        <f>IF(U186="snížená",N186,0)</f>
        <v>0</v>
      </c>
      <c r="BG186" s="109">
        <f>IF(U186="zákl. přenesená",N186,0)</f>
        <v>0</v>
      </c>
      <c r="BH186" s="109">
        <f>IF(U186="sníž. přenesená",N186,0)</f>
        <v>0</v>
      </c>
      <c r="BI186" s="109">
        <f>IF(U186="nulová",N186,0)</f>
        <v>0</v>
      </c>
      <c r="BJ186" s="21" t="s">
        <v>22</v>
      </c>
      <c r="BK186" s="109">
        <f>ROUND(L186*K186,2)</f>
        <v>0</v>
      </c>
      <c r="BL186" s="21" t="s">
        <v>132</v>
      </c>
      <c r="BM186" s="21" t="s">
        <v>216</v>
      </c>
    </row>
    <row r="187" spans="2:65" s="10" customFormat="1" ht="22.5" customHeight="1">
      <c r="B187" s="170"/>
      <c r="C187" s="171"/>
      <c r="D187" s="171"/>
      <c r="E187" s="172" t="s">
        <v>5</v>
      </c>
      <c r="F187" s="288" t="s">
        <v>22</v>
      </c>
      <c r="G187" s="289"/>
      <c r="H187" s="289"/>
      <c r="I187" s="289"/>
      <c r="J187" s="171"/>
      <c r="K187" s="173">
        <v>1</v>
      </c>
      <c r="L187" s="171"/>
      <c r="M187" s="171"/>
      <c r="N187" s="171"/>
      <c r="O187" s="171"/>
      <c r="P187" s="171"/>
      <c r="Q187" s="171"/>
      <c r="R187" s="174"/>
      <c r="T187" s="175"/>
      <c r="U187" s="171"/>
      <c r="V187" s="171"/>
      <c r="W187" s="171"/>
      <c r="X187" s="171"/>
      <c r="Y187" s="171"/>
      <c r="Z187" s="171"/>
      <c r="AA187" s="176"/>
      <c r="AT187" s="177" t="s">
        <v>134</v>
      </c>
      <c r="AU187" s="177" t="s">
        <v>87</v>
      </c>
      <c r="AV187" s="10" t="s">
        <v>87</v>
      </c>
      <c r="AW187" s="10" t="s">
        <v>35</v>
      </c>
      <c r="AX187" s="10" t="s">
        <v>22</v>
      </c>
      <c r="AY187" s="177" t="s">
        <v>127</v>
      </c>
    </row>
    <row r="188" spans="2:65" s="11" customFormat="1" ht="22.5" customHeight="1">
      <c r="B188" s="178"/>
      <c r="C188" s="179"/>
      <c r="D188" s="179"/>
      <c r="E188" s="180" t="s">
        <v>5</v>
      </c>
      <c r="F188" s="290" t="s">
        <v>135</v>
      </c>
      <c r="G188" s="291"/>
      <c r="H188" s="291"/>
      <c r="I188" s="291"/>
      <c r="J188" s="179"/>
      <c r="K188" s="181" t="s">
        <v>5</v>
      </c>
      <c r="L188" s="179"/>
      <c r="M188" s="179"/>
      <c r="N188" s="179"/>
      <c r="O188" s="179"/>
      <c r="P188" s="179"/>
      <c r="Q188" s="179"/>
      <c r="R188" s="182"/>
      <c r="T188" s="183"/>
      <c r="U188" s="179"/>
      <c r="V188" s="179"/>
      <c r="W188" s="179"/>
      <c r="X188" s="179"/>
      <c r="Y188" s="179"/>
      <c r="Z188" s="179"/>
      <c r="AA188" s="184"/>
      <c r="AT188" s="185" t="s">
        <v>134</v>
      </c>
      <c r="AU188" s="185" t="s">
        <v>87</v>
      </c>
      <c r="AV188" s="11" t="s">
        <v>22</v>
      </c>
      <c r="AW188" s="11" t="s">
        <v>35</v>
      </c>
      <c r="AX188" s="11" t="s">
        <v>77</v>
      </c>
      <c r="AY188" s="185" t="s">
        <v>127</v>
      </c>
    </row>
    <row r="189" spans="2:65" s="11" customFormat="1" ht="44.25" customHeight="1">
      <c r="B189" s="178"/>
      <c r="C189" s="179"/>
      <c r="D189" s="179"/>
      <c r="E189" s="180" t="s">
        <v>5</v>
      </c>
      <c r="F189" s="290" t="s">
        <v>217</v>
      </c>
      <c r="G189" s="291"/>
      <c r="H189" s="291"/>
      <c r="I189" s="291"/>
      <c r="J189" s="179"/>
      <c r="K189" s="181" t="s">
        <v>5</v>
      </c>
      <c r="L189" s="179"/>
      <c r="M189" s="179"/>
      <c r="N189" s="179"/>
      <c r="O189" s="179"/>
      <c r="P189" s="179"/>
      <c r="Q189" s="179"/>
      <c r="R189" s="182"/>
      <c r="T189" s="183"/>
      <c r="U189" s="179"/>
      <c r="V189" s="179"/>
      <c r="W189" s="179"/>
      <c r="X189" s="179"/>
      <c r="Y189" s="179"/>
      <c r="Z189" s="179"/>
      <c r="AA189" s="184"/>
      <c r="AT189" s="185" t="s">
        <v>134</v>
      </c>
      <c r="AU189" s="185" t="s">
        <v>87</v>
      </c>
      <c r="AV189" s="11" t="s">
        <v>22</v>
      </c>
      <c r="AW189" s="11" t="s">
        <v>35</v>
      </c>
      <c r="AX189" s="11" t="s">
        <v>77</v>
      </c>
      <c r="AY189" s="185" t="s">
        <v>127</v>
      </c>
    </row>
    <row r="190" spans="2:65" s="1" customFormat="1" ht="44.25" customHeight="1">
      <c r="B190" s="135"/>
      <c r="C190" s="163" t="s">
        <v>11</v>
      </c>
      <c r="D190" s="163" t="s">
        <v>128</v>
      </c>
      <c r="E190" s="164" t="s">
        <v>218</v>
      </c>
      <c r="F190" s="285" t="s">
        <v>219</v>
      </c>
      <c r="G190" s="285"/>
      <c r="H190" s="285"/>
      <c r="I190" s="285"/>
      <c r="J190" s="165" t="s">
        <v>131</v>
      </c>
      <c r="K190" s="166">
        <v>1</v>
      </c>
      <c r="L190" s="286">
        <v>0</v>
      </c>
      <c r="M190" s="286"/>
      <c r="N190" s="287">
        <f>ROUND(L190*K190,2)</f>
        <v>0</v>
      </c>
      <c r="O190" s="287"/>
      <c r="P190" s="287"/>
      <c r="Q190" s="287"/>
      <c r="R190" s="138"/>
      <c r="T190" s="167" t="s">
        <v>5</v>
      </c>
      <c r="U190" s="47" t="s">
        <v>42</v>
      </c>
      <c r="V190" s="39"/>
      <c r="W190" s="168">
        <f>V190*K190</f>
        <v>0</v>
      </c>
      <c r="X190" s="168">
        <v>0</v>
      </c>
      <c r="Y190" s="168">
        <f>X190*K190</f>
        <v>0</v>
      </c>
      <c r="Z190" s="168">
        <v>0</v>
      </c>
      <c r="AA190" s="169">
        <f>Z190*K190</f>
        <v>0</v>
      </c>
      <c r="AR190" s="21" t="s">
        <v>132</v>
      </c>
      <c r="AT190" s="21" t="s">
        <v>128</v>
      </c>
      <c r="AU190" s="21" t="s">
        <v>87</v>
      </c>
      <c r="AY190" s="21" t="s">
        <v>127</v>
      </c>
      <c r="BE190" s="109">
        <f>IF(U190="základní",N190,0)</f>
        <v>0</v>
      </c>
      <c r="BF190" s="109">
        <f>IF(U190="snížená",N190,0)</f>
        <v>0</v>
      </c>
      <c r="BG190" s="109">
        <f>IF(U190="zákl. přenesená",N190,0)</f>
        <v>0</v>
      </c>
      <c r="BH190" s="109">
        <f>IF(U190="sníž. přenesená",N190,0)</f>
        <v>0</v>
      </c>
      <c r="BI190" s="109">
        <f>IF(U190="nulová",N190,0)</f>
        <v>0</v>
      </c>
      <c r="BJ190" s="21" t="s">
        <v>22</v>
      </c>
      <c r="BK190" s="109">
        <f>ROUND(L190*K190,2)</f>
        <v>0</v>
      </c>
      <c r="BL190" s="21" t="s">
        <v>132</v>
      </c>
      <c r="BM190" s="21" t="s">
        <v>220</v>
      </c>
    </row>
    <row r="191" spans="2:65" s="10" customFormat="1" ht="22.5" customHeight="1">
      <c r="B191" s="170"/>
      <c r="C191" s="171"/>
      <c r="D191" s="171"/>
      <c r="E191" s="172" t="s">
        <v>5</v>
      </c>
      <c r="F191" s="288" t="s">
        <v>22</v>
      </c>
      <c r="G191" s="289"/>
      <c r="H191" s="289"/>
      <c r="I191" s="289"/>
      <c r="J191" s="171"/>
      <c r="K191" s="173">
        <v>1</v>
      </c>
      <c r="L191" s="171"/>
      <c r="M191" s="171"/>
      <c r="N191" s="171"/>
      <c r="O191" s="171"/>
      <c r="P191" s="171"/>
      <c r="Q191" s="171"/>
      <c r="R191" s="174"/>
      <c r="T191" s="175"/>
      <c r="U191" s="171"/>
      <c r="V191" s="171"/>
      <c r="W191" s="171"/>
      <c r="X191" s="171"/>
      <c r="Y191" s="171"/>
      <c r="Z191" s="171"/>
      <c r="AA191" s="176"/>
      <c r="AT191" s="177" t="s">
        <v>134</v>
      </c>
      <c r="AU191" s="177" t="s">
        <v>87</v>
      </c>
      <c r="AV191" s="10" t="s">
        <v>87</v>
      </c>
      <c r="AW191" s="10" t="s">
        <v>35</v>
      </c>
      <c r="AX191" s="10" t="s">
        <v>22</v>
      </c>
      <c r="AY191" s="177" t="s">
        <v>127</v>
      </c>
    </row>
    <row r="192" spans="2:65" s="11" customFormat="1" ht="22.5" customHeight="1">
      <c r="B192" s="178"/>
      <c r="C192" s="179"/>
      <c r="D192" s="179"/>
      <c r="E192" s="180" t="s">
        <v>5</v>
      </c>
      <c r="F192" s="290" t="s">
        <v>135</v>
      </c>
      <c r="G192" s="291"/>
      <c r="H192" s="291"/>
      <c r="I192" s="291"/>
      <c r="J192" s="179"/>
      <c r="K192" s="181" t="s">
        <v>5</v>
      </c>
      <c r="L192" s="179"/>
      <c r="M192" s="179"/>
      <c r="N192" s="179"/>
      <c r="O192" s="179"/>
      <c r="P192" s="179"/>
      <c r="Q192" s="179"/>
      <c r="R192" s="182"/>
      <c r="T192" s="183"/>
      <c r="U192" s="179"/>
      <c r="V192" s="179"/>
      <c r="W192" s="179"/>
      <c r="X192" s="179"/>
      <c r="Y192" s="179"/>
      <c r="Z192" s="179"/>
      <c r="AA192" s="184"/>
      <c r="AT192" s="185" t="s">
        <v>134</v>
      </c>
      <c r="AU192" s="185" t="s">
        <v>87</v>
      </c>
      <c r="AV192" s="11" t="s">
        <v>22</v>
      </c>
      <c r="AW192" s="11" t="s">
        <v>35</v>
      </c>
      <c r="AX192" s="11" t="s">
        <v>77</v>
      </c>
      <c r="AY192" s="185" t="s">
        <v>127</v>
      </c>
    </row>
    <row r="193" spans="2:65" s="11" customFormat="1" ht="57" customHeight="1">
      <c r="B193" s="178"/>
      <c r="C193" s="179"/>
      <c r="D193" s="179"/>
      <c r="E193" s="180" t="s">
        <v>5</v>
      </c>
      <c r="F193" s="290" t="s">
        <v>221</v>
      </c>
      <c r="G193" s="291"/>
      <c r="H193" s="291"/>
      <c r="I193" s="291"/>
      <c r="J193" s="179"/>
      <c r="K193" s="181" t="s">
        <v>5</v>
      </c>
      <c r="L193" s="179"/>
      <c r="M193" s="179"/>
      <c r="N193" s="179"/>
      <c r="O193" s="179"/>
      <c r="P193" s="179"/>
      <c r="Q193" s="179"/>
      <c r="R193" s="182"/>
      <c r="T193" s="183"/>
      <c r="U193" s="179"/>
      <c r="V193" s="179"/>
      <c r="W193" s="179"/>
      <c r="X193" s="179"/>
      <c r="Y193" s="179"/>
      <c r="Z193" s="179"/>
      <c r="AA193" s="184"/>
      <c r="AT193" s="185" t="s">
        <v>134</v>
      </c>
      <c r="AU193" s="185" t="s">
        <v>87</v>
      </c>
      <c r="AV193" s="11" t="s">
        <v>22</v>
      </c>
      <c r="AW193" s="11" t="s">
        <v>35</v>
      </c>
      <c r="AX193" s="11" t="s">
        <v>77</v>
      </c>
      <c r="AY193" s="185" t="s">
        <v>127</v>
      </c>
    </row>
    <row r="194" spans="2:65" s="11" customFormat="1" ht="31.5" customHeight="1">
      <c r="B194" s="178"/>
      <c r="C194" s="179"/>
      <c r="D194" s="179"/>
      <c r="E194" s="180" t="s">
        <v>5</v>
      </c>
      <c r="F194" s="290" t="s">
        <v>222</v>
      </c>
      <c r="G194" s="291"/>
      <c r="H194" s="291"/>
      <c r="I194" s="291"/>
      <c r="J194" s="179"/>
      <c r="K194" s="181" t="s">
        <v>5</v>
      </c>
      <c r="L194" s="179"/>
      <c r="M194" s="179"/>
      <c r="N194" s="179"/>
      <c r="O194" s="179"/>
      <c r="P194" s="179"/>
      <c r="Q194" s="179"/>
      <c r="R194" s="182"/>
      <c r="T194" s="183"/>
      <c r="U194" s="179"/>
      <c r="V194" s="179"/>
      <c r="W194" s="179"/>
      <c r="X194" s="179"/>
      <c r="Y194" s="179"/>
      <c r="Z194" s="179"/>
      <c r="AA194" s="184"/>
      <c r="AT194" s="185" t="s">
        <v>134</v>
      </c>
      <c r="AU194" s="185" t="s">
        <v>87</v>
      </c>
      <c r="AV194" s="11" t="s">
        <v>22</v>
      </c>
      <c r="AW194" s="11" t="s">
        <v>35</v>
      </c>
      <c r="AX194" s="11" t="s">
        <v>77</v>
      </c>
      <c r="AY194" s="185" t="s">
        <v>127</v>
      </c>
    </row>
    <row r="195" spans="2:65" s="11" customFormat="1" ht="57" customHeight="1">
      <c r="B195" s="178"/>
      <c r="C195" s="179"/>
      <c r="D195" s="179"/>
      <c r="E195" s="180" t="s">
        <v>5</v>
      </c>
      <c r="F195" s="290" t="s">
        <v>223</v>
      </c>
      <c r="G195" s="291"/>
      <c r="H195" s="291"/>
      <c r="I195" s="291"/>
      <c r="J195" s="179"/>
      <c r="K195" s="181" t="s">
        <v>5</v>
      </c>
      <c r="L195" s="179"/>
      <c r="M195" s="179"/>
      <c r="N195" s="179"/>
      <c r="O195" s="179"/>
      <c r="P195" s="179"/>
      <c r="Q195" s="179"/>
      <c r="R195" s="182"/>
      <c r="T195" s="183"/>
      <c r="U195" s="179"/>
      <c r="V195" s="179"/>
      <c r="W195" s="179"/>
      <c r="X195" s="179"/>
      <c r="Y195" s="179"/>
      <c r="Z195" s="179"/>
      <c r="AA195" s="184"/>
      <c r="AT195" s="185" t="s">
        <v>134</v>
      </c>
      <c r="AU195" s="185" t="s">
        <v>87</v>
      </c>
      <c r="AV195" s="11" t="s">
        <v>22</v>
      </c>
      <c r="AW195" s="11" t="s">
        <v>35</v>
      </c>
      <c r="AX195" s="11" t="s">
        <v>77</v>
      </c>
      <c r="AY195" s="185" t="s">
        <v>127</v>
      </c>
    </row>
    <row r="196" spans="2:65" s="11" customFormat="1" ht="31.5" customHeight="1">
      <c r="B196" s="178"/>
      <c r="C196" s="179"/>
      <c r="D196" s="179"/>
      <c r="E196" s="180" t="s">
        <v>5</v>
      </c>
      <c r="F196" s="290" t="s">
        <v>224</v>
      </c>
      <c r="G196" s="291"/>
      <c r="H196" s="291"/>
      <c r="I196" s="291"/>
      <c r="J196" s="179"/>
      <c r="K196" s="181" t="s">
        <v>5</v>
      </c>
      <c r="L196" s="179"/>
      <c r="M196" s="179"/>
      <c r="N196" s="179"/>
      <c r="O196" s="179"/>
      <c r="P196" s="179"/>
      <c r="Q196" s="179"/>
      <c r="R196" s="182"/>
      <c r="T196" s="183"/>
      <c r="U196" s="179"/>
      <c r="V196" s="179"/>
      <c r="W196" s="179"/>
      <c r="X196" s="179"/>
      <c r="Y196" s="179"/>
      <c r="Z196" s="179"/>
      <c r="AA196" s="184"/>
      <c r="AT196" s="185" t="s">
        <v>134</v>
      </c>
      <c r="AU196" s="185" t="s">
        <v>87</v>
      </c>
      <c r="AV196" s="11" t="s">
        <v>22</v>
      </c>
      <c r="AW196" s="11" t="s">
        <v>35</v>
      </c>
      <c r="AX196" s="11" t="s">
        <v>77</v>
      </c>
      <c r="AY196" s="185" t="s">
        <v>127</v>
      </c>
    </row>
    <row r="197" spans="2:65" s="11" customFormat="1" ht="44.25" customHeight="1">
      <c r="B197" s="178"/>
      <c r="C197" s="179"/>
      <c r="D197" s="179"/>
      <c r="E197" s="180" t="s">
        <v>5</v>
      </c>
      <c r="F197" s="290" t="s">
        <v>225</v>
      </c>
      <c r="G197" s="291"/>
      <c r="H197" s="291"/>
      <c r="I197" s="291"/>
      <c r="J197" s="179"/>
      <c r="K197" s="181" t="s">
        <v>5</v>
      </c>
      <c r="L197" s="179"/>
      <c r="M197" s="179"/>
      <c r="N197" s="179"/>
      <c r="O197" s="179"/>
      <c r="P197" s="179"/>
      <c r="Q197" s="179"/>
      <c r="R197" s="182"/>
      <c r="T197" s="183"/>
      <c r="U197" s="179"/>
      <c r="V197" s="179"/>
      <c r="W197" s="179"/>
      <c r="X197" s="179"/>
      <c r="Y197" s="179"/>
      <c r="Z197" s="179"/>
      <c r="AA197" s="184"/>
      <c r="AT197" s="185" t="s">
        <v>134</v>
      </c>
      <c r="AU197" s="185" t="s">
        <v>87</v>
      </c>
      <c r="AV197" s="11" t="s">
        <v>22</v>
      </c>
      <c r="AW197" s="11" t="s">
        <v>35</v>
      </c>
      <c r="AX197" s="11" t="s">
        <v>77</v>
      </c>
      <c r="AY197" s="185" t="s">
        <v>127</v>
      </c>
    </row>
    <row r="198" spans="2:65" s="1" customFormat="1" ht="22.5" customHeight="1">
      <c r="B198" s="135"/>
      <c r="C198" s="163" t="s">
        <v>226</v>
      </c>
      <c r="D198" s="163" t="s">
        <v>128</v>
      </c>
      <c r="E198" s="164" t="s">
        <v>227</v>
      </c>
      <c r="F198" s="285" t="s">
        <v>228</v>
      </c>
      <c r="G198" s="285"/>
      <c r="H198" s="285"/>
      <c r="I198" s="285"/>
      <c r="J198" s="165" t="s">
        <v>131</v>
      </c>
      <c r="K198" s="166">
        <v>1</v>
      </c>
      <c r="L198" s="286">
        <v>0</v>
      </c>
      <c r="M198" s="286"/>
      <c r="N198" s="287">
        <f>ROUND(L198*K198,2)</f>
        <v>0</v>
      </c>
      <c r="O198" s="287"/>
      <c r="P198" s="287"/>
      <c r="Q198" s="287"/>
      <c r="R198" s="138"/>
      <c r="T198" s="167" t="s">
        <v>5</v>
      </c>
      <c r="U198" s="47" t="s">
        <v>42</v>
      </c>
      <c r="V198" s="39"/>
      <c r="W198" s="168">
        <f>V198*K198</f>
        <v>0</v>
      </c>
      <c r="X198" s="168">
        <v>0</v>
      </c>
      <c r="Y198" s="168">
        <f>X198*K198</f>
        <v>0</v>
      </c>
      <c r="Z198" s="168">
        <v>0</v>
      </c>
      <c r="AA198" s="169">
        <f>Z198*K198</f>
        <v>0</v>
      </c>
      <c r="AR198" s="21" t="s">
        <v>132</v>
      </c>
      <c r="AT198" s="21" t="s">
        <v>128</v>
      </c>
      <c r="AU198" s="21" t="s">
        <v>87</v>
      </c>
      <c r="AY198" s="21" t="s">
        <v>127</v>
      </c>
      <c r="BE198" s="109">
        <f>IF(U198="základní",N198,0)</f>
        <v>0</v>
      </c>
      <c r="BF198" s="109">
        <f>IF(U198="snížená",N198,0)</f>
        <v>0</v>
      </c>
      <c r="BG198" s="109">
        <f>IF(U198="zákl. přenesená",N198,0)</f>
        <v>0</v>
      </c>
      <c r="BH198" s="109">
        <f>IF(U198="sníž. přenesená",N198,0)</f>
        <v>0</v>
      </c>
      <c r="BI198" s="109">
        <f>IF(U198="nulová",N198,0)</f>
        <v>0</v>
      </c>
      <c r="BJ198" s="21" t="s">
        <v>22</v>
      </c>
      <c r="BK198" s="109">
        <f>ROUND(L198*K198,2)</f>
        <v>0</v>
      </c>
      <c r="BL198" s="21" t="s">
        <v>132</v>
      </c>
      <c r="BM198" s="21" t="s">
        <v>229</v>
      </c>
    </row>
    <row r="199" spans="2:65" s="1" customFormat="1" ht="31.5" customHeight="1">
      <c r="B199" s="135"/>
      <c r="C199" s="163" t="s">
        <v>230</v>
      </c>
      <c r="D199" s="163" t="s">
        <v>128</v>
      </c>
      <c r="E199" s="164" t="s">
        <v>231</v>
      </c>
      <c r="F199" s="285" t="s">
        <v>232</v>
      </c>
      <c r="G199" s="285"/>
      <c r="H199" s="285"/>
      <c r="I199" s="285"/>
      <c r="J199" s="165" t="s">
        <v>177</v>
      </c>
      <c r="K199" s="166">
        <v>1</v>
      </c>
      <c r="L199" s="286">
        <v>0</v>
      </c>
      <c r="M199" s="286"/>
      <c r="N199" s="287">
        <f>ROUND(L199*K199,2)</f>
        <v>0</v>
      </c>
      <c r="O199" s="287"/>
      <c r="P199" s="287"/>
      <c r="Q199" s="287"/>
      <c r="R199" s="138"/>
      <c r="T199" s="167" t="s">
        <v>5</v>
      </c>
      <c r="U199" s="47" t="s">
        <v>42</v>
      </c>
      <c r="V199" s="39"/>
      <c r="W199" s="168">
        <f>V199*K199</f>
        <v>0</v>
      </c>
      <c r="X199" s="168">
        <v>0</v>
      </c>
      <c r="Y199" s="168">
        <f>X199*K199</f>
        <v>0</v>
      </c>
      <c r="Z199" s="168">
        <v>0</v>
      </c>
      <c r="AA199" s="169">
        <f>Z199*K199</f>
        <v>0</v>
      </c>
      <c r="AR199" s="21" t="s">
        <v>132</v>
      </c>
      <c r="AT199" s="21" t="s">
        <v>128</v>
      </c>
      <c r="AU199" s="21" t="s">
        <v>87</v>
      </c>
      <c r="AY199" s="21" t="s">
        <v>127</v>
      </c>
      <c r="BE199" s="109">
        <f>IF(U199="základní",N199,0)</f>
        <v>0</v>
      </c>
      <c r="BF199" s="109">
        <f>IF(U199="snížená",N199,0)</f>
        <v>0</v>
      </c>
      <c r="BG199" s="109">
        <f>IF(U199="zákl. přenesená",N199,0)</f>
        <v>0</v>
      </c>
      <c r="BH199" s="109">
        <f>IF(U199="sníž. přenesená",N199,0)</f>
        <v>0</v>
      </c>
      <c r="BI199" s="109">
        <f>IF(U199="nulová",N199,0)</f>
        <v>0</v>
      </c>
      <c r="BJ199" s="21" t="s">
        <v>22</v>
      </c>
      <c r="BK199" s="109">
        <f>ROUND(L199*K199,2)</f>
        <v>0</v>
      </c>
      <c r="BL199" s="21" t="s">
        <v>132</v>
      </c>
      <c r="BM199" s="21" t="s">
        <v>233</v>
      </c>
    </row>
    <row r="200" spans="2:65" s="10" customFormat="1" ht="22.5" customHeight="1">
      <c r="B200" s="170"/>
      <c r="C200" s="171"/>
      <c r="D200" s="171"/>
      <c r="E200" s="172" t="s">
        <v>5</v>
      </c>
      <c r="F200" s="288" t="s">
        <v>22</v>
      </c>
      <c r="G200" s="289"/>
      <c r="H200" s="289"/>
      <c r="I200" s="289"/>
      <c r="J200" s="171"/>
      <c r="K200" s="173">
        <v>1</v>
      </c>
      <c r="L200" s="171"/>
      <c r="M200" s="171"/>
      <c r="N200" s="171"/>
      <c r="O200" s="171"/>
      <c r="P200" s="171"/>
      <c r="Q200" s="171"/>
      <c r="R200" s="174"/>
      <c r="T200" s="175"/>
      <c r="U200" s="171"/>
      <c r="V200" s="171"/>
      <c r="W200" s="171"/>
      <c r="X200" s="171"/>
      <c r="Y200" s="171"/>
      <c r="Z200" s="171"/>
      <c r="AA200" s="176"/>
      <c r="AT200" s="177" t="s">
        <v>134</v>
      </c>
      <c r="AU200" s="177" t="s">
        <v>87</v>
      </c>
      <c r="AV200" s="10" t="s">
        <v>87</v>
      </c>
      <c r="AW200" s="10" t="s">
        <v>35</v>
      </c>
      <c r="AX200" s="10" t="s">
        <v>22</v>
      </c>
      <c r="AY200" s="177" t="s">
        <v>127</v>
      </c>
    </row>
    <row r="201" spans="2:65" s="11" customFormat="1" ht="22.5" customHeight="1">
      <c r="B201" s="178"/>
      <c r="C201" s="179"/>
      <c r="D201" s="179"/>
      <c r="E201" s="180" t="s">
        <v>5</v>
      </c>
      <c r="F201" s="290" t="s">
        <v>135</v>
      </c>
      <c r="G201" s="291"/>
      <c r="H201" s="291"/>
      <c r="I201" s="291"/>
      <c r="J201" s="179"/>
      <c r="K201" s="181" t="s">
        <v>5</v>
      </c>
      <c r="L201" s="179"/>
      <c r="M201" s="179"/>
      <c r="N201" s="179"/>
      <c r="O201" s="179"/>
      <c r="P201" s="179"/>
      <c r="Q201" s="179"/>
      <c r="R201" s="182"/>
      <c r="T201" s="183"/>
      <c r="U201" s="179"/>
      <c r="V201" s="179"/>
      <c r="W201" s="179"/>
      <c r="X201" s="179"/>
      <c r="Y201" s="179"/>
      <c r="Z201" s="179"/>
      <c r="AA201" s="184"/>
      <c r="AT201" s="185" t="s">
        <v>134</v>
      </c>
      <c r="AU201" s="185" t="s">
        <v>87</v>
      </c>
      <c r="AV201" s="11" t="s">
        <v>22</v>
      </c>
      <c r="AW201" s="11" t="s">
        <v>35</v>
      </c>
      <c r="AX201" s="11" t="s">
        <v>77</v>
      </c>
      <c r="AY201" s="185" t="s">
        <v>127</v>
      </c>
    </row>
    <row r="202" spans="2:65" s="11" customFormat="1" ht="44.25" customHeight="1">
      <c r="B202" s="178"/>
      <c r="C202" s="179"/>
      <c r="D202" s="179"/>
      <c r="E202" s="180" t="s">
        <v>5</v>
      </c>
      <c r="F202" s="290" t="s">
        <v>234</v>
      </c>
      <c r="G202" s="291"/>
      <c r="H202" s="291"/>
      <c r="I202" s="291"/>
      <c r="J202" s="179"/>
      <c r="K202" s="181" t="s">
        <v>5</v>
      </c>
      <c r="L202" s="179"/>
      <c r="M202" s="179"/>
      <c r="N202" s="179"/>
      <c r="O202" s="179"/>
      <c r="P202" s="179"/>
      <c r="Q202" s="179"/>
      <c r="R202" s="182"/>
      <c r="T202" s="183"/>
      <c r="U202" s="179"/>
      <c r="V202" s="179"/>
      <c r="W202" s="179"/>
      <c r="X202" s="179"/>
      <c r="Y202" s="179"/>
      <c r="Z202" s="179"/>
      <c r="AA202" s="184"/>
      <c r="AT202" s="185" t="s">
        <v>134</v>
      </c>
      <c r="AU202" s="185" t="s">
        <v>87</v>
      </c>
      <c r="AV202" s="11" t="s">
        <v>22</v>
      </c>
      <c r="AW202" s="11" t="s">
        <v>35</v>
      </c>
      <c r="AX202" s="11" t="s">
        <v>77</v>
      </c>
      <c r="AY202" s="185" t="s">
        <v>127</v>
      </c>
    </row>
    <row r="203" spans="2:65" s="11" customFormat="1" ht="31.5" customHeight="1">
      <c r="B203" s="178"/>
      <c r="C203" s="179"/>
      <c r="D203" s="179"/>
      <c r="E203" s="180" t="s">
        <v>5</v>
      </c>
      <c r="F203" s="290" t="s">
        <v>235</v>
      </c>
      <c r="G203" s="291"/>
      <c r="H203" s="291"/>
      <c r="I203" s="291"/>
      <c r="J203" s="179"/>
      <c r="K203" s="181" t="s">
        <v>5</v>
      </c>
      <c r="L203" s="179"/>
      <c r="M203" s="179"/>
      <c r="N203" s="179"/>
      <c r="O203" s="179"/>
      <c r="P203" s="179"/>
      <c r="Q203" s="179"/>
      <c r="R203" s="182"/>
      <c r="T203" s="183"/>
      <c r="U203" s="179"/>
      <c r="V203" s="179"/>
      <c r="W203" s="179"/>
      <c r="X203" s="179"/>
      <c r="Y203" s="179"/>
      <c r="Z203" s="179"/>
      <c r="AA203" s="184"/>
      <c r="AT203" s="185" t="s">
        <v>134</v>
      </c>
      <c r="AU203" s="185" t="s">
        <v>87</v>
      </c>
      <c r="AV203" s="11" t="s">
        <v>22</v>
      </c>
      <c r="AW203" s="11" t="s">
        <v>35</v>
      </c>
      <c r="AX203" s="11" t="s">
        <v>77</v>
      </c>
      <c r="AY203" s="185" t="s">
        <v>127</v>
      </c>
    </row>
    <row r="204" spans="2:65" s="1" customFormat="1" ht="31.5" customHeight="1">
      <c r="B204" s="135"/>
      <c r="C204" s="163" t="s">
        <v>236</v>
      </c>
      <c r="D204" s="163" t="s">
        <v>128</v>
      </c>
      <c r="E204" s="164" t="s">
        <v>237</v>
      </c>
      <c r="F204" s="285" t="s">
        <v>238</v>
      </c>
      <c r="G204" s="285"/>
      <c r="H204" s="285"/>
      <c r="I204" s="285"/>
      <c r="J204" s="165" t="s">
        <v>131</v>
      </c>
      <c r="K204" s="166">
        <v>1</v>
      </c>
      <c r="L204" s="286">
        <v>0</v>
      </c>
      <c r="M204" s="286"/>
      <c r="N204" s="287">
        <f>ROUND(L204*K204,2)</f>
        <v>0</v>
      </c>
      <c r="O204" s="287"/>
      <c r="P204" s="287"/>
      <c r="Q204" s="287"/>
      <c r="R204" s="138"/>
      <c r="T204" s="167" t="s">
        <v>5</v>
      </c>
      <c r="U204" s="47" t="s">
        <v>42</v>
      </c>
      <c r="V204" s="39"/>
      <c r="W204" s="168">
        <f>V204*K204</f>
        <v>0</v>
      </c>
      <c r="X204" s="168">
        <v>0</v>
      </c>
      <c r="Y204" s="168">
        <f>X204*K204</f>
        <v>0</v>
      </c>
      <c r="Z204" s="168">
        <v>0</v>
      </c>
      <c r="AA204" s="169">
        <f>Z204*K204</f>
        <v>0</v>
      </c>
      <c r="AR204" s="21" t="s">
        <v>132</v>
      </c>
      <c r="AT204" s="21" t="s">
        <v>128</v>
      </c>
      <c r="AU204" s="21" t="s">
        <v>87</v>
      </c>
      <c r="AY204" s="21" t="s">
        <v>127</v>
      </c>
      <c r="BE204" s="109">
        <f>IF(U204="základní",N204,0)</f>
        <v>0</v>
      </c>
      <c r="BF204" s="109">
        <f>IF(U204="snížená",N204,0)</f>
        <v>0</v>
      </c>
      <c r="BG204" s="109">
        <f>IF(U204="zákl. přenesená",N204,0)</f>
        <v>0</v>
      </c>
      <c r="BH204" s="109">
        <f>IF(U204="sníž. přenesená",N204,0)</f>
        <v>0</v>
      </c>
      <c r="BI204" s="109">
        <f>IF(U204="nulová",N204,0)</f>
        <v>0</v>
      </c>
      <c r="BJ204" s="21" t="s">
        <v>22</v>
      </c>
      <c r="BK204" s="109">
        <f>ROUND(L204*K204,2)</f>
        <v>0</v>
      </c>
      <c r="BL204" s="21" t="s">
        <v>132</v>
      </c>
      <c r="BM204" s="21" t="s">
        <v>239</v>
      </c>
    </row>
    <row r="205" spans="2:65" s="10" customFormat="1" ht="22.5" customHeight="1">
      <c r="B205" s="170"/>
      <c r="C205" s="171"/>
      <c r="D205" s="171"/>
      <c r="E205" s="172" t="s">
        <v>5</v>
      </c>
      <c r="F205" s="288" t="s">
        <v>22</v>
      </c>
      <c r="G205" s="289"/>
      <c r="H205" s="289"/>
      <c r="I205" s="289"/>
      <c r="J205" s="171"/>
      <c r="K205" s="173">
        <v>1</v>
      </c>
      <c r="L205" s="171"/>
      <c r="M205" s="171"/>
      <c r="N205" s="171"/>
      <c r="O205" s="171"/>
      <c r="P205" s="171"/>
      <c r="Q205" s="171"/>
      <c r="R205" s="174"/>
      <c r="T205" s="175"/>
      <c r="U205" s="171"/>
      <c r="V205" s="171"/>
      <c r="W205" s="171"/>
      <c r="X205" s="171"/>
      <c r="Y205" s="171"/>
      <c r="Z205" s="171"/>
      <c r="AA205" s="176"/>
      <c r="AT205" s="177" t="s">
        <v>134</v>
      </c>
      <c r="AU205" s="177" t="s">
        <v>87</v>
      </c>
      <c r="AV205" s="10" t="s">
        <v>87</v>
      </c>
      <c r="AW205" s="10" t="s">
        <v>35</v>
      </c>
      <c r="AX205" s="10" t="s">
        <v>22</v>
      </c>
      <c r="AY205" s="177" t="s">
        <v>127</v>
      </c>
    </row>
    <row r="206" spans="2:65" s="11" customFormat="1" ht="22.5" customHeight="1">
      <c r="B206" s="178"/>
      <c r="C206" s="179"/>
      <c r="D206" s="179"/>
      <c r="E206" s="180" t="s">
        <v>5</v>
      </c>
      <c r="F206" s="290" t="s">
        <v>135</v>
      </c>
      <c r="G206" s="291"/>
      <c r="H206" s="291"/>
      <c r="I206" s="291"/>
      <c r="J206" s="179"/>
      <c r="K206" s="181" t="s">
        <v>5</v>
      </c>
      <c r="L206" s="179"/>
      <c r="M206" s="179"/>
      <c r="N206" s="179"/>
      <c r="O206" s="179"/>
      <c r="P206" s="179"/>
      <c r="Q206" s="179"/>
      <c r="R206" s="182"/>
      <c r="T206" s="183"/>
      <c r="U206" s="179"/>
      <c r="V206" s="179"/>
      <c r="W206" s="179"/>
      <c r="X206" s="179"/>
      <c r="Y206" s="179"/>
      <c r="Z206" s="179"/>
      <c r="AA206" s="184"/>
      <c r="AT206" s="185" t="s">
        <v>134</v>
      </c>
      <c r="AU206" s="185" t="s">
        <v>87</v>
      </c>
      <c r="AV206" s="11" t="s">
        <v>22</v>
      </c>
      <c r="AW206" s="11" t="s">
        <v>35</v>
      </c>
      <c r="AX206" s="11" t="s">
        <v>77</v>
      </c>
      <c r="AY206" s="185" t="s">
        <v>127</v>
      </c>
    </row>
    <row r="207" spans="2:65" s="11" customFormat="1" ht="31.5" customHeight="1">
      <c r="B207" s="178"/>
      <c r="C207" s="179"/>
      <c r="D207" s="179"/>
      <c r="E207" s="180" t="s">
        <v>5</v>
      </c>
      <c r="F207" s="290" t="s">
        <v>240</v>
      </c>
      <c r="G207" s="291"/>
      <c r="H207" s="291"/>
      <c r="I207" s="291"/>
      <c r="J207" s="179"/>
      <c r="K207" s="181" t="s">
        <v>5</v>
      </c>
      <c r="L207" s="179"/>
      <c r="M207" s="179"/>
      <c r="N207" s="179"/>
      <c r="O207" s="179"/>
      <c r="P207" s="179"/>
      <c r="Q207" s="179"/>
      <c r="R207" s="182"/>
      <c r="T207" s="183"/>
      <c r="U207" s="179"/>
      <c r="V207" s="179"/>
      <c r="W207" s="179"/>
      <c r="X207" s="179"/>
      <c r="Y207" s="179"/>
      <c r="Z207" s="179"/>
      <c r="AA207" s="184"/>
      <c r="AT207" s="185" t="s">
        <v>134</v>
      </c>
      <c r="AU207" s="185" t="s">
        <v>87</v>
      </c>
      <c r="AV207" s="11" t="s">
        <v>22</v>
      </c>
      <c r="AW207" s="11" t="s">
        <v>35</v>
      </c>
      <c r="AX207" s="11" t="s">
        <v>77</v>
      </c>
      <c r="AY207" s="185" t="s">
        <v>127</v>
      </c>
    </row>
    <row r="208" spans="2:65" s="11" customFormat="1" ht="44.25" customHeight="1">
      <c r="B208" s="178"/>
      <c r="C208" s="179"/>
      <c r="D208" s="179"/>
      <c r="E208" s="180" t="s">
        <v>5</v>
      </c>
      <c r="F208" s="290" t="s">
        <v>241</v>
      </c>
      <c r="G208" s="291"/>
      <c r="H208" s="291"/>
      <c r="I208" s="291"/>
      <c r="J208" s="179"/>
      <c r="K208" s="181" t="s">
        <v>5</v>
      </c>
      <c r="L208" s="179"/>
      <c r="M208" s="179"/>
      <c r="N208" s="179"/>
      <c r="O208" s="179"/>
      <c r="P208" s="179"/>
      <c r="Q208" s="179"/>
      <c r="R208" s="182"/>
      <c r="T208" s="183"/>
      <c r="U208" s="179"/>
      <c r="V208" s="179"/>
      <c r="W208" s="179"/>
      <c r="X208" s="179"/>
      <c r="Y208" s="179"/>
      <c r="Z208" s="179"/>
      <c r="AA208" s="184"/>
      <c r="AT208" s="185" t="s">
        <v>134</v>
      </c>
      <c r="AU208" s="185" t="s">
        <v>87</v>
      </c>
      <c r="AV208" s="11" t="s">
        <v>22</v>
      </c>
      <c r="AW208" s="11" t="s">
        <v>35</v>
      </c>
      <c r="AX208" s="11" t="s">
        <v>77</v>
      </c>
      <c r="AY208" s="185" t="s">
        <v>127</v>
      </c>
    </row>
    <row r="209" spans="2:63" s="11" customFormat="1" ht="44.25" customHeight="1">
      <c r="B209" s="178"/>
      <c r="C209" s="179"/>
      <c r="D209" s="179"/>
      <c r="E209" s="180" t="s">
        <v>5</v>
      </c>
      <c r="F209" s="290" t="s">
        <v>242</v>
      </c>
      <c r="G209" s="291"/>
      <c r="H209" s="291"/>
      <c r="I209" s="291"/>
      <c r="J209" s="179"/>
      <c r="K209" s="181" t="s">
        <v>5</v>
      </c>
      <c r="L209" s="179"/>
      <c r="M209" s="179"/>
      <c r="N209" s="179"/>
      <c r="O209" s="179"/>
      <c r="P209" s="179"/>
      <c r="Q209" s="179"/>
      <c r="R209" s="182"/>
      <c r="T209" s="183"/>
      <c r="U209" s="179"/>
      <c r="V209" s="179"/>
      <c r="W209" s="179"/>
      <c r="X209" s="179"/>
      <c r="Y209" s="179"/>
      <c r="Z209" s="179"/>
      <c r="AA209" s="184"/>
      <c r="AT209" s="185" t="s">
        <v>134</v>
      </c>
      <c r="AU209" s="185" t="s">
        <v>87</v>
      </c>
      <c r="AV209" s="11" t="s">
        <v>22</v>
      </c>
      <c r="AW209" s="11" t="s">
        <v>35</v>
      </c>
      <c r="AX209" s="11" t="s">
        <v>77</v>
      </c>
      <c r="AY209" s="185" t="s">
        <v>127</v>
      </c>
    </row>
    <row r="210" spans="2:63" s="1" customFormat="1" ht="49.9" customHeight="1">
      <c r="B210" s="38"/>
      <c r="C210" s="39"/>
      <c r="D210" s="155"/>
      <c r="E210" s="39"/>
      <c r="F210" s="39"/>
      <c r="G210" s="39"/>
      <c r="H210" s="39"/>
      <c r="I210" s="39"/>
      <c r="J210" s="39"/>
      <c r="K210" s="39"/>
      <c r="L210" s="39"/>
      <c r="M210" s="39"/>
      <c r="N210" s="298"/>
      <c r="O210" s="276"/>
      <c r="P210" s="276"/>
      <c r="Q210" s="276"/>
      <c r="R210" s="40"/>
      <c r="T210" s="187"/>
      <c r="U210" s="59"/>
      <c r="V210" s="59"/>
      <c r="W210" s="59"/>
      <c r="X210" s="59"/>
      <c r="Y210" s="59"/>
      <c r="Z210" s="59"/>
      <c r="AA210" s="61"/>
      <c r="AT210" s="21" t="s">
        <v>76</v>
      </c>
      <c r="AU210" s="21" t="s">
        <v>77</v>
      </c>
      <c r="AY210" s="21" t="s">
        <v>243</v>
      </c>
      <c r="BK210" s="109">
        <v>0</v>
      </c>
    </row>
    <row r="211" spans="2:63" s="1" customFormat="1" ht="6.95" customHeight="1">
      <c r="B211" s="6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4"/>
    </row>
  </sheetData>
  <mergeCells count="194">
    <mergeCell ref="F209:I209"/>
    <mergeCell ref="N117:Q117"/>
    <mergeCell ref="N118:Q118"/>
    <mergeCell ref="N169:Q169"/>
    <mergeCell ref="N210:Q210"/>
    <mergeCell ref="H1:K1"/>
    <mergeCell ref="S2:AC2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F208:I208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F196:I196"/>
    <mergeCell ref="F185:I185"/>
    <mergeCell ref="L185:M185"/>
    <mergeCell ref="N185:Q185"/>
    <mergeCell ref="F186:I186"/>
    <mergeCell ref="L186:M186"/>
    <mergeCell ref="N186:Q186"/>
    <mergeCell ref="F187:I187"/>
    <mergeCell ref="F188:I188"/>
    <mergeCell ref="F189:I189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F184:I184"/>
    <mergeCell ref="L170:M170"/>
    <mergeCell ref="N170:Q170"/>
    <mergeCell ref="F171:I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70:I170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F154:I154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L140:M140"/>
    <mergeCell ref="N140:Q140"/>
    <mergeCell ref="F127:I127"/>
    <mergeCell ref="F128:I128"/>
    <mergeCell ref="F129:I129"/>
    <mergeCell ref="F130:I130"/>
    <mergeCell ref="F131:I131"/>
    <mergeCell ref="F132:I132"/>
    <mergeCell ref="L132:M132"/>
    <mergeCell ref="N132:Q132"/>
    <mergeCell ref="F133:I133"/>
    <mergeCell ref="F120:I120"/>
    <mergeCell ref="F121:I121"/>
    <mergeCell ref="F122:I122"/>
    <mergeCell ref="F123:I123"/>
    <mergeCell ref="F124:I124"/>
    <mergeCell ref="L124:M124"/>
    <mergeCell ref="N124:Q124"/>
    <mergeCell ref="F125:I125"/>
    <mergeCell ref="F126:I126"/>
    <mergeCell ref="M111:P111"/>
    <mergeCell ref="M113:Q113"/>
    <mergeCell ref="M114:Q114"/>
    <mergeCell ref="F116:I116"/>
    <mergeCell ref="L116:M116"/>
    <mergeCell ref="N116:Q116"/>
    <mergeCell ref="F119:I119"/>
    <mergeCell ref="L119:M119"/>
    <mergeCell ref="N119:Q119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25"/>
  <sheetViews>
    <sheetView showGridLines="0" workbookViewId="0">
      <pane ySplit="1" topLeftCell="A103" activePane="bottomLeft" state="frozen"/>
      <selection pane="bottomLeft" activeCell="N724" sqref="N724:Q72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1476</v>
      </c>
      <c r="G1" s="17"/>
      <c r="H1" s="299" t="s">
        <v>1479</v>
      </c>
      <c r="I1" s="299"/>
      <c r="J1" s="299"/>
      <c r="K1" s="299"/>
      <c r="L1" s="17" t="s">
        <v>1481</v>
      </c>
      <c r="M1" s="15"/>
      <c r="N1" s="15"/>
      <c r="O1" s="16" t="s">
        <v>100</v>
      </c>
      <c r="P1" s="15"/>
      <c r="Q1" s="15"/>
      <c r="R1" s="15"/>
      <c r="S1" s="17" t="s">
        <v>101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256" t="s">
        <v>8</v>
      </c>
      <c r="T2" s="257"/>
      <c r="U2" s="257"/>
      <c r="V2" s="257"/>
      <c r="W2" s="257"/>
      <c r="X2" s="257"/>
      <c r="Y2" s="257"/>
      <c r="Z2" s="257"/>
      <c r="AA2" s="257"/>
      <c r="AB2" s="257"/>
      <c r="AC2" s="257"/>
      <c r="AT2" s="21" t="s">
        <v>86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87</v>
      </c>
    </row>
    <row r="4" spans="1:66" ht="36.950000000000003" customHeight="1">
      <c r="B4" s="25"/>
      <c r="C4" s="219" t="s">
        <v>1477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6"/>
      <c r="T4" s="27" t="s">
        <v>13</v>
      </c>
      <c r="AT4" s="21" t="s">
        <v>6</v>
      </c>
    </row>
    <row r="5" spans="1:6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66" ht="25.35" customHeight="1">
      <c r="B6" s="25"/>
      <c r="C6" s="29"/>
      <c r="D6" s="33" t="s">
        <v>17</v>
      </c>
      <c r="E6" s="29"/>
      <c r="F6" s="262" t="str">
        <f>'Rekapitulace stavby'!K6</f>
        <v>Rekonstrukce kanalizace a vodovodu v ul. Sokola Tůmy, k.ú. Mariánské Hory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9"/>
      <c r="R6" s="26"/>
    </row>
    <row r="7" spans="1:66" s="1" customFormat="1" ht="32.85" customHeight="1">
      <c r="B7" s="38"/>
      <c r="C7" s="39"/>
      <c r="D7" s="32" t="s">
        <v>102</v>
      </c>
      <c r="E7" s="39"/>
      <c r="F7" s="225" t="s">
        <v>244</v>
      </c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39"/>
      <c r="R7" s="40"/>
    </row>
    <row r="8" spans="1:66" s="1" customFormat="1" ht="14.45" customHeight="1">
      <c r="B8" s="38"/>
      <c r="C8" s="39"/>
      <c r="D8" s="33" t="s">
        <v>20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21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65" t="str">
        <f>'Rekapitulace stavby'!AN8</f>
        <v>10. 1. 2015</v>
      </c>
      <c r="P9" s="266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29</v>
      </c>
      <c r="E11" s="39"/>
      <c r="F11" s="39"/>
      <c r="G11" s="39"/>
      <c r="H11" s="39"/>
      <c r="I11" s="39"/>
      <c r="J11" s="39"/>
      <c r="K11" s="39"/>
      <c r="L11" s="39"/>
      <c r="M11" s="33" t="s">
        <v>30</v>
      </c>
      <c r="N11" s="39"/>
      <c r="O11" s="223" t="str">
        <f>IF('Rekapitulace stavby'!AN10="","",'Rekapitulace stavby'!AN10)</f>
        <v/>
      </c>
      <c r="P11" s="223"/>
      <c r="Q11" s="39"/>
      <c r="R11" s="40"/>
    </row>
    <row r="12" spans="1:66" s="1" customFormat="1" ht="18" customHeight="1">
      <c r="B12" s="38"/>
      <c r="C12" s="39"/>
      <c r="D12" s="39"/>
      <c r="E12" s="31" t="str">
        <f>IF('Rekapitulace stavby'!E11="","",'Rekapitulace stavby'!E11)</f>
        <v xml:space="preserve"> </v>
      </c>
      <c r="F12" s="39"/>
      <c r="G12" s="39"/>
      <c r="H12" s="39"/>
      <c r="I12" s="39"/>
      <c r="J12" s="39"/>
      <c r="K12" s="39"/>
      <c r="L12" s="39"/>
      <c r="M12" s="33" t="s">
        <v>31</v>
      </c>
      <c r="N12" s="39"/>
      <c r="O12" s="223" t="str">
        <f>IF('Rekapitulace stavby'!AN11="","",'Rekapitulace stavby'!AN11)</f>
        <v/>
      </c>
      <c r="P12" s="223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32</v>
      </c>
      <c r="E14" s="39"/>
      <c r="F14" s="39"/>
      <c r="G14" s="39"/>
      <c r="H14" s="39"/>
      <c r="I14" s="39"/>
      <c r="J14" s="39"/>
      <c r="K14" s="39"/>
      <c r="L14" s="39"/>
      <c r="M14" s="33" t="s">
        <v>30</v>
      </c>
      <c r="N14" s="39"/>
      <c r="O14" s="267" t="str">
        <f>IF('Rekapitulace stavby'!AN13="","",'Rekapitulace stavby'!AN13)</f>
        <v>Vyplň údaj</v>
      </c>
      <c r="P14" s="223"/>
      <c r="Q14" s="39"/>
      <c r="R14" s="40"/>
    </row>
    <row r="15" spans="1:66" s="1" customFormat="1" ht="18" customHeight="1">
      <c r="B15" s="38"/>
      <c r="C15" s="39"/>
      <c r="D15" s="39"/>
      <c r="E15" s="267" t="str">
        <f>IF('Rekapitulace stavby'!E14="","",'Rekapitulace stavby'!E14)</f>
        <v>Vyplň údaj</v>
      </c>
      <c r="F15" s="268"/>
      <c r="G15" s="268"/>
      <c r="H15" s="268"/>
      <c r="I15" s="268"/>
      <c r="J15" s="268"/>
      <c r="K15" s="268"/>
      <c r="L15" s="268"/>
      <c r="M15" s="33" t="s">
        <v>31</v>
      </c>
      <c r="N15" s="39"/>
      <c r="O15" s="267" t="str">
        <f>IF('Rekapitulace stavby'!AN14="","",'Rekapitulace stavby'!AN14)</f>
        <v>Vyplň údaj</v>
      </c>
      <c r="P15" s="223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34</v>
      </c>
      <c r="E17" s="39"/>
      <c r="F17" s="39"/>
      <c r="G17" s="39"/>
      <c r="H17" s="39"/>
      <c r="I17" s="39"/>
      <c r="J17" s="39"/>
      <c r="K17" s="39"/>
      <c r="L17" s="39"/>
      <c r="M17" s="33" t="s">
        <v>30</v>
      </c>
      <c r="N17" s="39"/>
      <c r="O17" s="223" t="str">
        <f>IF('Rekapitulace stavby'!AN16="","",'Rekapitulace stavby'!AN16)</f>
        <v/>
      </c>
      <c r="P17" s="223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31</v>
      </c>
      <c r="N18" s="39"/>
      <c r="O18" s="223" t="str">
        <f>IF('Rekapitulace stavby'!AN17="","",'Rekapitulace stavby'!AN17)</f>
        <v/>
      </c>
      <c r="P18" s="22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30</v>
      </c>
      <c r="N20" s="39"/>
      <c r="O20" s="223" t="str">
        <f>IF('Rekapitulace stavby'!AN19="","",'Rekapitulace stavby'!AN19)</f>
        <v/>
      </c>
      <c r="P20" s="223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31</v>
      </c>
      <c r="N21" s="39"/>
      <c r="O21" s="223" t="str">
        <f>IF('Rekapitulace stavby'!AN20="","",'Rekapitulace stavby'!AN20)</f>
        <v/>
      </c>
      <c r="P21" s="22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28" t="s">
        <v>5</v>
      </c>
      <c r="F24" s="228"/>
      <c r="G24" s="228"/>
      <c r="H24" s="228"/>
      <c r="I24" s="228"/>
      <c r="J24" s="228"/>
      <c r="K24" s="228"/>
      <c r="L24" s="22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104</v>
      </c>
      <c r="E27" s="39"/>
      <c r="F27" s="39"/>
      <c r="G27" s="39"/>
      <c r="H27" s="39"/>
      <c r="I27" s="39"/>
      <c r="J27" s="39"/>
      <c r="K27" s="39"/>
      <c r="L27" s="39"/>
      <c r="M27" s="229">
        <f>N88</f>
        <v>0</v>
      </c>
      <c r="N27" s="229"/>
      <c r="O27" s="229"/>
      <c r="P27" s="229"/>
      <c r="Q27" s="39"/>
      <c r="R27" s="40"/>
    </row>
    <row r="28" spans="2:18" s="1" customFormat="1" ht="14.45" customHeight="1">
      <c r="B28" s="38"/>
      <c r="C28" s="39"/>
      <c r="D28" s="37" t="s">
        <v>95</v>
      </c>
      <c r="E28" s="39"/>
      <c r="F28" s="39"/>
      <c r="G28" s="39"/>
      <c r="H28" s="39"/>
      <c r="I28" s="39"/>
      <c r="J28" s="39"/>
      <c r="K28" s="39"/>
      <c r="L28" s="39"/>
      <c r="M28" s="229">
        <f>N104</f>
        <v>0</v>
      </c>
      <c r="N28" s="229"/>
      <c r="O28" s="229"/>
      <c r="P28" s="22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40</v>
      </c>
      <c r="E30" s="39"/>
      <c r="F30" s="39"/>
      <c r="G30" s="39"/>
      <c r="H30" s="39"/>
      <c r="I30" s="39"/>
      <c r="J30" s="39"/>
      <c r="K30" s="39"/>
      <c r="L30" s="39"/>
      <c r="M30" s="269">
        <f>ROUND(M27+M28,2)</f>
        <v>0</v>
      </c>
      <c r="N30" s="264"/>
      <c r="O30" s="264"/>
      <c r="P30" s="264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41</v>
      </c>
      <c r="E32" s="45" t="s">
        <v>42</v>
      </c>
      <c r="F32" s="46">
        <v>0.21</v>
      </c>
      <c r="G32" s="121" t="s">
        <v>43</v>
      </c>
      <c r="H32" s="270">
        <f>(SUM(BE104:BE111)+SUM(BE129:BE723))</f>
        <v>0</v>
      </c>
      <c r="I32" s="264"/>
      <c r="J32" s="264"/>
      <c r="K32" s="39"/>
      <c r="L32" s="39"/>
      <c r="M32" s="270">
        <f>ROUND((SUM(BE104:BE111)+SUM(BE129:BE723)), 2)*F32</f>
        <v>0</v>
      </c>
      <c r="N32" s="264"/>
      <c r="O32" s="264"/>
      <c r="P32" s="264"/>
      <c r="Q32" s="39"/>
      <c r="R32" s="40"/>
    </row>
    <row r="33" spans="2:18" s="1" customFormat="1" ht="14.45" customHeight="1">
      <c r="B33" s="38"/>
      <c r="C33" s="39"/>
      <c r="D33" s="39"/>
      <c r="E33" s="45" t="s">
        <v>44</v>
      </c>
      <c r="F33" s="46">
        <v>0.15</v>
      </c>
      <c r="G33" s="121" t="s">
        <v>43</v>
      </c>
      <c r="H33" s="270">
        <f>(SUM(BF104:BF111)+SUM(BF129:BF723))</f>
        <v>0</v>
      </c>
      <c r="I33" s="264"/>
      <c r="J33" s="264"/>
      <c r="K33" s="39"/>
      <c r="L33" s="39"/>
      <c r="M33" s="270">
        <f>ROUND((SUM(BF104:BF111)+SUM(BF129:BF723)), 2)*F33</f>
        <v>0</v>
      </c>
      <c r="N33" s="264"/>
      <c r="O33" s="264"/>
      <c r="P33" s="264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45</v>
      </c>
      <c r="F34" s="46">
        <v>0.21</v>
      </c>
      <c r="G34" s="121" t="s">
        <v>43</v>
      </c>
      <c r="H34" s="270">
        <f>(SUM(BG104:BG111)+SUM(BG129:BG723))</f>
        <v>0</v>
      </c>
      <c r="I34" s="264"/>
      <c r="J34" s="264"/>
      <c r="K34" s="39"/>
      <c r="L34" s="39"/>
      <c r="M34" s="270">
        <v>0</v>
      </c>
      <c r="N34" s="264"/>
      <c r="O34" s="264"/>
      <c r="P34" s="264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46</v>
      </c>
      <c r="F35" s="46">
        <v>0.15</v>
      </c>
      <c r="G35" s="121" t="s">
        <v>43</v>
      </c>
      <c r="H35" s="270">
        <f>(SUM(BH104:BH111)+SUM(BH129:BH723))</f>
        <v>0</v>
      </c>
      <c r="I35" s="264"/>
      <c r="J35" s="264"/>
      <c r="K35" s="39"/>
      <c r="L35" s="39"/>
      <c r="M35" s="270">
        <v>0</v>
      </c>
      <c r="N35" s="264"/>
      <c r="O35" s="264"/>
      <c r="P35" s="264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47</v>
      </c>
      <c r="F36" s="46">
        <v>0</v>
      </c>
      <c r="G36" s="121" t="s">
        <v>43</v>
      </c>
      <c r="H36" s="270">
        <f>(SUM(BI104:BI111)+SUM(BI129:BI723))</f>
        <v>0</v>
      </c>
      <c r="I36" s="264"/>
      <c r="J36" s="264"/>
      <c r="K36" s="39"/>
      <c r="L36" s="39"/>
      <c r="M36" s="270">
        <v>0</v>
      </c>
      <c r="N36" s="264"/>
      <c r="O36" s="264"/>
      <c r="P36" s="264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71">
        <f>SUM(M30:M36)</f>
        <v>0</v>
      </c>
      <c r="M38" s="271"/>
      <c r="N38" s="271"/>
      <c r="O38" s="271"/>
      <c r="P38" s="272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9" t="s">
        <v>1480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</v>
      </c>
      <c r="D78" s="39"/>
      <c r="E78" s="39"/>
      <c r="F78" s="262" t="str">
        <f>F6</f>
        <v>Rekonstrukce kanalizace a vodovodu v ul. Sokola Tůmy, k.ú. Mariánské Hory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39"/>
      <c r="R78" s="40"/>
    </row>
    <row r="79" spans="2:18" s="1" customFormat="1" ht="36.950000000000003" customHeight="1">
      <c r="B79" s="38"/>
      <c r="C79" s="72" t="s">
        <v>102</v>
      </c>
      <c r="D79" s="39"/>
      <c r="E79" s="39"/>
      <c r="F79" s="239" t="str">
        <f>F7</f>
        <v>1 - IO 01 - Rekonstrukce vodovodu</v>
      </c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23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25</v>
      </c>
      <c r="L81" s="39"/>
      <c r="M81" s="266" t="str">
        <f>IF(O9="","",O9)</f>
        <v>10. 1. 2015</v>
      </c>
      <c r="N81" s="266"/>
      <c r="O81" s="266"/>
      <c r="P81" s="266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 ht="15">
      <c r="B83" s="38"/>
      <c r="C83" s="33" t="s">
        <v>29</v>
      </c>
      <c r="D83" s="39"/>
      <c r="E83" s="39"/>
      <c r="F83" s="31" t="str">
        <f>E12</f>
        <v xml:space="preserve"> </v>
      </c>
      <c r="G83" s="39"/>
      <c r="H83" s="39"/>
      <c r="I83" s="39"/>
      <c r="J83" s="39"/>
      <c r="K83" s="33" t="s">
        <v>34</v>
      </c>
      <c r="L83" s="39"/>
      <c r="M83" s="223" t="str">
        <f>E18</f>
        <v xml:space="preserve"> </v>
      </c>
      <c r="N83" s="223"/>
      <c r="O83" s="223"/>
      <c r="P83" s="223"/>
      <c r="Q83" s="223"/>
      <c r="R83" s="40"/>
    </row>
    <row r="84" spans="2:47" s="1" customFormat="1" ht="14.45" customHeight="1">
      <c r="B84" s="38"/>
      <c r="C84" s="33" t="s">
        <v>32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23" t="str">
        <f>E21</f>
        <v xml:space="preserve"> </v>
      </c>
      <c r="N84" s="223"/>
      <c r="O84" s="223"/>
      <c r="P84" s="223"/>
      <c r="Q84" s="223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73" t="s">
        <v>105</v>
      </c>
      <c r="D86" s="274"/>
      <c r="E86" s="274"/>
      <c r="F86" s="274"/>
      <c r="G86" s="274"/>
      <c r="H86" s="117"/>
      <c r="I86" s="117"/>
      <c r="J86" s="117"/>
      <c r="K86" s="117"/>
      <c r="L86" s="117"/>
      <c r="M86" s="117"/>
      <c r="N86" s="273" t="s">
        <v>106</v>
      </c>
      <c r="O86" s="274"/>
      <c r="P86" s="274"/>
      <c r="Q86" s="274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107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61">
        <f>N129</f>
        <v>0</v>
      </c>
      <c r="O88" s="275"/>
      <c r="P88" s="275"/>
      <c r="Q88" s="275"/>
      <c r="R88" s="40"/>
      <c r="AU88" s="21" t="s">
        <v>108</v>
      </c>
    </row>
    <row r="89" spans="2:47" s="6" customFormat="1" ht="24.95" customHeight="1">
      <c r="B89" s="126"/>
      <c r="C89" s="127"/>
      <c r="D89" s="128" t="s">
        <v>245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6">
        <f>N130</f>
        <v>0</v>
      </c>
      <c r="O89" s="277"/>
      <c r="P89" s="277"/>
      <c r="Q89" s="277"/>
      <c r="R89" s="129"/>
    </row>
    <row r="90" spans="2:47" s="7" customFormat="1" ht="19.899999999999999" customHeight="1">
      <c r="B90" s="130"/>
      <c r="C90" s="131"/>
      <c r="D90" s="105" t="s">
        <v>246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54">
        <f>N131</f>
        <v>0</v>
      </c>
      <c r="O90" s="278"/>
      <c r="P90" s="278"/>
      <c r="Q90" s="278"/>
      <c r="R90" s="132"/>
    </row>
    <row r="91" spans="2:47" s="7" customFormat="1" ht="14.85" customHeight="1">
      <c r="B91" s="130"/>
      <c r="C91" s="131"/>
      <c r="D91" s="105" t="s">
        <v>247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54">
        <f>N334</f>
        <v>0</v>
      </c>
      <c r="O91" s="278"/>
      <c r="P91" s="278"/>
      <c r="Q91" s="278"/>
      <c r="R91" s="132"/>
    </row>
    <row r="92" spans="2:47" s="7" customFormat="1" ht="19.899999999999999" customHeight="1">
      <c r="B92" s="130"/>
      <c r="C92" s="131"/>
      <c r="D92" s="105" t="s">
        <v>248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54">
        <f>N337</f>
        <v>0</v>
      </c>
      <c r="O92" s="278"/>
      <c r="P92" s="278"/>
      <c r="Q92" s="278"/>
      <c r="R92" s="132"/>
    </row>
    <row r="93" spans="2:47" s="7" customFormat="1" ht="19.899999999999999" customHeight="1">
      <c r="B93" s="130"/>
      <c r="C93" s="131"/>
      <c r="D93" s="105" t="s">
        <v>249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54">
        <f>N358</f>
        <v>0</v>
      </c>
      <c r="O93" s="278"/>
      <c r="P93" s="278"/>
      <c r="Q93" s="278"/>
      <c r="R93" s="132"/>
    </row>
    <row r="94" spans="2:47" s="7" customFormat="1" ht="19.899999999999999" customHeight="1">
      <c r="B94" s="130"/>
      <c r="C94" s="131"/>
      <c r="D94" s="105" t="s">
        <v>250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54">
        <f>N379</f>
        <v>0</v>
      </c>
      <c r="O94" s="278"/>
      <c r="P94" s="278"/>
      <c r="Q94" s="278"/>
      <c r="R94" s="132"/>
    </row>
    <row r="95" spans="2:47" s="7" customFormat="1" ht="19.899999999999999" customHeight="1">
      <c r="B95" s="130"/>
      <c r="C95" s="131"/>
      <c r="D95" s="105" t="s">
        <v>251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54">
        <f>N508</f>
        <v>0</v>
      </c>
      <c r="O95" s="278"/>
      <c r="P95" s="278"/>
      <c r="Q95" s="278"/>
      <c r="R95" s="132"/>
    </row>
    <row r="96" spans="2:47" s="7" customFormat="1" ht="19.899999999999999" customHeight="1">
      <c r="B96" s="130"/>
      <c r="C96" s="131"/>
      <c r="D96" s="105" t="s">
        <v>252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54">
        <f>N664</f>
        <v>0</v>
      </c>
      <c r="O96" s="278"/>
      <c r="P96" s="278"/>
      <c r="Q96" s="278"/>
      <c r="R96" s="132"/>
    </row>
    <row r="97" spans="2:65" s="7" customFormat="1" ht="19.899999999999999" customHeight="1">
      <c r="B97" s="130"/>
      <c r="C97" s="131"/>
      <c r="D97" s="105" t="s">
        <v>253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54">
        <f>N695</f>
        <v>0</v>
      </c>
      <c r="O97" s="278"/>
      <c r="P97" s="278"/>
      <c r="Q97" s="278"/>
      <c r="R97" s="132"/>
    </row>
    <row r="98" spans="2:65" s="7" customFormat="1" ht="19.899999999999999" customHeight="1">
      <c r="B98" s="130"/>
      <c r="C98" s="131"/>
      <c r="D98" s="105" t="s">
        <v>254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54">
        <f>N703</f>
        <v>0</v>
      </c>
      <c r="O98" s="278"/>
      <c r="P98" s="278"/>
      <c r="Q98" s="278"/>
      <c r="R98" s="132"/>
    </row>
    <row r="99" spans="2:65" s="6" customFormat="1" ht="24.95" customHeight="1">
      <c r="B99" s="126"/>
      <c r="C99" s="127"/>
      <c r="D99" s="128" t="s">
        <v>255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76">
        <f>N705</f>
        <v>0</v>
      </c>
      <c r="O99" s="277"/>
      <c r="P99" s="277"/>
      <c r="Q99" s="277"/>
      <c r="R99" s="129"/>
    </row>
    <row r="100" spans="2:65" s="7" customFormat="1" ht="19.899999999999999" customHeight="1">
      <c r="B100" s="130"/>
      <c r="C100" s="131"/>
      <c r="D100" s="105" t="s">
        <v>256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54">
        <f>N706</f>
        <v>0</v>
      </c>
      <c r="O100" s="278"/>
      <c r="P100" s="278"/>
      <c r="Q100" s="278"/>
      <c r="R100" s="132"/>
    </row>
    <row r="101" spans="2:65" s="7" customFormat="1" ht="19.899999999999999" customHeight="1">
      <c r="B101" s="130"/>
      <c r="C101" s="131"/>
      <c r="D101" s="105" t="s">
        <v>257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54">
        <f>N711</f>
        <v>0</v>
      </c>
      <c r="O101" s="278"/>
      <c r="P101" s="278"/>
      <c r="Q101" s="278"/>
      <c r="R101" s="132"/>
    </row>
    <row r="102" spans="2:65" s="7" customFormat="1" ht="19.899999999999999" customHeight="1">
      <c r="B102" s="130"/>
      <c r="C102" s="131"/>
      <c r="D102" s="105" t="s">
        <v>258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54">
        <f>N720</f>
        <v>0</v>
      </c>
      <c r="O102" s="278"/>
      <c r="P102" s="278"/>
      <c r="Q102" s="278"/>
      <c r="R102" s="132"/>
    </row>
    <row r="103" spans="2:65" s="1" customFormat="1" ht="21.75" customHeight="1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pans="2:65" s="1" customFormat="1" ht="29.25" customHeight="1">
      <c r="B104" s="38"/>
      <c r="C104" s="125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275"/>
      <c r="O104" s="279"/>
      <c r="P104" s="279"/>
      <c r="Q104" s="279"/>
      <c r="R104" s="40"/>
      <c r="T104" s="133"/>
      <c r="U104" s="134" t="s">
        <v>41</v>
      </c>
    </row>
    <row r="105" spans="2:65" s="1" customFormat="1" ht="18" customHeight="1">
      <c r="B105" s="135"/>
      <c r="C105" s="136"/>
      <c r="D105" s="258"/>
      <c r="E105" s="280"/>
      <c r="F105" s="280"/>
      <c r="G105" s="280"/>
      <c r="H105" s="280"/>
      <c r="I105" s="136"/>
      <c r="J105" s="136"/>
      <c r="K105" s="136"/>
      <c r="L105" s="136"/>
      <c r="M105" s="136"/>
      <c r="N105" s="253"/>
      <c r="O105" s="281"/>
      <c r="P105" s="281"/>
      <c r="Q105" s="281"/>
      <c r="R105" s="138"/>
      <c r="S105" s="136"/>
      <c r="T105" s="139"/>
      <c r="U105" s="140" t="s">
        <v>42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 t="s">
        <v>111</v>
      </c>
      <c r="AZ105" s="141"/>
      <c r="BA105" s="141"/>
      <c r="BB105" s="141"/>
      <c r="BC105" s="141"/>
      <c r="BD105" s="141"/>
      <c r="BE105" s="143">
        <f t="shared" ref="BE105:BE110" si="0">IF(U105="základní",N105,0)</f>
        <v>0</v>
      </c>
      <c r="BF105" s="143">
        <f t="shared" ref="BF105:BF110" si="1">IF(U105="snížená",N105,0)</f>
        <v>0</v>
      </c>
      <c r="BG105" s="143">
        <f t="shared" ref="BG105:BG110" si="2">IF(U105="zákl. přenesená",N105,0)</f>
        <v>0</v>
      </c>
      <c r="BH105" s="143">
        <f t="shared" ref="BH105:BH110" si="3">IF(U105="sníž. přenesená",N105,0)</f>
        <v>0</v>
      </c>
      <c r="BI105" s="143">
        <f t="shared" ref="BI105:BI110" si="4">IF(U105="nulová",N105,0)</f>
        <v>0</v>
      </c>
      <c r="BJ105" s="142" t="s">
        <v>22</v>
      </c>
      <c r="BK105" s="141"/>
      <c r="BL105" s="141"/>
      <c r="BM105" s="141"/>
    </row>
    <row r="106" spans="2:65" s="1" customFormat="1" ht="18" customHeight="1">
      <c r="B106" s="135"/>
      <c r="C106" s="136"/>
      <c r="D106" s="258"/>
      <c r="E106" s="280"/>
      <c r="F106" s="280"/>
      <c r="G106" s="280"/>
      <c r="H106" s="280"/>
      <c r="I106" s="136"/>
      <c r="J106" s="136"/>
      <c r="K106" s="136"/>
      <c r="L106" s="136"/>
      <c r="M106" s="136"/>
      <c r="N106" s="253"/>
      <c r="O106" s="281"/>
      <c r="P106" s="281"/>
      <c r="Q106" s="281"/>
      <c r="R106" s="138"/>
      <c r="S106" s="136"/>
      <c r="T106" s="139"/>
      <c r="U106" s="140" t="s">
        <v>42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2" t="s">
        <v>111</v>
      </c>
      <c r="AZ106" s="141"/>
      <c r="BA106" s="141"/>
      <c r="BB106" s="141"/>
      <c r="BC106" s="141"/>
      <c r="BD106" s="141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22</v>
      </c>
      <c r="BK106" s="141"/>
      <c r="BL106" s="141"/>
      <c r="BM106" s="141"/>
    </row>
    <row r="107" spans="2:65" s="1" customFormat="1" ht="18" customHeight="1">
      <c r="B107" s="135"/>
      <c r="C107" s="136"/>
      <c r="D107" s="258"/>
      <c r="E107" s="280"/>
      <c r="F107" s="280"/>
      <c r="G107" s="280"/>
      <c r="H107" s="280"/>
      <c r="I107" s="136"/>
      <c r="J107" s="136"/>
      <c r="K107" s="136"/>
      <c r="L107" s="136"/>
      <c r="M107" s="136"/>
      <c r="N107" s="253"/>
      <c r="O107" s="281"/>
      <c r="P107" s="281"/>
      <c r="Q107" s="281"/>
      <c r="R107" s="138"/>
      <c r="S107" s="136"/>
      <c r="T107" s="139"/>
      <c r="U107" s="140" t="s">
        <v>42</v>
      </c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2" t="s">
        <v>111</v>
      </c>
      <c r="AZ107" s="141"/>
      <c r="BA107" s="141"/>
      <c r="BB107" s="141"/>
      <c r="BC107" s="141"/>
      <c r="BD107" s="141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22</v>
      </c>
      <c r="BK107" s="141"/>
      <c r="BL107" s="141"/>
      <c r="BM107" s="141"/>
    </row>
    <row r="108" spans="2:65" s="1" customFormat="1" ht="18" customHeight="1">
      <c r="B108" s="135"/>
      <c r="C108" s="136"/>
      <c r="D108" s="258"/>
      <c r="E108" s="280"/>
      <c r="F108" s="280"/>
      <c r="G108" s="280"/>
      <c r="H108" s="280"/>
      <c r="I108" s="136"/>
      <c r="J108" s="136"/>
      <c r="K108" s="136"/>
      <c r="L108" s="136"/>
      <c r="M108" s="136"/>
      <c r="N108" s="253"/>
      <c r="O108" s="281"/>
      <c r="P108" s="281"/>
      <c r="Q108" s="281"/>
      <c r="R108" s="138"/>
      <c r="S108" s="136"/>
      <c r="T108" s="139"/>
      <c r="U108" s="140" t="s">
        <v>42</v>
      </c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 t="s">
        <v>111</v>
      </c>
      <c r="AZ108" s="141"/>
      <c r="BA108" s="141"/>
      <c r="BB108" s="141"/>
      <c r="BC108" s="141"/>
      <c r="BD108" s="141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22</v>
      </c>
      <c r="BK108" s="141"/>
      <c r="BL108" s="141"/>
      <c r="BM108" s="141"/>
    </row>
    <row r="109" spans="2:65" s="1" customFormat="1" ht="18" customHeight="1">
      <c r="B109" s="135"/>
      <c r="C109" s="136"/>
      <c r="D109" s="258"/>
      <c r="E109" s="280"/>
      <c r="F109" s="280"/>
      <c r="G109" s="280"/>
      <c r="H109" s="280"/>
      <c r="I109" s="136"/>
      <c r="J109" s="136"/>
      <c r="K109" s="136"/>
      <c r="L109" s="136"/>
      <c r="M109" s="136"/>
      <c r="N109" s="253"/>
      <c r="O109" s="281"/>
      <c r="P109" s="281"/>
      <c r="Q109" s="281"/>
      <c r="R109" s="138"/>
      <c r="S109" s="136"/>
      <c r="T109" s="139"/>
      <c r="U109" s="140" t="s">
        <v>42</v>
      </c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2" t="s">
        <v>111</v>
      </c>
      <c r="AZ109" s="141"/>
      <c r="BA109" s="141"/>
      <c r="BB109" s="141"/>
      <c r="BC109" s="141"/>
      <c r="BD109" s="141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22</v>
      </c>
      <c r="BK109" s="141"/>
      <c r="BL109" s="141"/>
      <c r="BM109" s="141"/>
    </row>
    <row r="110" spans="2:65" s="1" customFormat="1" ht="18" customHeight="1">
      <c r="B110" s="135"/>
      <c r="C110" s="136"/>
      <c r="D110" s="137"/>
      <c r="E110" s="136"/>
      <c r="F110" s="136"/>
      <c r="G110" s="136"/>
      <c r="H110" s="136"/>
      <c r="I110" s="136"/>
      <c r="J110" s="136"/>
      <c r="K110" s="136"/>
      <c r="L110" s="136"/>
      <c r="M110" s="136"/>
      <c r="N110" s="253"/>
      <c r="O110" s="281"/>
      <c r="P110" s="281"/>
      <c r="Q110" s="281"/>
      <c r="R110" s="138"/>
      <c r="S110" s="136"/>
      <c r="T110" s="144"/>
      <c r="U110" s="145" t="s">
        <v>42</v>
      </c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2" t="s">
        <v>112</v>
      </c>
      <c r="AZ110" s="141"/>
      <c r="BA110" s="141"/>
      <c r="BB110" s="141"/>
      <c r="BC110" s="141"/>
      <c r="BD110" s="141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22</v>
      </c>
      <c r="BK110" s="141"/>
      <c r="BL110" s="141"/>
      <c r="BM110" s="141"/>
    </row>
    <row r="111" spans="2:65" s="1" customForma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65" s="1" customFormat="1" ht="29.25" customHeight="1">
      <c r="B112" s="38"/>
      <c r="C112" s="116" t="s">
        <v>1475</v>
      </c>
      <c r="D112" s="117"/>
      <c r="E112" s="117"/>
      <c r="F112" s="117"/>
      <c r="G112" s="117"/>
      <c r="H112" s="117"/>
      <c r="I112" s="117"/>
      <c r="J112" s="117"/>
      <c r="K112" s="117"/>
      <c r="L112" s="255">
        <f>ROUND(SUM(N88+N104),2)</f>
        <v>0</v>
      </c>
      <c r="M112" s="255"/>
      <c r="N112" s="255"/>
      <c r="O112" s="255"/>
      <c r="P112" s="255"/>
      <c r="Q112" s="255"/>
      <c r="R112" s="40"/>
    </row>
    <row r="113" spans="2:27" s="1" customFormat="1" ht="6.95" customHeight="1"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4"/>
    </row>
    <row r="117" spans="2:27" s="1" customFormat="1" ht="6.95" customHeight="1"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7"/>
    </row>
    <row r="118" spans="2:27" s="1" customFormat="1" ht="36.950000000000003" customHeight="1">
      <c r="B118" s="38"/>
      <c r="C118" s="219" t="s">
        <v>1482</v>
      </c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40"/>
    </row>
    <row r="119" spans="2:27" s="1" customFormat="1" ht="6.9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27" s="1" customFormat="1" ht="30" customHeight="1">
      <c r="B120" s="38"/>
      <c r="C120" s="33" t="s">
        <v>17</v>
      </c>
      <c r="D120" s="39"/>
      <c r="E120" s="39"/>
      <c r="F120" s="262" t="str">
        <f>F6</f>
        <v>Rekonstrukce kanalizace a vodovodu v ul. Sokola Tůmy, k.ú. Mariánské Hory</v>
      </c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39"/>
      <c r="R120" s="40"/>
    </row>
    <row r="121" spans="2:27" s="1" customFormat="1" ht="36.950000000000003" customHeight="1">
      <c r="B121" s="38"/>
      <c r="C121" s="72" t="s">
        <v>102</v>
      </c>
      <c r="D121" s="39"/>
      <c r="E121" s="39"/>
      <c r="F121" s="239" t="str">
        <f>F7</f>
        <v>1 - IO 01 - Rekonstrukce vodovodu</v>
      </c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39"/>
      <c r="R121" s="40"/>
    </row>
    <row r="122" spans="2:27" s="1" customFormat="1" ht="6.9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27" s="1" customFormat="1" ht="18" customHeight="1">
      <c r="B123" s="38"/>
      <c r="C123" s="33" t="s">
        <v>23</v>
      </c>
      <c r="D123" s="39"/>
      <c r="E123" s="39"/>
      <c r="F123" s="31" t="str">
        <f>F9</f>
        <v xml:space="preserve"> </v>
      </c>
      <c r="G123" s="39"/>
      <c r="H123" s="39"/>
      <c r="I123" s="39"/>
      <c r="J123" s="39"/>
      <c r="K123" s="33" t="s">
        <v>25</v>
      </c>
      <c r="L123" s="39"/>
      <c r="M123" s="266" t="str">
        <f>IF(O9="","",O9)</f>
        <v>10. 1. 2015</v>
      </c>
      <c r="N123" s="266"/>
      <c r="O123" s="266"/>
      <c r="P123" s="266"/>
      <c r="Q123" s="39"/>
      <c r="R123" s="40"/>
    </row>
    <row r="124" spans="2:27" s="1" customFormat="1" ht="6.95" customHeight="1"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40"/>
    </row>
    <row r="125" spans="2:27" s="1" customFormat="1" ht="15">
      <c r="B125" s="38"/>
      <c r="C125" s="33" t="s">
        <v>29</v>
      </c>
      <c r="D125" s="39"/>
      <c r="E125" s="39"/>
      <c r="F125" s="31" t="str">
        <f>E12</f>
        <v xml:space="preserve"> </v>
      </c>
      <c r="G125" s="39"/>
      <c r="H125" s="39"/>
      <c r="I125" s="39"/>
      <c r="J125" s="39"/>
      <c r="K125" s="33" t="s">
        <v>34</v>
      </c>
      <c r="L125" s="39"/>
      <c r="M125" s="223" t="str">
        <f>E18</f>
        <v xml:space="preserve"> </v>
      </c>
      <c r="N125" s="223"/>
      <c r="O125" s="223"/>
      <c r="P125" s="223"/>
      <c r="Q125" s="223"/>
      <c r="R125" s="40"/>
    </row>
    <row r="126" spans="2:27" s="1" customFormat="1" ht="14.45" customHeight="1">
      <c r="B126" s="38"/>
      <c r="C126" s="33" t="s">
        <v>32</v>
      </c>
      <c r="D126" s="39"/>
      <c r="E126" s="39"/>
      <c r="F126" s="31" t="str">
        <f>IF(E15="","",E15)</f>
        <v>Vyplň údaj</v>
      </c>
      <c r="G126" s="39"/>
      <c r="H126" s="39"/>
      <c r="I126" s="39"/>
      <c r="J126" s="39"/>
      <c r="K126" s="33" t="s">
        <v>36</v>
      </c>
      <c r="L126" s="39"/>
      <c r="M126" s="223" t="str">
        <f>E21</f>
        <v xml:space="preserve"> </v>
      </c>
      <c r="N126" s="223"/>
      <c r="O126" s="223"/>
      <c r="P126" s="223"/>
      <c r="Q126" s="223"/>
      <c r="R126" s="40"/>
    </row>
    <row r="127" spans="2:27" s="1" customFormat="1" ht="10.35" customHeigh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0"/>
    </row>
    <row r="128" spans="2:27" s="8" customFormat="1" ht="29.25" customHeight="1">
      <c r="B128" s="146"/>
      <c r="C128" s="147" t="s">
        <v>113</v>
      </c>
      <c r="D128" s="148" t="s">
        <v>114</v>
      </c>
      <c r="E128" s="148" t="s">
        <v>59</v>
      </c>
      <c r="F128" s="282" t="s">
        <v>115</v>
      </c>
      <c r="G128" s="282"/>
      <c r="H128" s="282"/>
      <c r="I128" s="282"/>
      <c r="J128" s="148" t="s">
        <v>116</v>
      </c>
      <c r="K128" s="148" t="s">
        <v>117</v>
      </c>
      <c r="L128" s="283" t="s">
        <v>118</v>
      </c>
      <c r="M128" s="283"/>
      <c r="N128" s="282" t="s">
        <v>106</v>
      </c>
      <c r="O128" s="282"/>
      <c r="P128" s="282"/>
      <c r="Q128" s="284"/>
      <c r="R128" s="149"/>
      <c r="T128" s="79" t="s">
        <v>119</v>
      </c>
      <c r="U128" s="80" t="s">
        <v>41</v>
      </c>
      <c r="V128" s="80" t="s">
        <v>120</v>
      </c>
      <c r="W128" s="80" t="s">
        <v>121</v>
      </c>
      <c r="X128" s="80" t="s">
        <v>122</v>
      </c>
      <c r="Y128" s="80" t="s">
        <v>123</v>
      </c>
      <c r="Z128" s="80" t="s">
        <v>124</v>
      </c>
      <c r="AA128" s="81" t="s">
        <v>125</v>
      </c>
    </row>
    <row r="129" spans="2:65" s="1" customFormat="1" ht="29.25" customHeight="1">
      <c r="B129" s="38"/>
      <c r="C129" s="83" t="s">
        <v>104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292">
        <f>BK129</f>
        <v>0</v>
      </c>
      <c r="O129" s="293"/>
      <c r="P129" s="293"/>
      <c r="Q129" s="293"/>
      <c r="R129" s="40"/>
      <c r="T129" s="82"/>
      <c r="U129" s="54"/>
      <c r="V129" s="54"/>
      <c r="W129" s="150">
        <f>W130+W705+W724</f>
        <v>0</v>
      </c>
      <c r="X129" s="54"/>
      <c r="Y129" s="150">
        <f>Y130+Y705+Y724</f>
        <v>251.18241500000005</v>
      </c>
      <c r="Z129" s="54"/>
      <c r="AA129" s="151">
        <f>AA130+AA705+AA724</f>
        <v>64.433700000000002</v>
      </c>
      <c r="AT129" s="21" t="s">
        <v>76</v>
      </c>
      <c r="AU129" s="21" t="s">
        <v>108</v>
      </c>
      <c r="BK129" s="152">
        <f>BK130+BK705+BK724</f>
        <v>0</v>
      </c>
    </row>
    <row r="130" spans="2:65" s="9" customFormat="1" ht="37.35" customHeight="1">
      <c r="B130" s="153"/>
      <c r="C130" s="154"/>
      <c r="D130" s="155" t="s">
        <v>245</v>
      </c>
      <c r="E130" s="155"/>
      <c r="F130" s="155"/>
      <c r="G130" s="155"/>
      <c r="H130" s="155"/>
      <c r="I130" s="155"/>
      <c r="J130" s="155"/>
      <c r="K130" s="155"/>
      <c r="L130" s="155"/>
      <c r="M130" s="155"/>
      <c r="N130" s="298">
        <f>BK130</f>
        <v>0</v>
      </c>
      <c r="O130" s="276"/>
      <c r="P130" s="276"/>
      <c r="Q130" s="276"/>
      <c r="R130" s="156"/>
      <c r="T130" s="157"/>
      <c r="U130" s="154"/>
      <c r="V130" s="154"/>
      <c r="W130" s="158">
        <f>W131+W337+W358+W379+W508+W664+W695+W703</f>
        <v>0</v>
      </c>
      <c r="X130" s="154"/>
      <c r="Y130" s="158">
        <f>Y131+Y337+Y358+Y379+Y508+Y664+Y695+Y703</f>
        <v>251.17018500000006</v>
      </c>
      <c r="Z130" s="154"/>
      <c r="AA130" s="159">
        <f>AA131+AA337+AA358+AA379+AA508+AA664+AA695+AA703</f>
        <v>64.176000000000002</v>
      </c>
      <c r="AR130" s="160" t="s">
        <v>22</v>
      </c>
      <c r="AT130" s="161" t="s">
        <v>76</v>
      </c>
      <c r="AU130" s="161" t="s">
        <v>77</v>
      </c>
      <c r="AY130" s="160" t="s">
        <v>127</v>
      </c>
      <c r="BK130" s="162">
        <f>BK131+BK337+BK358+BK379+BK508+BK664+BK695+BK703</f>
        <v>0</v>
      </c>
    </row>
    <row r="131" spans="2:65" s="9" customFormat="1" ht="19.899999999999999" customHeight="1">
      <c r="B131" s="153"/>
      <c r="C131" s="154"/>
      <c r="D131" s="186" t="s">
        <v>246</v>
      </c>
      <c r="E131" s="186"/>
      <c r="F131" s="186"/>
      <c r="G131" s="186"/>
      <c r="H131" s="186"/>
      <c r="I131" s="186"/>
      <c r="J131" s="186"/>
      <c r="K131" s="186"/>
      <c r="L131" s="186"/>
      <c r="M131" s="186"/>
      <c r="N131" s="296">
        <f>BK131</f>
        <v>0</v>
      </c>
      <c r="O131" s="297"/>
      <c r="P131" s="297"/>
      <c r="Q131" s="297"/>
      <c r="R131" s="156"/>
      <c r="T131" s="157"/>
      <c r="U131" s="154"/>
      <c r="V131" s="154"/>
      <c r="W131" s="158">
        <f>W132+SUM(W133:W334)</f>
        <v>0</v>
      </c>
      <c r="X131" s="154"/>
      <c r="Y131" s="158">
        <f>Y132+SUM(Y133:Y334)</f>
        <v>168.15854100000001</v>
      </c>
      <c r="Z131" s="154"/>
      <c r="AA131" s="159">
        <f>AA132+SUM(AA133:AA334)</f>
        <v>64.176000000000002</v>
      </c>
      <c r="AR131" s="160" t="s">
        <v>22</v>
      </c>
      <c r="AT131" s="161" t="s">
        <v>76</v>
      </c>
      <c r="AU131" s="161" t="s">
        <v>22</v>
      </c>
      <c r="AY131" s="160" t="s">
        <v>127</v>
      </c>
      <c r="BK131" s="162">
        <f>BK132+SUM(BK133:BK334)</f>
        <v>0</v>
      </c>
    </row>
    <row r="132" spans="2:65" s="1" customFormat="1" ht="31.5" customHeight="1">
      <c r="B132" s="135"/>
      <c r="C132" s="163" t="s">
        <v>22</v>
      </c>
      <c r="D132" s="163" t="s">
        <v>128</v>
      </c>
      <c r="E132" s="164" t="s">
        <v>259</v>
      </c>
      <c r="F132" s="285" t="s">
        <v>260</v>
      </c>
      <c r="G132" s="285"/>
      <c r="H132" s="285"/>
      <c r="I132" s="285"/>
      <c r="J132" s="165" t="s">
        <v>261</v>
      </c>
      <c r="K132" s="166">
        <v>37</v>
      </c>
      <c r="L132" s="286">
        <v>0</v>
      </c>
      <c r="M132" s="286"/>
      <c r="N132" s="287">
        <f>ROUND(L132*K132,2)</f>
        <v>0</v>
      </c>
      <c r="O132" s="287"/>
      <c r="P132" s="287"/>
      <c r="Q132" s="287"/>
      <c r="R132" s="138"/>
      <c r="T132" s="167" t="s">
        <v>5</v>
      </c>
      <c r="U132" s="47" t="s">
        <v>42</v>
      </c>
      <c r="V132" s="39"/>
      <c r="W132" s="168">
        <f>V132*K132</f>
        <v>0</v>
      </c>
      <c r="X132" s="168">
        <v>0</v>
      </c>
      <c r="Y132" s="168">
        <f>X132*K132</f>
        <v>0</v>
      </c>
      <c r="Z132" s="168">
        <v>0.26</v>
      </c>
      <c r="AA132" s="169">
        <f>Z132*K132</f>
        <v>9.620000000000001</v>
      </c>
      <c r="AR132" s="21" t="s">
        <v>150</v>
      </c>
      <c r="AT132" s="21" t="s">
        <v>128</v>
      </c>
      <c r="AU132" s="21" t="s">
        <v>87</v>
      </c>
      <c r="AY132" s="21" t="s">
        <v>127</v>
      </c>
      <c r="BE132" s="109">
        <f>IF(U132="základní",N132,0)</f>
        <v>0</v>
      </c>
      <c r="BF132" s="109">
        <f>IF(U132="snížená",N132,0)</f>
        <v>0</v>
      </c>
      <c r="BG132" s="109">
        <f>IF(U132="zákl. přenesená",N132,0)</f>
        <v>0</v>
      </c>
      <c r="BH132" s="109">
        <f>IF(U132="sníž. přenesená",N132,0)</f>
        <v>0</v>
      </c>
      <c r="BI132" s="109">
        <f>IF(U132="nulová",N132,0)</f>
        <v>0</v>
      </c>
      <c r="BJ132" s="21" t="s">
        <v>22</v>
      </c>
      <c r="BK132" s="109">
        <f>ROUND(L132*K132,2)</f>
        <v>0</v>
      </c>
      <c r="BL132" s="21" t="s">
        <v>150</v>
      </c>
      <c r="BM132" s="21" t="s">
        <v>262</v>
      </c>
    </row>
    <row r="133" spans="2:65" s="11" customFormat="1" ht="22.5" customHeight="1">
      <c r="B133" s="178"/>
      <c r="C133" s="179"/>
      <c r="D133" s="179"/>
      <c r="E133" s="180" t="s">
        <v>5</v>
      </c>
      <c r="F133" s="300" t="s">
        <v>263</v>
      </c>
      <c r="G133" s="301"/>
      <c r="H133" s="301"/>
      <c r="I133" s="301"/>
      <c r="J133" s="179"/>
      <c r="K133" s="181" t="s">
        <v>5</v>
      </c>
      <c r="L133" s="179"/>
      <c r="M133" s="179"/>
      <c r="N133" s="179"/>
      <c r="O133" s="179"/>
      <c r="P133" s="179"/>
      <c r="Q133" s="179"/>
      <c r="R133" s="182"/>
      <c r="T133" s="183"/>
      <c r="U133" s="179"/>
      <c r="V133" s="179"/>
      <c r="W133" s="179"/>
      <c r="X133" s="179"/>
      <c r="Y133" s="179"/>
      <c r="Z133" s="179"/>
      <c r="AA133" s="184"/>
      <c r="AT133" s="185" t="s">
        <v>134</v>
      </c>
      <c r="AU133" s="185" t="s">
        <v>87</v>
      </c>
      <c r="AV133" s="11" t="s">
        <v>22</v>
      </c>
      <c r="AW133" s="11" t="s">
        <v>35</v>
      </c>
      <c r="AX133" s="11" t="s">
        <v>77</v>
      </c>
      <c r="AY133" s="185" t="s">
        <v>127</v>
      </c>
    </row>
    <row r="134" spans="2:65" s="11" customFormat="1" ht="22.5" customHeight="1">
      <c r="B134" s="178"/>
      <c r="C134" s="179"/>
      <c r="D134" s="179"/>
      <c r="E134" s="180" t="s">
        <v>5</v>
      </c>
      <c r="F134" s="290" t="s">
        <v>264</v>
      </c>
      <c r="G134" s="291"/>
      <c r="H134" s="291"/>
      <c r="I134" s="291"/>
      <c r="J134" s="179"/>
      <c r="K134" s="181" t="s">
        <v>5</v>
      </c>
      <c r="L134" s="179"/>
      <c r="M134" s="179"/>
      <c r="N134" s="179"/>
      <c r="O134" s="179"/>
      <c r="P134" s="179"/>
      <c r="Q134" s="179"/>
      <c r="R134" s="182"/>
      <c r="T134" s="183"/>
      <c r="U134" s="179"/>
      <c r="V134" s="179"/>
      <c r="W134" s="179"/>
      <c r="X134" s="179"/>
      <c r="Y134" s="179"/>
      <c r="Z134" s="179"/>
      <c r="AA134" s="184"/>
      <c r="AT134" s="185" t="s">
        <v>134</v>
      </c>
      <c r="AU134" s="185" t="s">
        <v>87</v>
      </c>
      <c r="AV134" s="11" t="s">
        <v>22</v>
      </c>
      <c r="AW134" s="11" t="s">
        <v>35</v>
      </c>
      <c r="AX134" s="11" t="s">
        <v>77</v>
      </c>
      <c r="AY134" s="185" t="s">
        <v>127</v>
      </c>
    </row>
    <row r="135" spans="2:65" s="11" customFormat="1" ht="22.5" customHeight="1">
      <c r="B135" s="178"/>
      <c r="C135" s="179"/>
      <c r="D135" s="179"/>
      <c r="E135" s="180" t="s">
        <v>5</v>
      </c>
      <c r="F135" s="290" t="s">
        <v>265</v>
      </c>
      <c r="G135" s="291"/>
      <c r="H135" s="291"/>
      <c r="I135" s="291"/>
      <c r="J135" s="179"/>
      <c r="K135" s="181" t="s">
        <v>5</v>
      </c>
      <c r="L135" s="179"/>
      <c r="M135" s="179"/>
      <c r="N135" s="179"/>
      <c r="O135" s="179"/>
      <c r="P135" s="179"/>
      <c r="Q135" s="179"/>
      <c r="R135" s="182"/>
      <c r="T135" s="183"/>
      <c r="U135" s="179"/>
      <c r="V135" s="179"/>
      <c r="W135" s="179"/>
      <c r="X135" s="179"/>
      <c r="Y135" s="179"/>
      <c r="Z135" s="179"/>
      <c r="AA135" s="184"/>
      <c r="AT135" s="185" t="s">
        <v>134</v>
      </c>
      <c r="AU135" s="185" t="s">
        <v>87</v>
      </c>
      <c r="AV135" s="11" t="s">
        <v>22</v>
      </c>
      <c r="AW135" s="11" t="s">
        <v>35</v>
      </c>
      <c r="AX135" s="11" t="s">
        <v>77</v>
      </c>
      <c r="AY135" s="185" t="s">
        <v>127</v>
      </c>
    </row>
    <row r="136" spans="2:65" s="11" customFormat="1" ht="22.5" customHeight="1">
      <c r="B136" s="178"/>
      <c r="C136" s="179"/>
      <c r="D136" s="179"/>
      <c r="E136" s="180" t="s">
        <v>5</v>
      </c>
      <c r="F136" s="290" t="s">
        <v>266</v>
      </c>
      <c r="G136" s="291"/>
      <c r="H136" s="291"/>
      <c r="I136" s="291"/>
      <c r="J136" s="179"/>
      <c r="K136" s="181" t="s">
        <v>5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134</v>
      </c>
      <c r="AU136" s="185" t="s">
        <v>87</v>
      </c>
      <c r="AV136" s="11" t="s">
        <v>22</v>
      </c>
      <c r="AW136" s="11" t="s">
        <v>35</v>
      </c>
      <c r="AX136" s="11" t="s">
        <v>77</v>
      </c>
      <c r="AY136" s="185" t="s">
        <v>127</v>
      </c>
    </row>
    <row r="137" spans="2:65" s="11" customFormat="1" ht="22.5" customHeight="1">
      <c r="B137" s="178"/>
      <c r="C137" s="179"/>
      <c r="D137" s="179"/>
      <c r="E137" s="180" t="s">
        <v>5</v>
      </c>
      <c r="F137" s="290" t="s">
        <v>267</v>
      </c>
      <c r="G137" s="291"/>
      <c r="H137" s="291"/>
      <c r="I137" s="291"/>
      <c r="J137" s="179"/>
      <c r="K137" s="181" t="s">
        <v>5</v>
      </c>
      <c r="L137" s="179"/>
      <c r="M137" s="179"/>
      <c r="N137" s="179"/>
      <c r="O137" s="179"/>
      <c r="P137" s="179"/>
      <c r="Q137" s="179"/>
      <c r="R137" s="182"/>
      <c r="T137" s="183"/>
      <c r="U137" s="179"/>
      <c r="V137" s="179"/>
      <c r="W137" s="179"/>
      <c r="X137" s="179"/>
      <c r="Y137" s="179"/>
      <c r="Z137" s="179"/>
      <c r="AA137" s="184"/>
      <c r="AT137" s="185" t="s">
        <v>134</v>
      </c>
      <c r="AU137" s="185" t="s">
        <v>87</v>
      </c>
      <c r="AV137" s="11" t="s">
        <v>22</v>
      </c>
      <c r="AW137" s="11" t="s">
        <v>35</v>
      </c>
      <c r="AX137" s="11" t="s">
        <v>77</v>
      </c>
      <c r="AY137" s="185" t="s">
        <v>127</v>
      </c>
    </row>
    <row r="138" spans="2:65" s="11" customFormat="1" ht="22.5" customHeight="1">
      <c r="B138" s="178"/>
      <c r="C138" s="179"/>
      <c r="D138" s="179"/>
      <c r="E138" s="180" t="s">
        <v>5</v>
      </c>
      <c r="F138" s="290" t="s">
        <v>268</v>
      </c>
      <c r="G138" s="291"/>
      <c r="H138" s="291"/>
      <c r="I138" s="291"/>
      <c r="J138" s="179"/>
      <c r="K138" s="181" t="s">
        <v>5</v>
      </c>
      <c r="L138" s="179"/>
      <c r="M138" s="179"/>
      <c r="N138" s="179"/>
      <c r="O138" s="179"/>
      <c r="P138" s="179"/>
      <c r="Q138" s="179"/>
      <c r="R138" s="182"/>
      <c r="T138" s="183"/>
      <c r="U138" s="179"/>
      <c r="V138" s="179"/>
      <c r="W138" s="179"/>
      <c r="X138" s="179"/>
      <c r="Y138" s="179"/>
      <c r="Z138" s="179"/>
      <c r="AA138" s="184"/>
      <c r="AT138" s="185" t="s">
        <v>134</v>
      </c>
      <c r="AU138" s="185" t="s">
        <v>87</v>
      </c>
      <c r="AV138" s="11" t="s">
        <v>22</v>
      </c>
      <c r="AW138" s="11" t="s">
        <v>35</v>
      </c>
      <c r="AX138" s="11" t="s">
        <v>77</v>
      </c>
      <c r="AY138" s="185" t="s">
        <v>127</v>
      </c>
    </row>
    <row r="139" spans="2:65" s="11" customFormat="1" ht="22.5" customHeight="1">
      <c r="B139" s="178"/>
      <c r="C139" s="179"/>
      <c r="D139" s="179"/>
      <c r="E139" s="180" t="s">
        <v>5</v>
      </c>
      <c r="F139" s="290" t="s">
        <v>269</v>
      </c>
      <c r="G139" s="291"/>
      <c r="H139" s="291"/>
      <c r="I139" s="291"/>
      <c r="J139" s="179"/>
      <c r="K139" s="181" t="s">
        <v>5</v>
      </c>
      <c r="L139" s="179"/>
      <c r="M139" s="179"/>
      <c r="N139" s="179"/>
      <c r="O139" s="179"/>
      <c r="P139" s="179"/>
      <c r="Q139" s="179"/>
      <c r="R139" s="182"/>
      <c r="T139" s="183"/>
      <c r="U139" s="179"/>
      <c r="V139" s="179"/>
      <c r="W139" s="179"/>
      <c r="X139" s="179"/>
      <c r="Y139" s="179"/>
      <c r="Z139" s="179"/>
      <c r="AA139" s="184"/>
      <c r="AT139" s="185" t="s">
        <v>134</v>
      </c>
      <c r="AU139" s="185" t="s">
        <v>87</v>
      </c>
      <c r="AV139" s="11" t="s">
        <v>22</v>
      </c>
      <c r="AW139" s="11" t="s">
        <v>35</v>
      </c>
      <c r="AX139" s="11" t="s">
        <v>77</v>
      </c>
      <c r="AY139" s="185" t="s">
        <v>127</v>
      </c>
    </row>
    <row r="140" spans="2:65" s="10" customFormat="1" ht="22.5" customHeight="1">
      <c r="B140" s="170"/>
      <c r="C140" s="171"/>
      <c r="D140" s="171"/>
      <c r="E140" s="172" t="s">
        <v>5</v>
      </c>
      <c r="F140" s="302" t="s">
        <v>270</v>
      </c>
      <c r="G140" s="303"/>
      <c r="H140" s="303"/>
      <c r="I140" s="303"/>
      <c r="J140" s="171"/>
      <c r="K140" s="173">
        <v>5</v>
      </c>
      <c r="L140" s="171"/>
      <c r="M140" s="171"/>
      <c r="N140" s="171"/>
      <c r="O140" s="171"/>
      <c r="P140" s="171"/>
      <c r="Q140" s="171"/>
      <c r="R140" s="174"/>
      <c r="T140" s="175"/>
      <c r="U140" s="171"/>
      <c r="V140" s="171"/>
      <c r="W140" s="171"/>
      <c r="X140" s="171"/>
      <c r="Y140" s="171"/>
      <c r="Z140" s="171"/>
      <c r="AA140" s="176"/>
      <c r="AT140" s="177" t="s">
        <v>134</v>
      </c>
      <c r="AU140" s="177" t="s">
        <v>87</v>
      </c>
      <c r="AV140" s="10" t="s">
        <v>87</v>
      </c>
      <c r="AW140" s="10" t="s">
        <v>35</v>
      </c>
      <c r="AX140" s="10" t="s">
        <v>77</v>
      </c>
      <c r="AY140" s="177" t="s">
        <v>127</v>
      </c>
    </row>
    <row r="141" spans="2:65" s="11" customFormat="1" ht="22.5" customHeight="1">
      <c r="B141" s="178"/>
      <c r="C141" s="179"/>
      <c r="D141" s="179"/>
      <c r="E141" s="180" t="s">
        <v>5</v>
      </c>
      <c r="F141" s="290" t="s">
        <v>271</v>
      </c>
      <c r="G141" s="291"/>
      <c r="H141" s="291"/>
      <c r="I141" s="291"/>
      <c r="J141" s="179"/>
      <c r="K141" s="181" t="s">
        <v>5</v>
      </c>
      <c r="L141" s="179"/>
      <c r="M141" s="179"/>
      <c r="N141" s="179"/>
      <c r="O141" s="179"/>
      <c r="P141" s="179"/>
      <c r="Q141" s="179"/>
      <c r="R141" s="182"/>
      <c r="T141" s="183"/>
      <c r="U141" s="179"/>
      <c r="V141" s="179"/>
      <c r="W141" s="179"/>
      <c r="X141" s="179"/>
      <c r="Y141" s="179"/>
      <c r="Z141" s="179"/>
      <c r="AA141" s="184"/>
      <c r="AT141" s="185" t="s">
        <v>134</v>
      </c>
      <c r="AU141" s="185" t="s">
        <v>87</v>
      </c>
      <c r="AV141" s="11" t="s">
        <v>22</v>
      </c>
      <c r="AW141" s="11" t="s">
        <v>35</v>
      </c>
      <c r="AX141" s="11" t="s">
        <v>77</v>
      </c>
      <c r="AY141" s="185" t="s">
        <v>127</v>
      </c>
    </row>
    <row r="142" spans="2:65" s="10" customFormat="1" ht="22.5" customHeight="1">
      <c r="B142" s="170"/>
      <c r="C142" s="171"/>
      <c r="D142" s="171"/>
      <c r="E142" s="172" t="s">
        <v>5</v>
      </c>
      <c r="F142" s="302" t="s">
        <v>272</v>
      </c>
      <c r="G142" s="303"/>
      <c r="H142" s="303"/>
      <c r="I142" s="303"/>
      <c r="J142" s="171"/>
      <c r="K142" s="173">
        <v>23</v>
      </c>
      <c r="L142" s="171"/>
      <c r="M142" s="171"/>
      <c r="N142" s="171"/>
      <c r="O142" s="171"/>
      <c r="P142" s="171"/>
      <c r="Q142" s="171"/>
      <c r="R142" s="174"/>
      <c r="T142" s="175"/>
      <c r="U142" s="171"/>
      <c r="V142" s="171"/>
      <c r="W142" s="171"/>
      <c r="X142" s="171"/>
      <c r="Y142" s="171"/>
      <c r="Z142" s="171"/>
      <c r="AA142" s="176"/>
      <c r="AT142" s="177" t="s">
        <v>134</v>
      </c>
      <c r="AU142" s="177" t="s">
        <v>87</v>
      </c>
      <c r="AV142" s="10" t="s">
        <v>87</v>
      </c>
      <c r="AW142" s="10" t="s">
        <v>35</v>
      </c>
      <c r="AX142" s="10" t="s">
        <v>77</v>
      </c>
      <c r="AY142" s="177" t="s">
        <v>127</v>
      </c>
    </row>
    <row r="143" spans="2:65" s="11" customFormat="1" ht="22.5" customHeight="1">
      <c r="B143" s="178"/>
      <c r="C143" s="179"/>
      <c r="D143" s="179"/>
      <c r="E143" s="180" t="s">
        <v>5</v>
      </c>
      <c r="F143" s="290" t="s">
        <v>273</v>
      </c>
      <c r="G143" s="291"/>
      <c r="H143" s="291"/>
      <c r="I143" s="291"/>
      <c r="J143" s="179"/>
      <c r="K143" s="181" t="s">
        <v>5</v>
      </c>
      <c r="L143" s="179"/>
      <c r="M143" s="179"/>
      <c r="N143" s="179"/>
      <c r="O143" s="179"/>
      <c r="P143" s="179"/>
      <c r="Q143" s="179"/>
      <c r="R143" s="182"/>
      <c r="T143" s="183"/>
      <c r="U143" s="179"/>
      <c r="V143" s="179"/>
      <c r="W143" s="179"/>
      <c r="X143" s="179"/>
      <c r="Y143" s="179"/>
      <c r="Z143" s="179"/>
      <c r="AA143" s="184"/>
      <c r="AT143" s="185" t="s">
        <v>134</v>
      </c>
      <c r="AU143" s="185" t="s">
        <v>87</v>
      </c>
      <c r="AV143" s="11" t="s">
        <v>22</v>
      </c>
      <c r="AW143" s="11" t="s">
        <v>35</v>
      </c>
      <c r="AX143" s="11" t="s">
        <v>77</v>
      </c>
      <c r="AY143" s="185" t="s">
        <v>127</v>
      </c>
    </row>
    <row r="144" spans="2:65" s="10" customFormat="1" ht="22.5" customHeight="1">
      <c r="B144" s="170"/>
      <c r="C144" s="171"/>
      <c r="D144" s="171"/>
      <c r="E144" s="172" t="s">
        <v>5</v>
      </c>
      <c r="F144" s="302" t="s">
        <v>274</v>
      </c>
      <c r="G144" s="303"/>
      <c r="H144" s="303"/>
      <c r="I144" s="303"/>
      <c r="J144" s="171"/>
      <c r="K144" s="173">
        <v>2</v>
      </c>
      <c r="L144" s="171"/>
      <c r="M144" s="171"/>
      <c r="N144" s="171"/>
      <c r="O144" s="171"/>
      <c r="P144" s="171"/>
      <c r="Q144" s="171"/>
      <c r="R144" s="174"/>
      <c r="T144" s="175"/>
      <c r="U144" s="171"/>
      <c r="V144" s="171"/>
      <c r="W144" s="171"/>
      <c r="X144" s="171"/>
      <c r="Y144" s="171"/>
      <c r="Z144" s="171"/>
      <c r="AA144" s="176"/>
      <c r="AT144" s="177" t="s">
        <v>134</v>
      </c>
      <c r="AU144" s="177" t="s">
        <v>87</v>
      </c>
      <c r="AV144" s="10" t="s">
        <v>87</v>
      </c>
      <c r="AW144" s="10" t="s">
        <v>35</v>
      </c>
      <c r="AX144" s="10" t="s">
        <v>77</v>
      </c>
      <c r="AY144" s="177" t="s">
        <v>127</v>
      </c>
    </row>
    <row r="145" spans="2:65" s="11" customFormat="1" ht="22.5" customHeight="1">
      <c r="B145" s="178"/>
      <c r="C145" s="179"/>
      <c r="D145" s="179"/>
      <c r="E145" s="180" t="s">
        <v>5</v>
      </c>
      <c r="F145" s="290" t="s">
        <v>275</v>
      </c>
      <c r="G145" s="291"/>
      <c r="H145" s="291"/>
      <c r="I145" s="291"/>
      <c r="J145" s="179"/>
      <c r="K145" s="181" t="s">
        <v>5</v>
      </c>
      <c r="L145" s="179"/>
      <c r="M145" s="179"/>
      <c r="N145" s="179"/>
      <c r="O145" s="179"/>
      <c r="P145" s="179"/>
      <c r="Q145" s="179"/>
      <c r="R145" s="182"/>
      <c r="T145" s="183"/>
      <c r="U145" s="179"/>
      <c r="V145" s="179"/>
      <c r="W145" s="179"/>
      <c r="X145" s="179"/>
      <c r="Y145" s="179"/>
      <c r="Z145" s="179"/>
      <c r="AA145" s="184"/>
      <c r="AT145" s="185" t="s">
        <v>134</v>
      </c>
      <c r="AU145" s="185" t="s">
        <v>87</v>
      </c>
      <c r="AV145" s="11" t="s">
        <v>22</v>
      </c>
      <c r="AW145" s="11" t="s">
        <v>35</v>
      </c>
      <c r="AX145" s="11" t="s">
        <v>77</v>
      </c>
      <c r="AY145" s="185" t="s">
        <v>127</v>
      </c>
    </row>
    <row r="146" spans="2:65" s="11" customFormat="1" ht="22.5" customHeight="1">
      <c r="B146" s="178"/>
      <c r="C146" s="179"/>
      <c r="D146" s="179"/>
      <c r="E146" s="180" t="s">
        <v>5</v>
      </c>
      <c r="F146" s="290" t="s">
        <v>269</v>
      </c>
      <c r="G146" s="291"/>
      <c r="H146" s="291"/>
      <c r="I146" s="291"/>
      <c r="J146" s="179"/>
      <c r="K146" s="181" t="s">
        <v>5</v>
      </c>
      <c r="L146" s="179"/>
      <c r="M146" s="179"/>
      <c r="N146" s="179"/>
      <c r="O146" s="179"/>
      <c r="P146" s="179"/>
      <c r="Q146" s="179"/>
      <c r="R146" s="182"/>
      <c r="T146" s="183"/>
      <c r="U146" s="179"/>
      <c r="V146" s="179"/>
      <c r="W146" s="179"/>
      <c r="X146" s="179"/>
      <c r="Y146" s="179"/>
      <c r="Z146" s="179"/>
      <c r="AA146" s="184"/>
      <c r="AT146" s="185" t="s">
        <v>134</v>
      </c>
      <c r="AU146" s="185" t="s">
        <v>87</v>
      </c>
      <c r="AV146" s="11" t="s">
        <v>22</v>
      </c>
      <c r="AW146" s="11" t="s">
        <v>35</v>
      </c>
      <c r="AX146" s="11" t="s">
        <v>77</v>
      </c>
      <c r="AY146" s="185" t="s">
        <v>127</v>
      </c>
    </row>
    <row r="147" spans="2:65" s="10" customFormat="1" ht="22.5" customHeight="1">
      <c r="B147" s="170"/>
      <c r="C147" s="171"/>
      <c r="D147" s="171"/>
      <c r="E147" s="172" t="s">
        <v>5</v>
      </c>
      <c r="F147" s="302" t="s">
        <v>276</v>
      </c>
      <c r="G147" s="303"/>
      <c r="H147" s="303"/>
      <c r="I147" s="303"/>
      <c r="J147" s="171"/>
      <c r="K147" s="173">
        <v>3</v>
      </c>
      <c r="L147" s="171"/>
      <c r="M147" s="171"/>
      <c r="N147" s="171"/>
      <c r="O147" s="171"/>
      <c r="P147" s="171"/>
      <c r="Q147" s="171"/>
      <c r="R147" s="174"/>
      <c r="T147" s="175"/>
      <c r="U147" s="171"/>
      <c r="V147" s="171"/>
      <c r="W147" s="171"/>
      <c r="X147" s="171"/>
      <c r="Y147" s="171"/>
      <c r="Z147" s="171"/>
      <c r="AA147" s="176"/>
      <c r="AT147" s="177" t="s">
        <v>134</v>
      </c>
      <c r="AU147" s="177" t="s">
        <v>87</v>
      </c>
      <c r="AV147" s="10" t="s">
        <v>87</v>
      </c>
      <c r="AW147" s="10" t="s">
        <v>35</v>
      </c>
      <c r="AX147" s="10" t="s">
        <v>77</v>
      </c>
      <c r="AY147" s="177" t="s">
        <v>127</v>
      </c>
    </row>
    <row r="148" spans="2:65" s="11" customFormat="1" ht="22.5" customHeight="1">
      <c r="B148" s="178"/>
      <c r="C148" s="179"/>
      <c r="D148" s="179"/>
      <c r="E148" s="180" t="s">
        <v>5</v>
      </c>
      <c r="F148" s="290" t="s">
        <v>277</v>
      </c>
      <c r="G148" s="291"/>
      <c r="H148" s="291"/>
      <c r="I148" s="291"/>
      <c r="J148" s="179"/>
      <c r="K148" s="181" t="s">
        <v>5</v>
      </c>
      <c r="L148" s="179"/>
      <c r="M148" s="179"/>
      <c r="N148" s="179"/>
      <c r="O148" s="179"/>
      <c r="P148" s="179"/>
      <c r="Q148" s="179"/>
      <c r="R148" s="182"/>
      <c r="T148" s="183"/>
      <c r="U148" s="179"/>
      <c r="V148" s="179"/>
      <c r="W148" s="179"/>
      <c r="X148" s="179"/>
      <c r="Y148" s="179"/>
      <c r="Z148" s="179"/>
      <c r="AA148" s="184"/>
      <c r="AT148" s="185" t="s">
        <v>134</v>
      </c>
      <c r="AU148" s="185" t="s">
        <v>87</v>
      </c>
      <c r="AV148" s="11" t="s">
        <v>22</v>
      </c>
      <c r="AW148" s="11" t="s">
        <v>35</v>
      </c>
      <c r="AX148" s="11" t="s">
        <v>77</v>
      </c>
      <c r="AY148" s="185" t="s">
        <v>127</v>
      </c>
    </row>
    <row r="149" spans="2:65" s="10" customFormat="1" ht="22.5" customHeight="1">
      <c r="B149" s="170"/>
      <c r="C149" s="171"/>
      <c r="D149" s="171"/>
      <c r="E149" s="172" t="s">
        <v>5</v>
      </c>
      <c r="F149" s="302" t="s">
        <v>278</v>
      </c>
      <c r="G149" s="303"/>
      <c r="H149" s="303"/>
      <c r="I149" s="303"/>
      <c r="J149" s="171"/>
      <c r="K149" s="173">
        <v>4</v>
      </c>
      <c r="L149" s="171"/>
      <c r="M149" s="171"/>
      <c r="N149" s="171"/>
      <c r="O149" s="171"/>
      <c r="P149" s="171"/>
      <c r="Q149" s="171"/>
      <c r="R149" s="174"/>
      <c r="T149" s="175"/>
      <c r="U149" s="171"/>
      <c r="V149" s="171"/>
      <c r="W149" s="171"/>
      <c r="X149" s="171"/>
      <c r="Y149" s="171"/>
      <c r="Z149" s="171"/>
      <c r="AA149" s="176"/>
      <c r="AT149" s="177" t="s">
        <v>134</v>
      </c>
      <c r="AU149" s="177" t="s">
        <v>87</v>
      </c>
      <c r="AV149" s="10" t="s">
        <v>87</v>
      </c>
      <c r="AW149" s="10" t="s">
        <v>35</v>
      </c>
      <c r="AX149" s="10" t="s">
        <v>77</v>
      </c>
      <c r="AY149" s="177" t="s">
        <v>127</v>
      </c>
    </row>
    <row r="150" spans="2:65" s="12" customFormat="1" ht="22.5" customHeight="1">
      <c r="B150" s="188"/>
      <c r="C150" s="189"/>
      <c r="D150" s="189"/>
      <c r="E150" s="190" t="s">
        <v>5</v>
      </c>
      <c r="F150" s="304" t="s">
        <v>279</v>
      </c>
      <c r="G150" s="305"/>
      <c r="H150" s="305"/>
      <c r="I150" s="305"/>
      <c r="J150" s="189"/>
      <c r="K150" s="191">
        <v>37</v>
      </c>
      <c r="L150" s="189"/>
      <c r="M150" s="189"/>
      <c r="N150" s="189"/>
      <c r="O150" s="189"/>
      <c r="P150" s="189"/>
      <c r="Q150" s="189"/>
      <c r="R150" s="192"/>
      <c r="T150" s="193"/>
      <c r="U150" s="189"/>
      <c r="V150" s="189"/>
      <c r="W150" s="189"/>
      <c r="X150" s="189"/>
      <c r="Y150" s="189"/>
      <c r="Z150" s="189"/>
      <c r="AA150" s="194"/>
      <c r="AT150" s="195" t="s">
        <v>134</v>
      </c>
      <c r="AU150" s="195" t="s">
        <v>87</v>
      </c>
      <c r="AV150" s="12" t="s">
        <v>150</v>
      </c>
      <c r="AW150" s="12" t="s">
        <v>35</v>
      </c>
      <c r="AX150" s="12" t="s">
        <v>22</v>
      </c>
      <c r="AY150" s="195" t="s">
        <v>127</v>
      </c>
    </row>
    <row r="151" spans="2:65" s="1" customFormat="1" ht="31.5" customHeight="1">
      <c r="B151" s="135"/>
      <c r="C151" s="163" t="s">
        <v>87</v>
      </c>
      <c r="D151" s="163" t="s">
        <v>128</v>
      </c>
      <c r="E151" s="164" t="s">
        <v>280</v>
      </c>
      <c r="F151" s="285" t="s">
        <v>281</v>
      </c>
      <c r="G151" s="285"/>
      <c r="H151" s="285"/>
      <c r="I151" s="285"/>
      <c r="J151" s="165" t="s">
        <v>261</v>
      </c>
      <c r="K151" s="166">
        <v>7</v>
      </c>
      <c r="L151" s="286">
        <v>0</v>
      </c>
      <c r="M151" s="286"/>
      <c r="N151" s="287">
        <f>ROUND(L151*K151,2)</f>
        <v>0</v>
      </c>
      <c r="O151" s="287"/>
      <c r="P151" s="287"/>
      <c r="Q151" s="287"/>
      <c r="R151" s="138"/>
      <c r="T151" s="167" t="s">
        <v>5</v>
      </c>
      <c r="U151" s="47" t="s">
        <v>42</v>
      </c>
      <c r="V151" s="39"/>
      <c r="W151" s="168">
        <f>V151*K151</f>
        <v>0</v>
      </c>
      <c r="X151" s="168">
        <v>0</v>
      </c>
      <c r="Y151" s="168">
        <f>X151*K151</f>
        <v>0</v>
      </c>
      <c r="Z151" s="168">
        <v>0.4</v>
      </c>
      <c r="AA151" s="169">
        <f>Z151*K151</f>
        <v>2.8000000000000003</v>
      </c>
      <c r="AR151" s="21" t="s">
        <v>150</v>
      </c>
      <c r="AT151" s="21" t="s">
        <v>128</v>
      </c>
      <c r="AU151" s="21" t="s">
        <v>87</v>
      </c>
      <c r="AY151" s="21" t="s">
        <v>127</v>
      </c>
      <c r="BE151" s="109">
        <f>IF(U151="základní",N151,0)</f>
        <v>0</v>
      </c>
      <c r="BF151" s="109">
        <f>IF(U151="snížená",N151,0)</f>
        <v>0</v>
      </c>
      <c r="BG151" s="109">
        <f>IF(U151="zákl. přenesená",N151,0)</f>
        <v>0</v>
      </c>
      <c r="BH151" s="109">
        <f>IF(U151="sníž. přenesená",N151,0)</f>
        <v>0</v>
      </c>
      <c r="BI151" s="109">
        <f>IF(U151="nulová",N151,0)</f>
        <v>0</v>
      </c>
      <c r="BJ151" s="21" t="s">
        <v>22</v>
      </c>
      <c r="BK151" s="109">
        <f>ROUND(L151*K151,2)</f>
        <v>0</v>
      </c>
      <c r="BL151" s="21" t="s">
        <v>150</v>
      </c>
      <c r="BM151" s="21" t="s">
        <v>282</v>
      </c>
    </row>
    <row r="152" spans="2:65" s="11" customFormat="1" ht="22.5" customHeight="1">
      <c r="B152" s="178"/>
      <c r="C152" s="179"/>
      <c r="D152" s="179"/>
      <c r="E152" s="180" t="s">
        <v>5</v>
      </c>
      <c r="F152" s="300" t="s">
        <v>263</v>
      </c>
      <c r="G152" s="301"/>
      <c r="H152" s="301"/>
      <c r="I152" s="301"/>
      <c r="J152" s="179"/>
      <c r="K152" s="181" t="s">
        <v>5</v>
      </c>
      <c r="L152" s="179"/>
      <c r="M152" s="179"/>
      <c r="N152" s="179"/>
      <c r="O152" s="179"/>
      <c r="P152" s="179"/>
      <c r="Q152" s="179"/>
      <c r="R152" s="182"/>
      <c r="T152" s="183"/>
      <c r="U152" s="179"/>
      <c r="V152" s="179"/>
      <c r="W152" s="179"/>
      <c r="X152" s="179"/>
      <c r="Y152" s="179"/>
      <c r="Z152" s="179"/>
      <c r="AA152" s="184"/>
      <c r="AT152" s="185" t="s">
        <v>134</v>
      </c>
      <c r="AU152" s="185" t="s">
        <v>87</v>
      </c>
      <c r="AV152" s="11" t="s">
        <v>22</v>
      </c>
      <c r="AW152" s="11" t="s">
        <v>35</v>
      </c>
      <c r="AX152" s="11" t="s">
        <v>77</v>
      </c>
      <c r="AY152" s="185" t="s">
        <v>127</v>
      </c>
    </row>
    <row r="153" spans="2:65" s="11" customFormat="1" ht="22.5" customHeight="1">
      <c r="B153" s="178"/>
      <c r="C153" s="179"/>
      <c r="D153" s="179"/>
      <c r="E153" s="180" t="s">
        <v>5</v>
      </c>
      <c r="F153" s="290" t="s">
        <v>264</v>
      </c>
      <c r="G153" s="291"/>
      <c r="H153" s="291"/>
      <c r="I153" s="291"/>
      <c r="J153" s="179"/>
      <c r="K153" s="181" t="s">
        <v>5</v>
      </c>
      <c r="L153" s="179"/>
      <c r="M153" s="179"/>
      <c r="N153" s="179"/>
      <c r="O153" s="179"/>
      <c r="P153" s="179"/>
      <c r="Q153" s="179"/>
      <c r="R153" s="182"/>
      <c r="T153" s="183"/>
      <c r="U153" s="179"/>
      <c r="V153" s="179"/>
      <c r="W153" s="179"/>
      <c r="X153" s="179"/>
      <c r="Y153" s="179"/>
      <c r="Z153" s="179"/>
      <c r="AA153" s="184"/>
      <c r="AT153" s="185" t="s">
        <v>134</v>
      </c>
      <c r="AU153" s="185" t="s">
        <v>87</v>
      </c>
      <c r="AV153" s="11" t="s">
        <v>22</v>
      </c>
      <c r="AW153" s="11" t="s">
        <v>35</v>
      </c>
      <c r="AX153" s="11" t="s">
        <v>77</v>
      </c>
      <c r="AY153" s="185" t="s">
        <v>127</v>
      </c>
    </row>
    <row r="154" spans="2:65" s="11" customFormat="1" ht="22.5" customHeight="1">
      <c r="B154" s="178"/>
      <c r="C154" s="179"/>
      <c r="D154" s="179"/>
      <c r="E154" s="180" t="s">
        <v>5</v>
      </c>
      <c r="F154" s="290" t="s">
        <v>265</v>
      </c>
      <c r="G154" s="291"/>
      <c r="H154" s="291"/>
      <c r="I154" s="291"/>
      <c r="J154" s="179"/>
      <c r="K154" s="181" t="s">
        <v>5</v>
      </c>
      <c r="L154" s="179"/>
      <c r="M154" s="179"/>
      <c r="N154" s="179"/>
      <c r="O154" s="179"/>
      <c r="P154" s="179"/>
      <c r="Q154" s="179"/>
      <c r="R154" s="182"/>
      <c r="T154" s="183"/>
      <c r="U154" s="179"/>
      <c r="V154" s="179"/>
      <c r="W154" s="179"/>
      <c r="X154" s="179"/>
      <c r="Y154" s="179"/>
      <c r="Z154" s="179"/>
      <c r="AA154" s="184"/>
      <c r="AT154" s="185" t="s">
        <v>134</v>
      </c>
      <c r="AU154" s="185" t="s">
        <v>87</v>
      </c>
      <c r="AV154" s="11" t="s">
        <v>22</v>
      </c>
      <c r="AW154" s="11" t="s">
        <v>35</v>
      </c>
      <c r="AX154" s="11" t="s">
        <v>77</v>
      </c>
      <c r="AY154" s="185" t="s">
        <v>127</v>
      </c>
    </row>
    <row r="155" spans="2:65" s="11" customFormat="1" ht="22.5" customHeight="1">
      <c r="B155" s="178"/>
      <c r="C155" s="179"/>
      <c r="D155" s="179"/>
      <c r="E155" s="180" t="s">
        <v>5</v>
      </c>
      <c r="F155" s="290" t="s">
        <v>266</v>
      </c>
      <c r="G155" s="291"/>
      <c r="H155" s="291"/>
      <c r="I155" s="291"/>
      <c r="J155" s="179"/>
      <c r="K155" s="181" t="s">
        <v>5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134</v>
      </c>
      <c r="AU155" s="185" t="s">
        <v>87</v>
      </c>
      <c r="AV155" s="11" t="s">
        <v>22</v>
      </c>
      <c r="AW155" s="11" t="s">
        <v>35</v>
      </c>
      <c r="AX155" s="11" t="s">
        <v>77</v>
      </c>
      <c r="AY155" s="185" t="s">
        <v>127</v>
      </c>
    </row>
    <row r="156" spans="2:65" s="11" customFormat="1" ht="22.5" customHeight="1">
      <c r="B156" s="178"/>
      <c r="C156" s="179"/>
      <c r="D156" s="179"/>
      <c r="E156" s="180" t="s">
        <v>5</v>
      </c>
      <c r="F156" s="290" t="s">
        <v>267</v>
      </c>
      <c r="G156" s="291"/>
      <c r="H156" s="291"/>
      <c r="I156" s="291"/>
      <c r="J156" s="179"/>
      <c r="K156" s="181" t="s">
        <v>5</v>
      </c>
      <c r="L156" s="179"/>
      <c r="M156" s="179"/>
      <c r="N156" s="179"/>
      <c r="O156" s="179"/>
      <c r="P156" s="179"/>
      <c r="Q156" s="179"/>
      <c r="R156" s="182"/>
      <c r="T156" s="183"/>
      <c r="U156" s="179"/>
      <c r="V156" s="179"/>
      <c r="W156" s="179"/>
      <c r="X156" s="179"/>
      <c r="Y156" s="179"/>
      <c r="Z156" s="179"/>
      <c r="AA156" s="184"/>
      <c r="AT156" s="185" t="s">
        <v>134</v>
      </c>
      <c r="AU156" s="185" t="s">
        <v>87</v>
      </c>
      <c r="AV156" s="11" t="s">
        <v>22</v>
      </c>
      <c r="AW156" s="11" t="s">
        <v>35</v>
      </c>
      <c r="AX156" s="11" t="s">
        <v>77</v>
      </c>
      <c r="AY156" s="185" t="s">
        <v>127</v>
      </c>
    </row>
    <row r="157" spans="2:65" s="11" customFormat="1" ht="22.5" customHeight="1">
      <c r="B157" s="178"/>
      <c r="C157" s="179"/>
      <c r="D157" s="179"/>
      <c r="E157" s="180" t="s">
        <v>5</v>
      </c>
      <c r="F157" s="290" t="s">
        <v>275</v>
      </c>
      <c r="G157" s="291"/>
      <c r="H157" s="291"/>
      <c r="I157" s="291"/>
      <c r="J157" s="179"/>
      <c r="K157" s="181" t="s">
        <v>5</v>
      </c>
      <c r="L157" s="179"/>
      <c r="M157" s="179"/>
      <c r="N157" s="179"/>
      <c r="O157" s="179"/>
      <c r="P157" s="179"/>
      <c r="Q157" s="179"/>
      <c r="R157" s="182"/>
      <c r="T157" s="183"/>
      <c r="U157" s="179"/>
      <c r="V157" s="179"/>
      <c r="W157" s="179"/>
      <c r="X157" s="179"/>
      <c r="Y157" s="179"/>
      <c r="Z157" s="179"/>
      <c r="AA157" s="184"/>
      <c r="AT157" s="185" t="s">
        <v>134</v>
      </c>
      <c r="AU157" s="185" t="s">
        <v>87</v>
      </c>
      <c r="AV157" s="11" t="s">
        <v>22</v>
      </c>
      <c r="AW157" s="11" t="s">
        <v>35</v>
      </c>
      <c r="AX157" s="11" t="s">
        <v>77</v>
      </c>
      <c r="AY157" s="185" t="s">
        <v>127</v>
      </c>
    </row>
    <row r="158" spans="2:65" s="11" customFormat="1" ht="22.5" customHeight="1">
      <c r="B158" s="178"/>
      <c r="C158" s="179"/>
      <c r="D158" s="179"/>
      <c r="E158" s="180" t="s">
        <v>5</v>
      </c>
      <c r="F158" s="290" t="s">
        <v>269</v>
      </c>
      <c r="G158" s="291"/>
      <c r="H158" s="291"/>
      <c r="I158" s="291"/>
      <c r="J158" s="179"/>
      <c r="K158" s="181" t="s">
        <v>5</v>
      </c>
      <c r="L158" s="179"/>
      <c r="M158" s="179"/>
      <c r="N158" s="179"/>
      <c r="O158" s="179"/>
      <c r="P158" s="179"/>
      <c r="Q158" s="179"/>
      <c r="R158" s="182"/>
      <c r="T158" s="183"/>
      <c r="U158" s="179"/>
      <c r="V158" s="179"/>
      <c r="W158" s="179"/>
      <c r="X158" s="179"/>
      <c r="Y158" s="179"/>
      <c r="Z158" s="179"/>
      <c r="AA158" s="184"/>
      <c r="AT158" s="185" t="s">
        <v>134</v>
      </c>
      <c r="AU158" s="185" t="s">
        <v>87</v>
      </c>
      <c r="AV158" s="11" t="s">
        <v>22</v>
      </c>
      <c r="AW158" s="11" t="s">
        <v>35</v>
      </c>
      <c r="AX158" s="11" t="s">
        <v>77</v>
      </c>
      <c r="AY158" s="185" t="s">
        <v>127</v>
      </c>
    </row>
    <row r="159" spans="2:65" s="10" customFormat="1" ht="22.5" customHeight="1">
      <c r="B159" s="170"/>
      <c r="C159" s="171"/>
      <c r="D159" s="171"/>
      <c r="E159" s="172" t="s">
        <v>5</v>
      </c>
      <c r="F159" s="302" t="s">
        <v>276</v>
      </c>
      <c r="G159" s="303"/>
      <c r="H159" s="303"/>
      <c r="I159" s="303"/>
      <c r="J159" s="171"/>
      <c r="K159" s="173">
        <v>3</v>
      </c>
      <c r="L159" s="171"/>
      <c r="M159" s="171"/>
      <c r="N159" s="171"/>
      <c r="O159" s="171"/>
      <c r="P159" s="171"/>
      <c r="Q159" s="171"/>
      <c r="R159" s="174"/>
      <c r="T159" s="175"/>
      <c r="U159" s="171"/>
      <c r="V159" s="171"/>
      <c r="W159" s="171"/>
      <c r="X159" s="171"/>
      <c r="Y159" s="171"/>
      <c r="Z159" s="171"/>
      <c r="AA159" s="176"/>
      <c r="AT159" s="177" t="s">
        <v>134</v>
      </c>
      <c r="AU159" s="177" t="s">
        <v>87</v>
      </c>
      <c r="AV159" s="10" t="s">
        <v>87</v>
      </c>
      <c r="AW159" s="10" t="s">
        <v>35</v>
      </c>
      <c r="AX159" s="10" t="s">
        <v>77</v>
      </c>
      <c r="AY159" s="177" t="s">
        <v>127</v>
      </c>
    </row>
    <row r="160" spans="2:65" s="11" customFormat="1" ht="22.5" customHeight="1">
      <c r="B160" s="178"/>
      <c r="C160" s="179"/>
      <c r="D160" s="179"/>
      <c r="E160" s="180" t="s">
        <v>5</v>
      </c>
      <c r="F160" s="290" t="s">
        <v>277</v>
      </c>
      <c r="G160" s="291"/>
      <c r="H160" s="291"/>
      <c r="I160" s="291"/>
      <c r="J160" s="179"/>
      <c r="K160" s="181" t="s">
        <v>5</v>
      </c>
      <c r="L160" s="179"/>
      <c r="M160" s="179"/>
      <c r="N160" s="179"/>
      <c r="O160" s="179"/>
      <c r="P160" s="179"/>
      <c r="Q160" s="179"/>
      <c r="R160" s="182"/>
      <c r="T160" s="183"/>
      <c r="U160" s="179"/>
      <c r="V160" s="179"/>
      <c r="W160" s="179"/>
      <c r="X160" s="179"/>
      <c r="Y160" s="179"/>
      <c r="Z160" s="179"/>
      <c r="AA160" s="184"/>
      <c r="AT160" s="185" t="s">
        <v>134</v>
      </c>
      <c r="AU160" s="185" t="s">
        <v>87</v>
      </c>
      <c r="AV160" s="11" t="s">
        <v>22</v>
      </c>
      <c r="AW160" s="11" t="s">
        <v>35</v>
      </c>
      <c r="AX160" s="11" t="s">
        <v>77</v>
      </c>
      <c r="AY160" s="185" t="s">
        <v>127</v>
      </c>
    </row>
    <row r="161" spans="2:65" s="10" customFormat="1" ht="22.5" customHeight="1">
      <c r="B161" s="170"/>
      <c r="C161" s="171"/>
      <c r="D161" s="171"/>
      <c r="E161" s="172" t="s">
        <v>5</v>
      </c>
      <c r="F161" s="302" t="s">
        <v>278</v>
      </c>
      <c r="G161" s="303"/>
      <c r="H161" s="303"/>
      <c r="I161" s="303"/>
      <c r="J161" s="171"/>
      <c r="K161" s="173">
        <v>4</v>
      </c>
      <c r="L161" s="171"/>
      <c r="M161" s="171"/>
      <c r="N161" s="171"/>
      <c r="O161" s="171"/>
      <c r="P161" s="171"/>
      <c r="Q161" s="171"/>
      <c r="R161" s="174"/>
      <c r="T161" s="175"/>
      <c r="U161" s="171"/>
      <c r="V161" s="171"/>
      <c r="W161" s="171"/>
      <c r="X161" s="171"/>
      <c r="Y161" s="171"/>
      <c r="Z161" s="171"/>
      <c r="AA161" s="176"/>
      <c r="AT161" s="177" t="s">
        <v>134</v>
      </c>
      <c r="AU161" s="177" t="s">
        <v>87</v>
      </c>
      <c r="AV161" s="10" t="s">
        <v>87</v>
      </c>
      <c r="AW161" s="10" t="s">
        <v>35</v>
      </c>
      <c r="AX161" s="10" t="s">
        <v>77</v>
      </c>
      <c r="AY161" s="177" t="s">
        <v>127</v>
      </c>
    </row>
    <row r="162" spans="2:65" s="12" customFormat="1" ht="22.5" customHeight="1">
      <c r="B162" s="188"/>
      <c r="C162" s="189"/>
      <c r="D162" s="189"/>
      <c r="E162" s="190" t="s">
        <v>5</v>
      </c>
      <c r="F162" s="304" t="s">
        <v>279</v>
      </c>
      <c r="G162" s="305"/>
      <c r="H162" s="305"/>
      <c r="I162" s="305"/>
      <c r="J162" s="189"/>
      <c r="K162" s="191">
        <v>7</v>
      </c>
      <c r="L162" s="189"/>
      <c r="M162" s="189"/>
      <c r="N162" s="189"/>
      <c r="O162" s="189"/>
      <c r="P162" s="189"/>
      <c r="Q162" s="189"/>
      <c r="R162" s="192"/>
      <c r="T162" s="193"/>
      <c r="U162" s="189"/>
      <c r="V162" s="189"/>
      <c r="W162" s="189"/>
      <c r="X162" s="189"/>
      <c r="Y162" s="189"/>
      <c r="Z162" s="189"/>
      <c r="AA162" s="194"/>
      <c r="AT162" s="195" t="s">
        <v>134</v>
      </c>
      <c r="AU162" s="195" t="s">
        <v>87</v>
      </c>
      <c r="AV162" s="12" t="s">
        <v>150</v>
      </c>
      <c r="AW162" s="12" t="s">
        <v>35</v>
      </c>
      <c r="AX162" s="12" t="s">
        <v>22</v>
      </c>
      <c r="AY162" s="195" t="s">
        <v>127</v>
      </c>
    </row>
    <row r="163" spans="2:65" s="1" customFormat="1" ht="31.5" customHeight="1">
      <c r="B163" s="135"/>
      <c r="C163" s="163" t="s">
        <v>90</v>
      </c>
      <c r="D163" s="163" t="s">
        <v>128</v>
      </c>
      <c r="E163" s="164" t="s">
        <v>283</v>
      </c>
      <c r="F163" s="285" t="s">
        <v>284</v>
      </c>
      <c r="G163" s="285"/>
      <c r="H163" s="285"/>
      <c r="I163" s="285"/>
      <c r="J163" s="165" t="s">
        <v>261</v>
      </c>
      <c r="K163" s="166">
        <v>30</v>
      </c>
      <c r="L163" s="286">
        <v>0</v>
      </c>
      <c r="M163" s="286"/>
      <c r="N163" s="287">
        <f>ROUND(L163*K163,2)</f>
        <v>0</v>
      </c>
      <c r="O163" s="287"/>
      <c r="P163" s="287"/>
      <c r="Q163" s="287"/>
      <c r="R163" s="138"/>
      <c r="T163" s="167" t="s">
        <v>5</v>
      </c>
      <c r="U163" s="47" t="s">
        <v>42</v>
      </c>
      <c r="V163" s="39"/>
      <c r="W163" s="168">
        <f>V163*K163</f>
        <v>0</v>
      </c>
      <c r="X163" s="168">
        <v>0</v>
      </c>
      <c r="Y163" s="168">
        <f>X163*K163</f>
        <v>0</v>
      </c>
      <c r="Z163" s="168">
        <v>0.56000000000000005</v>
      </c>
      <c r="AA163" s="169">
        <f>Z163*K163</f>
        <v>16.8</v>
      </c>
      <c r="AR163" s="21" t="s">
        <v>150</v>
      </c>
      <c r="AT163" s="21" t="s">
        <v>128</v>
      </c>
      <c r="AU163" s="21" t="s">
        <v>87</v>
      </c>
      <c r="AY163" s="21" t="s">
        <v>127</v>
      </c>
      <c r="BE163" s="109">
        <f>IF(U163="základní",N163,0)</f>
        <v>0</v>
      </c>
      <c r="BF163" s="109">
        <f>IF(U163="snížená",N163,0)</f>
        <v>0</v>
      </c>
      <c r="BG163" s="109">
        <f>IF(U163="zákl. přenesená",N163,0)</f>
        <v>0</v>
      </c>
      <c r="BH163" s="109">
        <f>IF(U163="sníž. přenesená",N163,0)</f>
        <v>0</v>
      </c>
      <c r="BI163" s="109">
        <f>IF(U163="nulová",N163,0)</f>
        <v>0</v>
      </c>
      <c r="BJ163" s="21" t="s">
        <v>22</v>
      </c>
      <c r="BK163" s="109">
        <f>ROUND(L163*K163,2)</f>
        <v>0</v>
      </c>
      <c r="BL163" s="21" t="s">
        <v>150</v>
      </c>
      <c r="BM163" s="21" t="s">
        <v>285</v>
      </c>
    </row>
    <row r="164" spans="2:65" s="11" customFormat="1" ht="22.5" customHeight="1">
      <c r="B164" s="178"/>
      <c r="C164" s="179"/>
      <c r="D164" s="179"/>
      <c r="E164" s="180" t="s">
        <v>5</v>
      </c>
      <c r="F164" s="300" t="s">
        <v>263</v>
      </c>
      <c r="G164" s="301"/>
      <c r="H164" s="301"/>
      <c r="I164" s="301"/>
      <c r="J164" s="179"/>
      <c r="K164" s="181" t="s">
        <v>5</v>
      </c>
      <c r="L164" s="179"/>
      <c r="M164" s="179"/>
      <c r="N164" s="179"/>
      <c r="O164" s="179"/>
      <c r="P164" s="179"/>
      <c r="Q164" s="179"/>
      <c r="R164" s="182"/>
      <c r="T164" s="183"/>
      <c r="U164" s="179"/>
      <c r="V164" s="179"/>
      <c r="W164" s="179"/>
      <c r="X164" s="179"/>
      <c r="Y164" s="179"/>
      <c r="Z164" s="179"/>
      <c r="AA164" s="184"/>
      <c r="AT164" s="185" t="s">
        <v>134</v>
      </c>
      <c r="AU164" s="185" t="s">
        <v>87</v>
      </c>
      <c r="AV164" s="11" t="s">
        <v>22</v>
      </c>
      <c r="AW164" s="11" t="s">
        <v>35</v>
      </c>
      <c r="AX164" s="11" t="s">
        <v>77</v>
      </c>
      <c r="AY164" s="185" t="s">
        <v>127</v>
      </c>
    </row>
    <row r="165" spans="2:65" s="11" customFormat="1" ht="22.5" customHeight="1">
      <c r="B165" s="178"/>
      <c r="C165" s="179"/>
      <c r="D165" s="179"/>
      <c r="E165" s="180" t="s">
        <v>5</v>
      </c>
      <c r="F165" s="290" t="s">
        <v>264</v>
      </c>
      <c r="G165" s="291"/>
      <c r="H165" s="291"/>
      <c r="I165" s="291"/>
      <c r="J165" s="179"/>
      <c r="K165" s="181" t="s">
        <v>5</v>
      </c>
      <c r="L165" s="179"/>
      <c r="M165" s="179"/>
      <c r="N165" s="179"/>
      <c r="O165" s="179"/>
      <c r="P165" s="179"/>
      <c r="Q165" s="179"/>
      <c r="R165" s="182"/>
      <c r="T165" s="183"/>
      <c r="U165" s="179"/>
      <c r="V165" s="179"/>
      <c r="W165" s="179"/>
      <c r="X165" s="179"/>
      <c r="Y165" s="179"/>
      <c r="Z165" s="179"/>
      <c r="AA165" s="184"/>
      <c r="AT165" s="185" t="s">
        <v>134</v>
      </c>
      <c r="AU165" s="185" t="s">
        <v>87</v>
      </c>
      <c r="AV165" s="11" t="s">
        <v>22</v>
      </c>
      <c r="AW165" s="11" t="s">
        <v>35</v>
      </c>
      <c r="AX165" s="11" t="s">
        <v>77</v>
      </c>
      <c r="AY165" s="185" t="s">
        <v>127</v>
      </c>
    </row>
    <row r="166" spans="2:65" s="11" customFormat="1" ht="22.5" customHeight="1">
      <c r="B166" s="178"/>
      <c r="C166" s="179"/>
      <c r="D166" s="179"/>
      <c r="E166" s="180" t="s">
        <v>5</v>
      </c>
      <c r="F166" s="290" t="s">
        <v>265</v>
      </c>
      <c r="G166" s="291"/>
      <c r="H166" s="291"/>
      <c r="I166" s="291"/>
      <c r="J166" s="179"/>
      <c r="K166" s="181" t="s">
        <v>5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134</v>
      </c>
      <c r="AU166" s="185" t="s">
        <v>87</v>
      </c>
      <c r="AV166" s="11" t="s">
        <v>22</v>
      </c>
      <c r="AW166" s="11" t="s">
        <v>35</v>
      </c>
      <c r="AX166" s="11" t="s">
        <v>77</v>
      </c>
      <c r="AY166" s="185" t="s">
        <v>127</v>
      </c>
    </row>
    <row r="167" spans="2:65" s="11" customFormat="1" ht="22.5" customHeight="1">
      <c r="B167" s="178"/>
      <c r="C167" s="179"/>
      <c r="D167" s="179"/>
      <c r="E167" s="180" t="s">
        <v>5</v>
      </c>
      <c r="F167" s="290" t="s">
        <v>266</v>
      </c>
      <c r="G167" s="291"/>
      <c r="H167" s="291"/>
      <c r="I167" s="291"/>
      <c r="J167" s="179"/>
      <c r="K167" s="181" t="s">
        <v>5</v>
      </c>
      <c r="L167" s="179"/>
      <c r="M167" s="179"/>
      <c r="N167" s="179"/>
      <c r="O167" s="179"/>
      <c r="P167" s="179"/>
      <c r="Q167" s="179"/>
      <c r="R167" s="182"/>
      <c r="T167" s="183"/>
      <c r="U167" s="179"/>
      <c r="V167" s="179"/>
      <c r="W167" s="179"/>
      <c r="X167" s="179"/>
      <c r="Y167" s="179"/>
      <c r="Z167" s="179"/>
      <c r="AA167" s="184"/>
      <c r="AT167" s="185" t="s">
        <v>134</v>
      </c>
      <c r="AU167" s="185" t="s">
        <v>87</v>
      </c>
      <c r="AV167" s="11" t="s">
        <v>22</v>
      </c>
      <c r="AW167" s="11" t="s">
        <v>35</v>
      </c>
      <c r="AX167" s="11" t="s">
        <v>77</v>
      </c>
      <c r="AY167" s="185" t="s">
        <v>127</v>
      </c>
    </row>
    <row r="168" spans="2:65" s="11" customFormat="1" ht="22.5" customHeight="1">
      <c r="B168" s="178"/>
      <c r="C168" s="179"/>
      <c r="D168" s="179"/>
      <c r="E168" s="180" t="s">
        <v>5</v>
      </c>
      <c r="F168" s="290" t="s">
        <v>267</v>
      </c>
      <c r="G168" s="291"/>
      <c r="H168" s="291"/>
      <c r="I168" s="291"/>
      <c r="J168" s="179"/>
      <c r="K168" s="181" t="s">
        <v>5</v>
      </c>
      <c r="L168" s="179"/>
      <c r="M168" s="179"/>
      <c r="N168" s="179"/>
      <c r="O168" s="179"/>
      <c r="P168" s="179"/>
      <c r="Q168" s="179"/>
      <c r="R168" s="182"/>
      <c r="T168" s="183"/>
      <c r="U168" s="179"/>
      <c r="V168" s="179"/>
      <c r="W168" s="179"/>
      <c r="X168" s="179"/>
      <c r="Y168" s="179"/>
      <c r="Z168" s="179"/>
      <c r="AA168" s="184"/>
      <c r="AT168" s="185" t="s">
        <v>134</v>
      </c>
      <c r="AU168" s="185" t="s">
        <v>87</v>
      </c>
      <c r="AV168" s="11" t="s">
        <v>22</v>
      </c>
      <c r="AW168" s="11" t="s">
        <v>35</v>
      </c>
      <c r="AX168" s="11" t="s">
        <v>77</v>
      </c>
      <c r="AY168" s="185" t="s">
        <v>127</v>
      </c>
    </row>
    <row r="169" spans="2:65" s="11" customFormat="1" ht="22.5" customHeight="1">
      <c r="B169" s="178"/>
      <c r="C169" s="179"/>
      <c r="D169" s="179"/>
      <c r="E169" s="180" t="s">
        <v>5</v>
      </c>
      <c r="F169" s="290" t="s">
        <v>268</v>
      </c>
      <c r="G169" s="291"/>
      <c r="H169" s="291"/>
      <c r="I169" s="291"/>
      <c r="J169" s="179"/>
      <c r="K169" s="181" t="s">
        <v>5</v>
      </c>
      <c r="L169" s="179"/>
      <c r="M169" s="179"/>
      <c r="N169" s="179"/>
      <c r="O169" s="179"/>
      <c r="P169" s="179"/>
      <c r="Q169" s="179"/>
      <c r="R169" s="182"/>
      <c r="T169" s="183"/>
      <c r="U169" s="179"/>
      <c r="V169" s="179"/>
      <c r="W169" s="179"/>
      <c r="X169" s="179"/>
      <c r="Y169" s="179"/>
      <c r="Z169" s="179"/>
      <c r="AA169" s="184"/>
      <c r="AT169" s="185" t="s">
        <v>134</v>
      </c>
      <c r="AU169" s="185" t="s">
        <v>87</v>
      </c>
      <c r="AV169" s="11" t="s">
        <v>22</v>
      </c>
      <c r="AW169" s="11" t="s">
        <v>35</v>
      </c>
      <c r="AX169" s="11" t="s">
        <v>77</v>
      </c>
      <c r="AY169" s="185" t="s">
        <v>127</v>
      </c>
    </row>
    <row r="170" spans="2:65" s="11" customFormat="1" ht="22.5" customHeight="1">
      <c r="B170" s="178"/>
      <c r="C170" s="179"/>
      <c r="D170" s="179"/>
      <c r="E170" s="180" t="s">
        <v>5</v>
      </c>
      <c r="F170" s="290" t="s">
        <v>269</v>
      </c>
      <c r="G170" s="291"/>
      <c r="H170" s="291"/>
      <c r="I170" s="291"/>
      <c r="J170" s="179"/>
      <c r="K170" s="181" t="s">
        <v>5</v>
      </c>
      <c r="L170" s="179"/>
      <c r="M170" s="179"/>
      <c r="N170" s="179"/>
      <c r="O170" s="179"/>
      <c r="P170" s="179"/>
      <c r="Q170" s="179"/>
      <c r="R170" s="182"/>
      <c r="T170" s="183"/>
      <c r="U170" s="179"/>
      <c r="V170" s="179"/>
      <c r="W170" s="179"/>
      <c r="X170" s="179"/>
      <c r="Y170" s="179"/>
      <c r="Z170" s="179"/>
      <c r="AA170" s="184"/>
      <c r="AT170" s="185" t="s">
        <v>134</v>
      </c>
      <c r="AU170" s="185" t="s">
        <v>87</v>
      </c>
      <c r="AV170" s="11" t="s">
        <v>22</v>
      </c>
      <c r="AW170" s="11" t="s">
        <v>35</v>
      </c>
      <c r="AX170" s="11" t="s">
        <v>77</v>
      </c>
      <c r="AY170" s="185" t="s">
        <v>127</v>
      </c>
    </row>
    <row r="171" spans="2:65" s="10" customFormat="1" ht="22.5" customHeight="1">
      <c r="B171" s="170"/>
      <c r="C171" s="171"/>
      <c r="D171" s="171"/>
      <c r="E171" s="172" t="s">
        <v>5</v>
      </c>
      <c r="F171" s="302" t="s">
        <v>270</v>
      </c>
      <c r="G171" s="303"/>
      <c r="H171" s="303"/>
      <c r="I171" s="303"/>
      <c r="J171" s="171"/>
      <c r="K171" s="173">
        <v>5</v>
      </c>
      <c r="L171" s="171"/>
      <c r="M171" s="171"/>
      <c r="N171" s="171"/>
      <c r="O171" s="171"/>
      <c r="P171" s="171"/>
      <c r="Q171" s="171"/>
      <c r="R171" s="174"/>
      <c r="T171" s="175"/>
      <c r="U171" s="171"/>
      <c r="V171" s="171"/>
      <c r="W171" s="171"/>
      <c r="X171" s="171"/>
      <c r="Y171" s="171"/>
      <c r="Z171" s="171"/>
      <c r="AA171" s="176"/>
      <c r="AT171" s="177" t="s">
        <v>134</v>
      </c>
      <c r="AU171" s="177" t="s">
        <v>87</v>
      </c>
      <c r="AV171" s="10" t="s">
        <v>87</v>
      </c>
      <c r="AW171" s="10" t="s">
        <v>35</v>
      </c>
      <c r="AX171" s="10" t="s">
        <v>77</v>
      </c>
      <c r="AY171" s="177" t="s">
        <v>127</v>
      </c>
    </row>
    <row r="172" spans="2:65" s="11" customFormat="1" ht="22.5" customHeight="1">
      <c r="B172" s="178"/>
      <c r="C172" s="179"/>
      <c r="D172" s="179"/>
      <c r="E172" s="180" t="s">
        <v>5</v>
      </c>
      <c r="F172" s="290" t="s">
        <v>271</v>
      </c>
      <c r="G172" s="291"/>
      <c r="H172" s="291"/>
      <c r="I172" s="291"/>
      <c r="J172" s="179"/>
      <c r="K172" s="181" t="s">
        <v>5</v>
      </c>
      <c r="L172" s="179"/>
      <c r="M172" s="179"/>
      <c r="N172" s="179"/>
      <c r="O172" s="179"/>
      <c r="P172" s="179"/>
      <c r="Q172" s="179"/>
      <c r="R172" s="182"/>
      <c r="T172" s="183"/>
      <c r="U172" s="179"/>
      <c r="V172" s="179"/>
      <c r="W172" s="179"/>
      <c r="X172" s="179"/>
      <c r="Y172" s="179"/>
      <c r="Z172" s="179"/>
      <c r="AA172" s="184"/>
      <c r="AT172" s="185" t="s">
        <v>134</v>
      </c>
      <c r="AU172" s="185" t="s">
        <v>87</v>
      </c>
      <c r="AV172" s="11" t="s">
        <v>22</v>
      </c>
      <c r="AW172" s="11" t="s">
        <v>35</v>
      </c>
      <c r="AX172" s="11" t="s">
        <v>77</v>
      </c>
      <c r="AY172" s="185" t="s">
        <v>127</v>
      </c>
    </row>
    <row r="173" spans="2:65" s="10" customFormat="1" ht="22.5" customHeight="1">
      <c r="B173" s="170"/>
      <c r="C173" s="171"/>
      <c r="D173" s="171"/>
      <c r="E173" s="172" t="s">
        <v>5</v>
      </c>
      <c r="F173" s="302" t="s">
        <v>272</v>
      </c>
      <c r="G173" s="303"/>
      <c r="H173" s="303"/>
      <c r="I173" s="303"/>
      <c r="J173" s="171"/>
      <c r="K173" s="173">
        <v>23</v>
      </c>
      <c r="L173" s="171"/>
      <c r="M173" s="171"/>
      <c r="N173" s="171"/>
      <c r="O173" s="171"/>
      <c r="P173" s="171"/>
      <c r="Q173" s="171"/>
      <c r="R173" s="174"/>
      <c r="T173" s="175"/>
      <c r="U173" s="171"/>
      <c r="V173" s="171"/>
      <c r="W173" s="171"/>
      <c r="X173" s="171"/>
      <c r="Y173" s="171"/>
      <c r="Z173" s="171"/>
      <c r="AA173" s="176"/>
      <c r="AT173" s="177" t="s">
        <v>134</v>
      </c>
      <c r="AU173" s="177" t="s">
        <v>87</v>
      </c>
      <c r="AV173" s="10" t="s">
        <v>87</v>
      </c>
      <c r="AW173" s="10" t="s">
        <v>35</v>
      </c>
      <c r="AX173" s="10" t="s">
        <v>77</v>
      </c>
      <c r="AY173" s="177" t="s">
        <v>127</v>
      </c>
    </row>
    <row r="174" spans="2:65" s="11" customFormat="1" ht="22.5" customHeight="1">
      <c r="B174" s="178"/>
      <c r="C174" s="179"/>
      <c r="D174" s="179"/>
      <c r="E174" s="180" t="s">
        <v>5</v>
      </c>
      <c r="F174" s="290" t="s">
        <v>273</v>
      </c>
      <c r="G174" s="291"/>
      <c r="H174" s="291"/>
      <c r="I174" s="291"/>
      <c r="J174" s="179"/>
      <c r="K174" s="181" t="s">
        <v>5</v>
      </c>
      <c r="L174" s="179"/>
      <c r="M174" s="179"/>
      <c r="N174" s="179"/>
      <c r="O174" s="179"/>
      <c r="P174" s="179"/>
      <c r="Q174" s="179"/>
      <c r="R174" s="182"/>
      <c r="T174" s="183"/>
      <c r="U174" s="179"/>
      <c r="V174" s="179"/>
      <c r="W174" s="179"/>
      <c r="X174" s="179"/>
      <c r="Y174" s="179"/>
      <c r="Z174" s="179"/>
      <c r="AA174" s="184"/>
      <c r="AT174" s="185" t="s">
        <v>134</v>
      </c>
      <c r="AU174" s="185" t="s">
        <v>87</v>
      </c>
      <c r="AV174" s="11" t="s">
        <v>22</v>
      </c>
      <c r="AW174" s="11" t="s">
        <v>35</v>
      </c>
      <c r="AX174" s="11" t="s">
        <v>77</v>
      </c>
      <c r="AY174" s="185" t="s">
        <v>127</v>
      </c>
    </row>
    <row r="175" spans="2:65" s="10" customFormat="1" ht="22.5" customHeight="1">
      <c r="B175" s="170"/>
      <c r="C175" s="171"/>
      <c r="D175" s="171"/>
      <c r="E175" s="172" t="s">
        <v>5</v>
      </c>
      <c r="F175" s="302" t="s">
        <v>274</v>
      </c>
      <c r="G175" s="303"/>
      <c r="H175" s="303"/>
      <c r="I175" s="303"/>
      <c r="J175" s="171"/>
      <c r="K175" s="173">
        <v>2</v>
      </c>
      <c r="L175" s="171"/>
      <c r="M175" s="171"/>
      <c r="N175" s="171"/>
      <c r="O175" s="171"/>
      <c r="P175" s="171"/>
      <c r="Q175" s="171"/>
      <c r="R175" s="174"/>
      <c r="T175" s="175"/>
      <c r="U175" s="171"/>
      <c r="V175" s="171"/>
      <c r="W175" s="171"/>
      <c r="X175" s="171"/>
      <c r="Y175" s="171"/>
      <c r="Z175" s="171"/>
      <c r="AA175" s="176"/>
      <c r="AT175" s="177" t="s">
        <v>134</v>
      </c>
      <c r="AU175" s="177" t="s">
        <v>87</v>
      </c>
      <c r="AV175" s="10" t="s">
        <v>87</v>
      </c>
      <c r="AW175" s="10" t="s">
        <v>35</v>
      </c>
      <c r="AX175" s="10" t="s">
        <v>77</v>
      </c>
      <c r="AY175" s="177" t="s">
        <v>127</v>
      </c>
    </row>
    <row r="176" spans="2:65" s="12" customFormat="1" ht="22.5" customHeight="1">
      <c r="B176" s="188"/>
      <c r="C176" s="189"/>
      <c r="D176" s="189"/>
      <c r="E176" s="190" t="s">
        <v>5</v>
      </c>
      <c r="F176" s="304" t="s">
        <v>279</v>
      </c>
      <c r="G176" s="305"/>
      <c r="H176" s="305"/>
      <c r="I176" s="305"/>
      <c r="J176" s="189"/>
      <c r="K176" s="191">
        <v>30</v>
      </c>
      <c r="L176" s="189"/>
      <c r="M176" s="189"/>
      <c r="N176" s="189"/>
      <c r="O176" s="189"/>
      <c r="P176" s="189"/>
      <c r="Q176" s="189"/>
      <c r="R176" s="192"/>
      <c r="T176" s="193"/>
      <c r="U176" s="189"/>
      <c r="V176" s="189"/>
      <c r="W176" s="189"/>
      <c r="X176" s="189"/>
      <c r="Y176" s="189"/>
      <c r="Z176" s="189"/>
      <c r="AA176" s="194"/>
      <c r="AT176" s="195" t="s">
        <v>134</v>
      </c>
      <c r="AU176" s="195" t="s">
        <v>87</v>
      </c>
      <c r="AV176" s="12" t="s">
        <v>150</v>
      </c>
      <c r="AW176" s="12" t="s">
        <v>35</v>
      </c>
      <c r="AX176" s="12" t="s">
        <v>22</v>
      </c>
      <c r="AY176" s="195" t="s">
        <v>127</v>
      </c>
    </row>
    <row r="177" spans="2:65" s="1" customFormat="1" ht="31.5" customHeight="1">
      <c r="B177" s="135"/>
      <c r="C177" s="163" t="s">
        <v>150</v>
      </c>
      <c r="D177" s="163" t="s">
        <v>128</v>
      </c>
      <c r="E177" s="164" t="s">
        <v>286</v>
      </c>
      <c r="F177" s="285" t="s">
        <v>287</v>
      </c>
      <c r="G177" s="285"/>
      <c r="H177" s="285"/>
      <c r="I177" s="285"/>
      <c r="J177" s="165" t="s">
        <v>261</v>
      </c>
      <c r="K177" s="166">
        <v>12</v>
      </c>
      <c r="L177" s="286">
        <v>0</v>
      </c>
      <c r="M177" s="286"/>
      <c r="N177" s="287">
        <f>ROUND(L177*K177,2)</f>
        <v>0</v>
      </c>
      <c r="O177" s="287"/>
      <c r="P177" s="287"/>
      <c r="Q177" s="287"/>
      <c r="R177" s="138"/>
      <c r="T177" s="167" t="s">
        <v>5</v>
      </c>
      <c r="U177" s="47" t="s">
        <v>42</v>
      </c>
      <c r="V177" s="39"/>
      <c r="W177" s="168">
        <f>V177*K177</f>
        <v>0</v>
      </c>
      <c r="X177" s="168">
        <v>0</v>
      </c>
      <c r="Y177" s="168">
        <f>X177*K177</f>
        <v>0</v>
      </c>
      <c r="Z177" s="168">
        <v>0.72</v>
      </c>
      <c r="AA177" s="169">
        <f>Z177*K177</f>
        <v>8.64</v>
      </c>
      <c r="AR177" s="21" t="s">
        <v>150</v>
      </c>
      <c r="AT177" s="21" t="s">
        <v>128</v>
      </c>
      <c r="AU177" s="21" t="s">
        <v>87</v>
      </c>
      <c r="AY177" s="21" t="s">
        <v>127</v>
      </c>
      <c r="BE177" s="109">
        <f>IF(U177="základní",N177,0)</f>
        <v>0</v>
      </c>
      <c r="BF177" s="109">
        <f>IF(U177="snížená",N177,0)</f>
        <v>0</v>
      </c>
      <c r="BG177" s="109">
        <f>IF(U177="zákl. přenesená",N177,0)</f>
        <v>0</v>
      </c>
      <c r="BH177" s="109">
        <f>IF(U177="sníž. přenesená",N177,0)</f>
        <v>0</v>
      </c>
      <c r="BI177" s="109">
        <f>IF(U177="nulová",N177,0)</f>
        <v>0</v>
      </c>
      <c r="BJ177" s="21" t="s">
        <v>22</v>
      </c>
      <c r="BK177" s="109">
        <f>ROUND(L177*K177,2)</f>
        <v>0</v>
      </c>
      <c r="BL177" s="21" t="s">
        <v>150</v>
      </c>
      <c r="BM177" s="21" t="s">
        <v>288</v>
      </c>
    </row>
    <row r="178" spans="2:65" s="11" customFormat="1" ht="22.5" customHeight="1">
      <c r="B178" s="178"/>
      <c r="C178" s="179"/>
      <c r="D178" s="179"/>
      <c r="E178" s="180" t="s">
        <v>5</v>
      </c>
      <c r="F178" s="300" t="s">
        <v>263</v>
      </c>
      <c r="G178" s="301"/>
      <c r="H178" s="301"/>
      <c r="I178" s="301"/>
      <c r="J178" s="179"/>
      <c r="K178" s="181" t="s">
        <v>5</v>
      </c>
      <c r="L178" s="179"/>
      <c r="M178" s="179"/>
      <c r="N178" s="179"/>
      <c r="O178" s="179"/>
      <c r="P178" s="179"/>
      <c r="Q178" s="179"/>
      <c r="R178" s="182"/>
      <c r="T178" s="183"/>
      <c r="U178" s="179"/>
      <c r="V178" s="179"/>
      <c r="W178" s="179"/>
      <c r="X178" s="179"/>
      <c r="Y178" s="179"/>
      <c r="Z178" s="179"/>
      <c r="AA178" s="184"/>
      <c r="AT178" s="185" t="s">
        <v>134</v>
      </c>
      <c r="AU178" s="185" t="s">
        <v>87</v>
      </c>
      <c r="AV178" s="11" t="s">
        <v>22</v>
      </c>
      <c r="AW178" s="11" t="s">
        <v>35</v>
      </c>
      <c r="AX178" s="11" t="s">
        <v>77</v>
      </c>
      <c r="AY178" s="185" t="s">
        <v>127</v>
      </c>
    </row>
    <row r="179" spans="2:65" s="11" customFormat="1" ht="22.5" customHeight="1">
      <c r="B179" s="178"/>
      <c r="C179" s="179"/>
      <c r="D179" s="179"/>
      <c r="E179" s="180" t="s">
        <v>5</v>
      </c>
      <c r="F179" s="290" t="s">
        <v>264</v>
      </c>
      <c r="G179" s="291"/>
      <c r="H179" s="291"/>
      <c r="I179" s="291"/>
      <c r="J179" s="179"/>
      <c r="K179" s="181" t="s">
        <v>5</v>
      </c>
      <c r="L179" s="179"/>
      <c r="M179" s="179"/>
      <c r="N179" s="179"/>
      <c r="O179" s="179"/>
      <c r="P179" s="179"/>
      <c r="Q179" s="179"/>
      <c r="R179" s="182"/>
      <c r="T179" s="183"/>
      <c r="U179" s="179"/>
      <c r="V179" s="179"/>
      <c r="W179" s="179"/>
      <c r="X179" s="179"/>
      <c r="Y179" s="179"/>
      <c r="Z179" s="179"/>
      <c r="AA179" s="184"/>
      <c r="AT179" s="185" t="s">
        <v>134</v>
      </c>
      <c r="AU179" s="185" t="s">
        <v>87</v>
      </c>
      <c r="AV179" s="11" t="s">
        <v>22</v>
      </c>
      <c r="AW179" s="11" t="s">
        <v>35</v>
      </c>
      <c r="AX179" s="11" t="s">
        <v>77</v>
      </c>
      <c r="AY179" s="185" t="s">
        <v>127</v>
      </c>
    </row>
    <row r="180" spans="2:65" s="11" customFormat="1" ht="22.5" customHeight="1">
      <c r="B180" s="178"/>
      <c r="C180" s="179"/>
      <c r="D180" s="179"/>
      <c r="E180" s="180" t="s">
        <v>5</v>
      </c>
      <c r="F180" s="290" t="s">
        <v>265</v>
      </c>
      <c r="G180" s="291"/>
      <c r="H180" s="291"/>
      <c r="I180" s="291"/>
      <c r="J180" s="179"/>
      <c r="K180" s="181" t="s">
        <v>5</v>
      </c>
      <c r="L180" s="179"/>
      <c r="M180" s="179"/>
      <c r="N180" s="179"/>
      <c r="O180" s="179"/>
      <c r="P180" s="179"/>
      <c r="Q180" s="179"/>
      <c r="R180" s="182"/>
      <c r="T180" s="183"/>
      <c r="U180" s="179"/>
      <c r="V180" s="179"/>
      <c r="W180" s="179"/>
      <c r="X180" s="179"/>
      <c r="Y180" s="179"/>
      <c r="Z180" s="179"/>
      <c r="AA180" s="184"/>
      <c r="AT180" s="185" t="s">
        <v>134</v>
      </c>
      <c r="AU180" s="185" t="s">
        <v>87</v>
      </c>
      <c r="AV180" s="11" t="s">
        <v>22</v>
      </c>
      <c r="AW180" s="11" t="s">
        <v>35</v>
      </c>
      <c r="AX180" s="11" t="s">
        <v>77</v>
      </c>
      <c r="AY180" s="185" t="s">
        <v>127</v>
      </c>
    </row>
    <row r="181" spans="2:65" s="11" customFormat="1" ht="22.5" customHeight="1">
      <c r="B181" s="178"/>
      <c r="C181" s="179"/>
      <c r="D181" s="179"/>
      <c r="E181" s="180" t="s">
        <v>5</v>
      </c>
      <c r="F181" s="290" t="s">
        <v>266</v>
      </c>
      <c r="G181" s="291"/>
      <c r="H181" s="291"/>
      <c r="I181" s="291"/>
      <c r="J181" s="179"/>
      <c r="K181" s="181" t="s">
        <v>5</v>
      </c>
      <c r="L181" s="179"/>
      <c r="M181" s="179"/>
      <c r="N181" s="179"/>
      <c r="O181" s="179"/>
      <c r="P181" s="179"/>
      <c r="Q181" s="179"/>
      <c r="R181" s="182"/>
      <c r="T181" s="183"/>
      <c r="U181" s="179"/>
      <c r="V181" s="179"/>
      <c r="W181" s="179"/>
      <c r="X181" s="179"/>
      <c r="Y181" s="179"/>
      <c r="Z181" s="179"/>
      <c r="AA181" s="184"/>
      <c r="AT181" s="185" t="s">
        <v>134</v>
      </c>
      <c r="AU181" s="185" t="s">
        <v>87</v>
      </c>
      <c r="AV181" s="11" t="s">
        <v>22</v>
      </c>
      <c r="AW181" s="11" t="s">
        <v>35</v>
      </c>
      <c r="AX181" s="11" t="s">
        <v>77</v>
      </c>
      <c r="AY181" s="185" t="s">
        <v>127</v>
      </c>
    </row>
    <row r="182" spans="2:65" s="11" customFormat="1" ht="22.5" customHeight="1">
      <c r="B182" s="178"/>
      <c r="C182" s="179"/>
      <c r="D182" s="179"/>
      <c r="E182" s="180" t="s">
        <v>5</v>
      </c>
      <c r="F182" s="290" t="s">
        <v>267</v>
      </c>
      <c r="G182" s="291"/>
      <c r="H182" s="291"/>
      <c r="I182" s="291"/>
      <c r="J182" s="179"/>
      <c r="K182" s="181" t="s">
        <v>5</v>
      </c>
      <c r="L182" s="179"/>
      <c r="M182" s="179"/>
      <c r="N182" s="179"/>
      <c r="O182" s="179"/>
      <c r="P182" s="179"/>
      <c r="Q182" s="179"/>
      <c r="R182" s="182"/>
      <c r="T182" s="183"/>
      <c r="U182" s="179"/>
      <c r="V182" s="179"/>
      <c r="W182" s="179"/>
      <c r="X182" s="179"/>
      <c r="Y182" s="179"/>
      <c r="Z182" s="179"/>
      <c r="AA182" s="184"/>
      <c r="AT182" s="185" t="s">
        <v>134</v>
      </c>
      <c r="AU182" s="185" t="s">
        <v>87</v>
      </c>
      <c r="AV182" s="11" t="s">
        <v>22</v>
      </c>
      <c r="AW182" s="11" t="s">
        <v>35</v>
      </c>
      <c r="AX182" s="11" t="s">
        <v>77</v>
      </c>
      <c r="AY182" s="185" t="s">
        <v>127</v>
      </c>
    </row>
    <row r="183" spans="2:65" s="11" customFormat="1" ht="22.5" customHeight="1">
      <c r="B183" s="178"/>
      <c r="C183" s="179"/>
      <c r="D183" s="179"/>
      <c r="E183" s="180" t="s">
        <v>5</v>
      </c>
      <c r="F183" s="290" t="s">
        <v>269</v>
      </c>
      <c r="G183" s="291"/>
      <c r="H183" s="291"/>
      <c r="I183" s="291"/>
      <c r="J183" s="179"/>
      <c r="K183" s="181" t="s">
        <v>5</v>
      </c>
      <c r="L183" s="179"/>
      <c r="M183" s="179"/>
      <c r="N183" s="179"/>
      <c r="O183" s="179"/>
      <c r="P183" s="179"/>
      <c r="Q183" s="179"/>
      <c r="R183" s="182"/>
      <c r="T183" s="183"/>
      <c r="U183" s="179"/>
      <c r="V183" s="179"/>
      <c r="W183" s="179"/>
      <c r="X183" s="179"/>
      <c r="Y183" s="179"/>
      <c r="Z183" s="179"/>
      <c r="AA183" s="184"/>
      <c r="AT183" s="185" t="s">
        <v>134</v>
      </c>
      <c r="AU183" s="185" t="s">
        <v>87</v>
      </c>
      <c r="AV183" s="11" t="s">
        <v>22</v>
      </c>
      <c r="AW183" s="11" t="s">
        <v>35</v>
      </c>
      <c r="AX183" s="11" t="s">
        <v>77</v>
      </c>
      <c r="AY183" s="185" t="s">
        <v>127</v>
      </c>
    </row>
    <row r="184" spans="2:65" s="10" customFormat="1" ht="22.5" customHeight="1">
      <c r="B184" s="170"/>
      <c r="C184" s="171"/>
      <c r="D184" s="171"/>
      <c r="E184" s="172" t="s">
        <v>5</v>
      </c>
      <c r="F184" s="302" t="s">
        <v>289</v>
      </c>
      <c r="G184" s="303"/>
      <c r="H184" s="303"/>
      <c r="I184" s="303"/>
      <c r="J184" s="171"/>
      <c r="K184" s="173">
        <v>12</v>
      </c>
      <c r="L184" s="171"/>
      <c r="M184" s="171"/>
      <c r="N184" s="171"/>
      <c r="O184" s="171"/>
      <c r="P184" s="171"/>
      <c r="Q184" s="171"/>
      <c r="R184" s="174"/>
      <c r="T184" s="175"/>
      <c r="U184" s="171"/>
      <c r="V184" s="171"/>
      <c r="W184" s="171"/>
      <c r="X184" s="171"/>
      <c r="Y184" s="171"/>
      <c r="Z184" s="171"/>
      <c r="AA184" s="176"/>
      <c r="AT184" s="177" t="s">
        <v>134</v>
      </c>
      <c r="AU184" s="177" t="s">
        <v>87</v>
      </c>
      <c r="AV184" s="10" t="s">
        <v>87</v>
      </c>
      <c r="AW184" s="10" t="s">
        <v>35</v>
      </c>
      <c r="AX184" s="10" t="s">
        <v>22</v>
      </c>
      <c r="AY184" s="177" t="s">
        <v>127</v>
      </c>
    </row>
    <row r="185" spans="2:65" s="1" customFormat="1" ht="31.5" customHeight="1">
      <c r="B185" s="135"/>
      <c r="C185" s="163" t="s">
        <v>126</v>
      </c>
      <c r="D185" s="163" t="s">
        <v>128</v>
      </c>
      <c r="E185" s="164" t="s">
        <v>290</v>
      </c>
      <c r="F185" s="285" t="s">
        <v>291</v>
      </c>
      <c r="G185" s="285"/>
      <c r="H185" s="285"/>
      <c r="I185" s="285"/>
      <c r="J185" s="165" t="s">
        <v>261</v>
      </c>
      <c r="K185" s="166">
        <v>96</v>
      </c>
      <c r="L185" s="286">
        <v>0</v>
      </c>
      <c r="M185" s="286"/>
      <c r="N185" s="287">
        <f>ROUND(L185*K185,2)</f>
        <v>0</v>
      </c>
      <c r="O185" s="287"/>
      <c r="P185" s="287"/>
      <c r="Q185" s="287"/>
      <c r="R185" s="138"/>
      <c r="T185" s="167" t="s">
        <v>5</v>
      </c>
      <c r="U185" s="47" t="s">
        <v>42</v>
      </c>
      <c r="V185" s="39"/>
      <c r="W185" s="168">
        <f>V185*K185</f>
        <v>0</v>
      </c>
      <c r="X185" s="168">
        <v>9.0000000000000006E-5</v>
      </c>
      <c r="Y185" s="168">
        <f>X185*K185</f>
        <v>8.6400000000000001E-3</v>
      </c>
      <c r="Z185" s="168">
        <v>0.25600000000000001</v>
      </c>
      <c r="AA185" s="169">
        <f>Z185*K185</f>
        <v>24.576000000000001</v>
      </c>
      <c r="AR185" s="21" t="s">
        <v>150</v>
      </c>
      <c r="AT185" s="21" t="s">
        <v>128</v>
      </c>
      <c r="AU185" s="21" t="s">
        <v>87</v>
      </c>
      <c r="AY185" s="21" t="s">
        <v>127</v>
      </c>
      <c r="BE185" s="109">
        <f>IF(U185="základní",N185,0)</f>
        <v>0</v>
      </c>
      <c r="BF185" s="109">
        <f>IF(U185="snížená",N185,0)</f>
        <v>0</v>
      </c>
      <c r="BG185" s="109">
        <f>IF(U185="zákl. přenesená",N185,0)</f>
        <v>0</v>
      </c>
      <c r="BH185" s="109">
        <f>IF(U185="sníž. přenesená",N185,0)</f>
        <v>0</v>
      </c>
      <c r="BI185" s="109">
        <f>IF(U185="nulová",N185,0)</f>
        <v>0</v>
      </c>
      <c r="BJ185" s="21" t="s">
        <v>22</v>
      </c>
      <c r="BK185" s="109">
        <f>ROUND(L185*K185,2)</f>
        <v>0</v>
      </c>
      <c r="BL185" s="21" t="s">
        <v>150</v>
      </c>
      <c r="BM185" s="21" t="s">
        <v>292</v>
      </c>
    </row>
    <row r="186" spans="2:65" s="11" customFormat="1" ht="22.5" customHeight="1">
      <c r="B186" s="178"/>
      <c r="C186" s="179"/>
      <c r="D186" s="179"/>
      <c r="E186" s="180" t="s">
        <v>5</v>
      </c>
      <c r="F186" s="300" t="s">
        <v>263</v>
      </c>
      <c r="G186" s="301"/>
      <c r="H186" s="301"/>
      <c r="I186" s="301"/>
      <c r="J186" s="179"/>
      <c r="K186" s="181" t="s">
        <v>5</v>
      </c>
      <c r="L186" s="179"/>
      <c r="M186" s="179"/>
      <c r="N186" s="179"/>
      <c r="O186" s="179"/>
      <c r="P186" s="179"/>
      <c r="Q186" s="179"/>
      <c r="R186" s="182"/>
      <c r="T186" s="183"/>
      <c r="U186" s="179"/>
      <c r="V186" s="179"/>
      <c r="W186" s="179"/>
      <c r="X186" s="179"/>
      <c r="Y186" s="179"/>
      <c r="Z186" s="179"/>
      <c r="AA186" s="184"/>
      <c r="AT186" s="185" t="s">
        <v>134</v>
      </c>
      <c r="AU186" s="185" t="s">
        <v>87</v>
      </c>
      <c r="AV186" s="11" t="s">
        <v>22</v>
      </c>
      <c r="AW186" s="11" t="s">
        <v>35</v>
      </c>
      <c r="AX186" s="11" t="s">
        <v>77</v>
      </c>
      <c r="AY186" s="185" t="s">
        <v>127</v>
      </c>
    </row>
    <row r="187" spans="2:65" s="11" customFormat="1" ht="22.5" customHeight="1">
      <c r="B187" s="178"/>
      <c r="C187" s="179"/>
      <c r="D187" s="179"/>
      <c r="E187" s="180" t="s">
        <v>5</v>
      </c>
      <c r="F187" s="290" t="s">
        <v>264</v>
      </c>
      <c r="G187" s="291"/>
      <c r="H187" s="291"/>
      <c r="I187" s="291"/>
      <c r="J187" s="179"/>
      <c r="K187" s="181" t="s">
        <v>5</v>
      </c>
      <c r="L187" s="179"/>
      <c r="M187" s="179"/>
      <c r="N187" s="179"/>
      <c r="O187" s="179"/>
      <c r="P187" s="179"/>
      <c r="Q187" s="179"/>
      <c r="R187" s="182"/>
      <c r="T187" s="183"/>
      <c r="U187" s="179"/>
      <c r="V187" s="179"/>
      <c r="W187" s="179"/>
      <c r="X187" s="179"/>
      <c r="Y187" s="179"/>
      <c r="Z187" s="179"/>
      <c r="AA187" s="184"/>
      <c r="AT187" s="185" t="s">
        <v>134</v>
      </c>
      <c r="AU187" s="185" t="s">
        <v>87</v>
      </c>
      <c r="AV187" s="11" t="s">
        <v>22</v>
      </c>
      <c r="AW187" s="11" t="s">
        <v>35</v>
      </c>
      <c r="AX187" s="11" t="s">
        <v>77</v>
      </c>
      <c r="AY187" s="185" t="s">
        <v>127</v>
      </c>
    </row>
    <row r="188" spans="2:65" s="11" customFormat="1" ht="22.5" customHeight="1">
      <c r="B188" s="178"/>
      <c r="C188" s="179"/>
      <c r="D188" s="179"/>
      <c r="E188" s="180" t="s">
        <v>5</v>
      </c>
      <c r="F188" s="290" t="s">
        <v>265</v>
      </c>
      <c r="G188" s="291"/>
      <c r="H188" s="291"/>
      <c r="I188" s="291"/>
      <c r="J188" s="179"/>
      <c r="K188" s="181" t="s">
        <v>5</v>
      </c>
      <c r="L188" s="179"/>
      <c r="M188" s="179"/>
      <c r="N188" s="179"/>
      <c r="O188" s="179"/>
      <c r="P188" s="179"/>
      <c r="Q188" s="179"/>
      <c r="R188" s="182"/>
      <c r="T188" s="183"/>
      <c r="U188" s="179"/>
      <c r="V188" s="179"/>
      <c r="W188" s="179"/>
      <c r="X188" s="179"/>
      <c r="Y188" s="179"/>
      <c r="Z188" s="179"/>
      <c r="AA188" s="184"/>
      <c r="AT188" s="185" t="s">
        <v>134</v>
      </c>
      <c r="AU188" s="185" t="s">
        <v>87</v>
      </c>
      <c r="AV188" s="11" t="s">
        <v>22</v>
      </c>
      <c r="AW188" s="11" t="s">
        <v>35</v>
      </c>
      <c r="AX188" s="11" t="s">
        <v>77</v>
      </c>
      <c r="AY188" s="185" t="s">
        <v>127</v>
      </c>
    </row>
    <row r="189" spans="2:65" s="11" customFormat="1" ht="22.5" customHeight="1">
      <c r="B189" s="178"/>
      <c r="C189" s="179"/>
      <c r="D189" s="179"/>
      <c r="E189" s="180" t="s">
        <v>5</v>
      </c>
      <c r="F189" s="290" t="s">
        <v>266</v>
      </c>
      <c r="G189" s="291"/>
      <c r="H189" s="291"/>
      <c r="I189" s="291"/>
      <c r="J189" s="179"/>
      <c r="K189" s="181" t="s">
        <v>5</v>
      </c>
      <c r="L189" s="179"/>
      <c r="M189" s="179"/>
      <c r="N189" s="179"/>
      <c r="O189" s="179"/>
      <c r="P189" s="179"/>
      <c r="Q189" s="179"/>
      <c r="R189" s="182"/>
      <c r="T189" s="183"/>
      <c r="U189" s="179"/>
      <c r="V189" s="179"/>
      <c r="W189" s="179"/>
      <c r="X189" s="179"/>
      <c r="Y189" s="179"/>
      <c r="Z189" s="179"/>
      <c r="AA189" s="184"/>
      <c r="AT189" s="185" t="s">
        <v>134</v>
      </c>
      <c r="AU189" s="185" t="s">
        <v>87</v>
      </c>
      <c r="AV189" s="11" t="s">
        <v>22</v>
      </c>
      <c r="AW189" s="11" t="s">
        <v>35</v>
      </c>
      <c r="AX189" s="11" t="s">
        <v>77</v>
      </c>
      <c r="AY189" s="185" t="s">
        <v>127</v>
      </c>
    </row>
    <row r="190" spans="2:65" s="11" customFormat="1" ht="22.5" customHeight="1">
      <c r="B190" s="178"/>
      <c r="C190" s="179"/>
      <c r="D190" s="179"/>
      <c r="E190" s="180" t="s">
        <v>5</v>
      </c>
      <c r="F190" s="290" t="s">
        <v>267</v>
      </c>
      <c r="G190" s="291"/>
      <c r="H190" s="291"/>
      <c r="I190" s="291"/>
      <c r="J190" s="179"/>
      <c r="K190" s="181" t="s">
        <v>5</v>
      </c>
      <c r="L190" s="179"/>
      <c r="M190" s="179"/>
      <c r="N190" s="179"/>
      <c r="O190" s="179"/>
      <c r="P190" s="179"/>
      <c r="Q190" s="179"/>
      <c r="R190" s="182"/>
      <c r="T190" s="183"/>
      <c r="U190" s="179"/>
      <c r="V190" s="179"/>
      <c r="W190" s="179"/>
      <c r="X190" s="179"/>
      <c r="Y190" s="179"/>
      <c r="Z190" s="179"/>
      <c r="AA190" s="184"/>
      <c r="AT190" s="185" t="s">
        <v>134</v>
      </c>
      <c r="AU190" s="185" t="s">
        <v>87</v>
      </c>
      <c r="AV190" s="11" t="s">
        <v>22</v>
      </c>
      <c r="AW190" s="11" t="s">
        <v>35</v>
      </c>
      <c r="AX190" s="11" t="s">
        <v>77</v>
      </c>
      <c r="AY190" s="185" t="s">
        <v>127</v>
      </c>
    </row>
    <row r="191" spans="2:65" s="11" customFormat="1" ht="22.5" customHeight="1">
      <c r="B191" s="178"/>
      <c r="C191" s="179"/>
      <c r="D191" s="179"/>
      <c r="E191" s="180" t="s">
        <v>5</v>
      </c>
      <c r="F191" s="290" t="s">
        <v>269</v>
      </c>
      <c r="G191" s="291"/>
      <c r="H191" s="291"/>
      <c r="I191" s="291"/>
      <c r="J191" s="179"/>
      <c r="K191" s="181" t="s">
        <v>5</v>
      </c>
      <c r="L191" s="179"/>
      <c r="M191" s="179"/>
      <c r="N191" s="179"/>
      <c r="O191" s="179"/>
      <c r="P191" s="179"/>
      <c r="Q191" s="179"/>
      <c r="R191" s="182"/>
      <c r="T191" s="183"/>
      <c r="U191" s="179"/>
      <c r="V191" s="179"/>
      <c r="W191" s="179"/>
      <c r="X191" s="179"/>
      <c r="Y191" s="179"/>
      <c r="Z191" s="179"/>
      <c r="AA191" s="184"/>
      <c r="AT191" s="185" t="s">
        <v>134</v>
      </c>
      <c r="AU191" s="185" t="s">
        <v>87</v>
      </c>
      <c r="AV191" s="11" t="s">
        <v>22</v>
      </c>
      <c r="AW191" s="11" t="s">
        <v>35</v>
      </c>
      <c r="AX191" s="11" t="s">
        <v>77</v>
      </c>
      <c r="AY191" s="185" t="s">
        <v>127</v>
      </c>
    </row>
    <row r="192" spans="2:65" s="10" customFormat="1" ht="22.5" customHeight="1">
      <c r="B192" s="170"/>
      <c r="C192" s="171"/>
      <c r="D192" s="171"/>
      <c r="E192" s="172" t="s">
        <v>5</v>
      </c>
      <c r="F192" s="302" t="s">
        <v>293</v>
      </c>
      <c r="G192" s="303"/>
      <c r="H192" s="303"/>
      <c r="I192" s="303"/>
      <c r="J192" s="171"/>
      <c r="K192" s="173">
        <v>96</v>
      </c>
      <c r="L192" s="171"/>
      <c r="M192" s="171"/>
      <c r="N192" s="171"/>
      <c r="O192" s="171"/>
      <c r="P192" s="171"/>
      <c r="Q192" s="171"/>
      <c r="R192" s="174"/>
      <c r="T192" s="175"/>
      <c r="U192" s="171"/>
      <c r="V192" s="171"/>
      <c r="W192" s="171"/>
      <c r="X192" s="171"/>
      <c r="Y192" s="171"/>
      <c r="Z192" s="171"/>
      <c r="AA192" s="176"/>
      <c r="AT192" s="177" t="s">
        <v>134</v>
      </c>
      <c r="AU192" s="177" t="s">
        <v>87</v>
      </c>
      <c r="AV192" s="10" t="s">
        <v>87</v>
      </c>
      <c r="AW192" s="10" t="s">
        <v>35</v>
      </c>
      <c r="AX192" s="10" t="s">
        <v>22</v>
      </c>
      <c r="AY192" s="177" t="s">
        <v>127</v>
      </c>
    </row>
    <row r="193" spans="2:65" s="1" customFormat="1" ht="22.5" customHeight="1">
      <c r="B193" s="135"/>
      <c r="C193" s="163" t="s">
        <v>159</v>
      </c>
      <c r="D193" s="163" t="s">
        <v>128</v>
      </c>
      <c r="E193" s="164" t="s">
        <v>294</v>
      </c>
      <c r="F193" s="285" t="s">
        <v>295</v>
      </c>
      <c r="G193" s="285"/>
      <c r="H193" s="285"/>
      <c r="I193" s="285"/>
      <c r="J193" s="165" t="s">
        <v>296</v>
      </c>
      <c r="K193" s="166">
        <v>4</v>
      </c>
      <c r="L193" s="286">
        <v>0</v>
      </c>
      <c r="M193" s="286"/>
      <c r="N193" s="287">
        <f>ROUND(L193*K193,2)</f>
        <v>0</v>
      </c>
      <c r="O193" s="287"/>
      <c r="P193" s="287"/>
      <c r="Q193" s="287"/>
      <c r="R193" s="138"/>
      <c r="T193" s="167" t="s">
        <v>5</v>
      </c>
      <c r="U193" s="47" t="s">
        <v>42</v>
      </c>
      <c r="V193" s="39"/>
      <c r="W193" s="168">
        <f>V193*K193</f>
        <v>0</v>
      </c>
      <c r="X193" s="168">
        <v>0</v>
      </c>
      <c r="Y193" s="168">
        <f>X193*K193</f>
        <v>0</v>
      </c>
      <c r="Z193" s="168">
        <v>0.20499999999999999</v>
      </c>
      <c r="AA193" s="169">
        <f>Z193*K193</f>
        <v>0.82</v>
      </c>
      <c r="AR193" s="21" t="s">
        <v>150</v>
      </c>
      <c r="AT193" s="21" t="s">
        <v>128</v>
      </c>
      <c r="AU193" s="21" t="s">
        <v>87</v>
      </c>
      <c r="AY193" s="21" t="s">
        <v>127</v>
      </c>
      <c r="BE193" s="109">
        <f>IF(U193="základní",N193,0)</f>
        <v>0</v>
      </c>
      <c r="BF193" s="109">
        <f>IF(U193="snížená",N193,0)</f>
        <v>0</v>
      </c>
      <c r="BG193" s="109">
        <f>IF(U193="zákl. přenesená",N193,0)</f>
        <v>0</v>
      </c>
      <c r="BH193" s="109">
        <f>IF(U193="sníž. přenesená",N193,0)</f>
        <v>0</v>
      </c>
      <c r="BI193" s="109">
        <f>IF(U193="nulová",N193,0)</f>
        <v>0</v>
      </c>
      <c r="BJ193" s="21" t="s">
        <v>22</v>
      </c>
      <c r="BK193" s="109">
        <f>ROUND(L193*K193,2)</f>
        <v>0</v>
      </c>
      <c r="BL193" s="21" t="s">
        <v>150</v>
      </c>
      <c r="BM193" s="21" t="s">
        <v>297</v>
      </c>
    </row>
    <row r="194" spans="2:65" s="11" customFormat="1" ht="22.5" customHeight="1">
      <c r="B194" s="178"/>
      <c r="C194" s="179"/>
      <c r="D194" s="179"/>
      <c r="E194" s="180" t="s">
        <v>5</v>
      </c>
      <c r="F194" s="300" t="s">
        <v>263</v>
      </c>
      <c r="G194" s="301"/>
      <c r="H194" s="301"/>
      <c r="I194" s="301"/>
      <c r="J194" s="179"/>
      <c r="K194" s="181" t="s">
        <v>5</v>
      </c>
      <c r="L194" s="179"/>
      <c r="M194" s="179"/>
      <c r="N194" s="179"/>
      <c r="O194" s="179"/>
      <c r="P194" s="179"/>
      <c r="Q194" s="179"/>
      <c r="R194" s="182"/>
      <c r="T194" s="183"/>
      <c r="U194" s="179"/>
      <c r="V194" s="179"/>
      <c r="W194" s="179"/>
      <c r="X194" s="179"/>
      <c r="Y194" s="179"/>
      <c r="Z194" s="179"/>
      <c r="AA194" s="184"/>
      <c r="AT194" s="185" t="s">
        <v>134</v>
      </c>
      <c r="AU194" s="185" t="s">
        <v>87</v>
      </c>
      <c r="AV194" s="11" t="s">
        <v>22</v>
      </c>
      <c r="AW194" s="11" t="s">
        <v>35</v>
      </c>
      <c r="AX194" s="11" t="s">
        <v>77</v>
      </c>
      <c r="AY194" s="185" t="s">
        <v>127</v>
      </c>
    </row>
    <row r="195" spans="2:65" s="11" customFormat="1" ht="22.5" customHeight="1">
      <c r="B195" s="178"/>
      <c r="C195" s="179"/>
      <c r="D195" s="179"/>
      <c r="E195" s="180" t="s">
        <v>5</v>
      </c>
      <c r="F195" s="290" t="s">
        <v>264</v>
      </c>
      <c r="G195" s="291"/>
      <c r="H195" s="291"/>
      <c r="I195" s="291"/>
      <c r="J195" s="179"/>
      <c r="K195" s="181" t="s">
        <v>5</v>
      </c>
      <c r="L195" s="179"/>
      <c r="M195" s="179"/>
      <c r="N195" s="179"/>
      <c r="O195" s="179"/>
      <c r="P195" s="179"/>
      <c r="Q195" s="179"/>
      <c r="R195" s="182"/>
      <c r="T195" s="183"/>
      <c r="U195" s="179"/>
      <c r="V195" s="179"/>
      <c r="W195" s="179"/>
      <c r="X195" s="179"/>
      <c r="Y195" s="179"/>
      <c r="Z195" s="179"/>
      <c r="AA195" s="184"/>
      <c r="AT195" s="185" t="s">
        <v>134</v>
      </c>
      <c r="AU195" s="185" t="s">
        <v>87</v>
      </c>
      <c r="AV195" s="11" t="s">
        <v>22</v>
      </c>
      <c r="AW195" s="11" t="s">
        <v>35</v>
      </c>
      <c r="AX195" s="11" t="s">
        <v>77</v>
      </c>
      <c r="AY195" s="185" t="s">
        <v>127</v>
      </c>
    </row>
    <row r="196" spans="2:65" s="11" customFormat="1" ht="22.5" customHeight="1">
      <c r="B196" s="178"/>
      <c r="C196" s="179"/>
      <c r="D196" s="179"/>
      <c r="E196" s="180" t="s">
        <v>5</v>
      </c>
      <c r="F196" s="290" t="s">
        <v>265</v>
      </c>
      <c r="G196" s="291"/>
      <c r="H196" s="291"/>
      <c r="I196" s="291"/>
      <c r="J196" s="179"/>
      <c r="K196" s="181" t="s">
        <v>5</v>
      </c>
      <c r="L196" s="179"/>
      <c r="M196" s="179"/>
      <c r="N196" s="179"/>
      <c r="O196" s="179"/>
      <c r="P196" s="179"/>
      <c r="Q196" s="179"/>
      <c r="R196" s="182"/>
      <c r="T196" s="183"/>
      <c r="U196" s="179"/>
      <c r="V196" s="179"/>
      <c r="W196" s="179"/>
      <c r="X196" s="179"/>
      <c r="Y196" s="179"/>
      <c r="Z196" s="179"/>
      <c r="AA196" s="184"/>
      <c r="AT196" s="185" t="s">
        <v>134</v>
      </c>
      <c r="AU196" s="185" t="s">
        <v>87</v>
      </c>
      <c r="AV196" s="11" t="s">
        <v>22</v>
      </c>
      <c r="AW196" s="11" t="s">
        <v>35</v>
      </c>
      <c r="AX196" s="11" t="s">
        <v>77</v>
      </c>
      <c r="AY196" s="185" t="s">
        <v>127</v>
      </c>
    </row>
    <row r="197" spans="2:65" s="11" customFormat="1" ht="22.5" customHeight="1">
      <c r="B197" s="178"/>
      <c r="C197" s="179"/>
      <c r="D197" s="179"/>
      <c r="E197" s="180" t="s">
        <v>5</v>
      </c>
      <c r="F197" s="290" t="s">
        <v>266</v>
      </c>
      <c r="G197" s="291"/>
      <c r="H197" s="291"/>
      <c r="I197" s="291"/>
      <c r="J197" s="179"/>
      <c r="K197" s="181" t="s">
        <v>5</v>
      </c>
      <c r="L197" s="179"/>
      <c r="M197" s="179"/>
      <c r="N197" s="179"/>
      <c r="O197" s="179"/>
      <c r="P197" s="179"/>
      <c r="Q197" s="179"/>
      <c r="R197" s="182"/>
      <c r="T197" s="183"/>
      <c r="U197" s="179"/>
      <c r="V197" s="179"/>
      <c r="W197" s="179"/>
      <c r="X197" s="179"/>
      <c r="Y197" s="179"/>
      <c r="Z197" s="179"/>
      <c r="AA197" s="184"/>
      <c r="AT197" s="185" t="s">
        <v>134</v>
      </c>
      <c r="AU197" s="185" t="s">
        <v>87</v>
      </c>
      <c r="AV197" s="11" t="s">
        <v>22</v>
      </c>
      <c r="AW197" s="11" t="s">
        <v>35</v>
      </c>
      <c r="AX197" s="11" t="s">
        <v>77</v>
      </c>
      <c r="AY197" s="185" t="s">
        <v>127</v>
      </c>
    </row>
    <row r="198" spans="2:65" s="11" customFormat="1" ht="22.5" customHeight="1">
      <c r="B198" s="178"/>
      <c r="C198" s="179"/>
      <c r="D198" s="179"/>
      <c r="E198" s="180" t="s">
        <v>5</v>
      </c>
      <c r="F198" s="290" t="s">
        <v>269</v>
      </c>
      <c r="G198" s="291"/>
      <c r="H198" s="291"/>
      <c r="I198" s="291"/>
      <c r="J198" s="179"/>
      <c r="K198" s="181" t="s">
        <v>5</v>
      </c>
      <c r="L198" s="179"/>
      <c r="M198" s="179"/>
      <c r="N198" s="179"/>
      <c r="O198" s="179"/>
      <c r="P198" s="179"/>
      <c r="Q198" s="179"/>
      <c r="R198" s="182"/>
      <c r="T198" s="183"/>
      <c r="U198" s="179"/>
      <c r="V198" s="179"/>
      <c r="W198" s="179"/>
      <c r="X198" s="179"/>
      <c r="Y198" s="179"/>
      <c r="Z198" s="179"/>
      <c r="AA198" s="184"/>
      <c r="AT198" s="185" t="s">
        <v>134</v>
      </c>
      <c r="AU198" s="185" t="s">
        <v>87</v>
      </c>
      <c r="AV198" s="11" t="s">
        <v>22</v>
      </c>
      <c r="AW198" s="11" t="s">
        <v>35</v>
      </c>
      <c r="AX198" s="11" t="s">
        <v>77</v>
      </c>
      <c r="AY198" s="185" t="s">
        <v>127</v>
      </c>
    </row>
    <row r="199" spans="2:65" s="10" customFormat="1" ht="22.5" customHeight="1">
      <c r="B199" s="170"/>
      <c r="C199" s="171"/>
      <c r="D199" s="171"/>
      <c r="E199" s="172" t="s">
        <v>5</v>
      </c>
      <c r="F199" s="302" t="s">
        <v>298</v>
      </c>
      <c r="G199" s="303"/>
      <c r="H199" s="303"/>
      <c r="I199" s="303"/>
      <c r="J199" s="171"/>
      <c r="K199" s="173">
        <v>4</v>
      </c>
      <c r="L199" s="171"/>
      <c r="M199" s="171"/>
      <c r="N199" s="171"/>
      <c r="O199" s="171"/>
      <c r="P199" s="171"/>
      <c r="Q199" s="171"/>
      <c r="R199" s="174"/>
      <c r="T199" s="175"/>
      <c r="U199" s="171"/>
      <c r="V199" s="171"/>
      <c r="W199" s="171"/>
      <c r="X199" s="171"/>
      <c r="Y199" s="171"/>
      <c r="Z199" s="171"/>
      <c r="AA199" s="176"/>
      <c r="AT199" s="177" t="s">
        <v>134</v>
      </c>
      <c r="AU199" s="177" t="s">
        <v>87</v>
      </c>
      <c r="AV199" s="10" t="s">
        <v>87</v>
      </c>
      <c r="AW199" s="10" t="s">
        <v>35</v>
      </c>
      <c r="AX199" s="10" t="s">
        <v>22</v>
      </c>
      <c r="AY199" s="177" t="s">
        <v>127</v>
      </c>
    </row>
    <row r="200" spans="2:65" s="1" customFormat="1" ht="22.5" customHeight="1">
      <c r="B200" s="135"/>
      <c r="C200" s="163" t="s">
        <v>165</v>
      </c>
      <c r="D200" s="163" t="s">
        <v>128</v>
      </c>
      <c r="E200" s="164" t="s">
        <v>299</v>
      </c>
      <c r="F200" s="285" t="s">
        <v>300</v>
      </c>
      <c r="G200" s="285"/>
      <c r="H200" s="285"/>
      <c r="I200" s="285"/>
      <c r="J200" s="165" t="s">
        <v>296</v>
      </c>
      <c r="K200" s="166">
        <v>8</v>
      </c>
      <c r="L200" s="286">
        <v>0</v>
      </c>
      <c r="M200" s="286"/>
      <c r="N200" s="287">
        <f>ROUND(L200*K200,2)</f>
        <v>0</v>
      </c>
      <c r="O200" s="287"/>
      <c r="P200" s="287"/>
      <c r="Q200" s="287"/>
      <c r="R200" s="138"/>
      <c r="T200" s="167" t="s">
        <v>5</v>
      </c>
      <c r="U200" s="47" t="s">
        <v>42</v>
      </c>
      <c r="V200" s="39"/>
      <c r="W200" s="168">
        <f>V200*K200</f>
        <v>0</v>
      </c>
      <c r="X200" s="168">
        <v>0</v>
      </c>
      <c r="Y200" s="168">
        <f>X200*K200</f>
        <v>0</v>
      </c>
      <c r="Z200" s="168">
        <v>0.115</v>
      </c>
      <c r="AA200" s="169">
        <f>Z200*K200</f>
        <v>0.92</v>
      </c>
      <c r="AR200" s="21" t="s">
        <v>150</v>
      </c>
      <c r="AT200" s="21" t="s">
        <v>128</v>
      </c>
      <c r="AU200" s="21" t="s">
        <v>87</v>
      </c>
      <c r="AY200" s="21" t="s">
        <v>127</v>
      </c>
      <c r="BE200" s="109">
        <f>IF(U200="základní",N200,0)</f>
        <v>0</v>
      </c>
      <c r="BF200" s="109">
        <f>IF(U200="snížená",N200,0)</f>
        <v>0</v>
      </c>
      <c r="BG200" s="109">
        <f>IF(U200="zákl. přenesená",N200,0)</f>
        <v>0</v>
      </c>
      <c r="BH200" s="109">
        <f>IF(U200="sníž. přenesená",N200,0)</f>
        <v>0</v>
      </c>
      <c r="BI200" s="109">
        <f>IF(U200="nulová",N200,0)</f>
        <v>0</v>
      </c>
      <c r="BJ200" s="21" t="s">
        <v>22</v>
      </c>
      <c r="BK200" s="109">
        <f>ROUND(L200*K200,2)</f>
        <v>0</v>
      </c>
      <c r="BL200" s="21" t="s">
        <v>150</v>
      </c>
      <c r="BM200" s="21" t="s">
        <v>301</v>
      </c>
    </row>
    <row r="201" spans="2:65" s="11" customFormat="1" ht="22.5" customHeight="1">
      <c r="B201" s="178"/>
      <c r="C201" s="179"/>
      <c r="D201" s="179"/>
      <c r="E201" s="180" t="s">
        <v>5</v>
      </c>
      <c r="F201" s="300" t="s">
        <v>263</v>
      </c>
      <c r="G201" s="301"/>
      <c r="H201" s="301"/>
      <c r="I201" s="301"/>
      <c r="J201" s="179"/>
      <c r="K201" s="181" t="s">
        <v>5</v>
      </c>
      <c r="L201" s="179"/>
      <c r="M201" s="179"/>
      <c r="N201" s="179"/>
      <c r="O201" s="179"/>
      <c r="P201" s="179"/>
      <c r="Q201" s="179"/>
      <c r="R201" s="182"/>
      <c r="T201" s="183"/>
      <c r="U201" s="179"/>
      <c r="V201" s="179"/>
      <c r="W201" s="179"/>
      <c r="X201" s="179"/>
      <c r="Y201" s="179"/>
      <c r="Z201" s="179"/>
      <c r="AA201" s="184"/>
      <c r="AT201" s="185" t="s">
        <v>134</v>
      </c>
      <c r="AU201" s="185" t="s">
        <v>87</v>
      </c>
      <c r="AV201" s="11" t="s">
        <v>22</v>
      </c>
      <c r="AW201" s="11" t="s">
        <v>35</v>
      </c>
      <c r="AX201" s="11" t="s">
        <v>77</v>
      </c>
      <c r="AY201" s="185" t="s">
        <v>127</v>
      </c>
    </row>
    <row r="202" spans="2:65" s="11" customFormat="1" ht="22.5" customHeight="1">
      <c r="B202" s="178"/>
      <c r="C202" s="179"/>
      <c r="D202" s="179"/>
      <c r="E202" s="180" t="s">
        <v>5</v>
      </c>
      <c r="F202" s="290" t="s">
        <v>264</v>
      </c>
      <c r="G202" s="291"/>
      <c r="H202" s="291"/>
      <c r="I202" s="291"/>
      <c r="J202" s="179"/>
      <c r="K202" s="181" t="s">
        <v>5</v>
      </c>
      <c r="L202" s="179"/>
      <c r="M202" s="179"/>
      <c r="N202" s="179"/>
      <c r="O202" s="179"/>
      <c r="P202" s="179"/>
      <c r="Q202" s="179"/>
      <c r="R202" s="182"/>
      <c r="T202" s="183"/>
      <c r="U202" s="179"/>
      <c r="V202" s="179"/>
      <c r="W202" s="179"/>
      <c r="X202" s="179"/>
      <c r="Y202" s="179"/>
      <c r="Z202" s="179"/>
      <c r="AA202" s="184"/>
      <c r="AT202" s="185" t="s">
        <v>134</v>
      </c>
      <c r="AU202" s="185" t="s">
        <v>87</v>
      </c>
      <c r="AV202" s="11" t="s">
        <v>22</v>
      </c>
      <c r="AW202" s="11" t="s">
        <v>35</v>
      </c>
      <c r="AX202" s="11" t="s">
        <v>77</v>
      </c>
      <c r="AY202" s="185" t="s">
        <v>127</v>
      </c>
    </row>
    <row r="203" spans="2:65" s="11" customFormat="1" ht="22.5" customHeight="1">
      <c r="B203" s="178"/>
      <c r="C203" s="179"/>
      <c r="D203" s="179"/>
      <c r="E203" s="180" t="s">
        <v>5</v>
      </c>
      <c r="F203" s="290" t="s">
        <v>265</v>
      </c>
      <c r="G203" s="291"/>
      <c r="H203" s="291"/>
      <c r="I203" s="291"/>
      <c r="J203" s="179"/>
      <c r="K203" s="181" t="s">
        <v>5</v>
      </c>
      <c r="L203" s="179"/>
      <c r="M203" s="179"/>
      <c r="N203" s="179"/>
      <c r="O203" s="179"/>
      <c r="P203" s="179"/>
      <c r="Q203" s="179"/>
      <c r="R203" s="182"/>
      <c r="T203" s="183"/>
      <c r="U203" s="179"/>
      <c r="V203" s="179"/>
      <c r="W203" s="179"/>
      <c r="X203" s="179"/>
      <c r="Y203" s="179"/>
      <c r="Z203" s="179"/>
      <c r="AA203" s="184"/>
      <c r="AT203" s="185" t="s">
        <v>134</v>
      </c>
      <c r="AU203" s="185" t="s">
        <v>87</v>
      </c>
      <c r="AV203" s="11" t="s">
        <v>22</v>
      </c>
      <c r="AW203" s="11" t="s">
        <v>35</v>
      </c>
      <c r="AX203" s="11" t="s">
        <v>77</v>
      </c>
      <c r="AY203" s="185" t="s">
        <v>127</v>
      </c>
    </row>
    <row r="204" spans="2:65" s="11" customFormat="1" ht="22.5" customHeight="1">
      <c r="B204" s="178"/>
      <c r="C204" s="179"/>
      <c r="D204" s="179"/>
      <c r="E204" s="180" t="s">
        <v>5</v>
      </c>
      <c r="F204" s="290" t="s">
        <v>266</v>
      </c>
      <c r="G204" s="291"/>
      <c r="H204" s="291"/>
      <c r="I204" s="291"/>
      <c r="J204" s="179"/>
      <c r="K204" s="181" t="s">
        <v>5</v>
      </c>
      <c r="L204" s="179"/>
      <c r="M204" s="179"/>
      <c r="N204" s="179"/>
      <c r="O204" s="179"/>
      <c r="P204" s="179"/>
      <c r="Q204" s="179"/>
      <c r="R204" s="182"/>
      <c r="T204" s="183"/>
      <c r="U204" s="179"/>
      <c r="V204" s="179"/>
      <c r="W204" s="179"/>
      <c r="X204" s="179"/>
      <c r="Y204" s="179"/>
      <c r="Z204" s="179"/>
      <c r="AA204" s="184"/>
      <c r="AT204" s="185" t="s">
        <v>134</v>
      </c>
      <c r="AU204" s="185" t="s">
        <v>87</v>
      </c>
      <c r="AV204" s="11" t="s">
        <v>22</v>
      </c>
      <c r="AW204" s="11" t="s">
        <v>35</v>
      </c>
      <c r="AX204" s="11" t="s">
        <v>77</v>
      </c>
      <c r="AY204" s="185" t="s">
        <v>127</v>
      </c>
    </row>
    <row r="205" spans="2:65" s="11" customFormat="1" ht="22.5" customHeight="1">
      <c r="B205" s="178"/>
      <c r="C205" s="179"/>
      <c r="D205" s="179"/>
      <c r="E205" s="180" t="s">
        <v>5</v>
      </c>
      <c r="F205" s="290" t="s">
        <v>269</v>
      </c>
      <c r="G205" s="291"/>
      <c r="H205" s="291"/>
      <c r="I205" s="291"/>
      <c r="J205" s="179"/>
      <c r="K205" s="181" t="s">
        <v>5</v>
      </c>
      <c r="L205" s="179"/>
      <c r="M205" s="179"/>
      <c r="N205" s="179"/>
      <c r="O205" s="179"/>
      <c r="P205" s="179"/>
      <c r="Q205" s="179"/>
      <c r="R205" s="182"/>
      <c r="T205" s="183"/>
      <c r="U205" s="179"/>
      <c r="V205" s="179"/>
      <c r="W205" s="179"/>
      <c r="X205" s="179"/>
      <c r="Y205" s="179"/>
      <c r="Z205" s="179"/>
      <c r="AA205" s="184"/>
      <c r="AT205" s="185" t="s">
        <v>134</v>
      </c>
      <c r="AU205" s="185" t="s">
        <v>87</v>
      </c>
      <c r="AV205" s="11" t="s">
        <v>22</v>
      </c>
      <c r="AW205" s="11" t="s">
        <v>35</v>
      </c>
      <c r="AX205" s="11" t="s">
        <v>77</v>
      </c>
      <c r="AY205" s="185" t="s">
        <v>127</v>
      </c>
    </row>
    <row r="206" spans="2:65" s="10" customFormat="1" ht="22.5" customHeight="1">
      <c r="B206" s="170"/>
      <c r="C206" s="171"/>
      <c r="D206" s="171"/>
      <c r="E206" s="172" t="s">
        <v>5</v>
      </c>
      <c r="F206" s="302" t="s">
        <v>302</v>
      </c>
      <c r="G206" s="303"/>
      <c r="H206" s="303"/>
      <c r="I206" s="303"/>
      <c r="J206" s="171"/>
      <c r="K206" s="173">
        <v>8</v>
      </c>
      <c r="L206" s="171"/>
      <c r="M206" s="171"/>
      <c r="N206" s="171"/>
      <c r="O206" s="171"/>
      <c r="P206" s="171"/>
      <c r="Q206" s="171"/>
      <c r="R206" s="174"/>
      <c r="T206" s="175"/>
      <c r="U206" s="171"/>
      <c r="V206" s="171"/>
      <c r="W206" s="171"/>
      <c r="X206" s="171"/>
      <c r="Y206" s="171"/>
      <c r="Z206" s="171"/>
      <c r="AA206" s="176"/>
      <c r="AT206" s="177" t="s">
        <v>134</v>
      </c>
      <c r="AU206" s="177" t="s">
        <v>87</v>
      </c>
      <c r="AV206" s="10" t="s">
        <v>87</v>
      </c>
      <c r="AW206" s="10" t="s">
        <v>35</v>
      </c>
      <c r="AX206" s="10" t="s">
        <v>22</v>
      </c>
      <c r="AY206" s="177" t="s">
        <v>127</v>
      </c>
    </row>
    <row r="207" spans="2:65" s="1" customFormat="1" ht="31.5" customHeight="1">
      <c r="B207" s="135"/>
      <c r="C207" s="163" t="s">
        <v>174</v>
      </c>
      <c r="D207" s="163" t="s">
        <v>128</v>
      </c>
      <c r="E207" s="164" t="s">
        <v>303</v>
      </c>
      <c r="F207" s="285" t="s">
        <v>304</v>
      </c>
      <c r="G207" s="285"/>
      <c r="H207" s="285"/>
      <c r="I207" s="285"/>
      <c r="J207" s="165" t="s">
        <v>305</v>
      </c>
      <c r="K207" s="166">
        <v>0.3</v>
      </c>
      <c r="L207" s="286">
        <v>0</v>
      </c>
      <c r="M207" s="286"/>
      <c r="N207" s="287">
        <f>ROUND(L207*K207,2)</f>
        <v>0</v>
      </c>
      <c r="O207" s="287"/>
      <c r="P207" s="287"/>
      <c r="Q207" s="287"/>
      <c r="R207" s="138"/>
      <c r="T207" s="167" t="s">
        <v>5</v>
      </c>
      <c r="U207" s="47" t="s">
        <v>42</v>
      </c>
      <c r="V207" s="39"/>
      <c r="W207" s="168">
        <f>V207*K207</f>
        <v>0</v>
      </c>
      <c r="X207" s="168">
        <v>0</v>
      </c>
      <c r="Y207" s="168">
        <f>X207*K207</f>
        <v>0</v>
      </c>
      <c r="Z207" s="168">
        <v>0</v>
      </c>
      <c r="AA207" s="169">
        <f>Z207*K207</f>
        <v>0</v>
      </c>
      <c r="AR207" s="21" t="s">
        <v>150</v>
      </c>
      <c r="AT207" s="21" t="s">
        <v>128</v>
      </c>
      <c r="AU207" s="21" t="s">
        <v>87</v>
      </c>
      <c r="AY207" s="21" t="s">
        <v>127</v>
      </c>
      <c r="BE207" s="109">
        <f>IF(U207="základní",N207,0)</f>
        <v>0</v>
      </c>
      <c r="BF207" s="109">
        <f>IF(U207="snížená",N207,0)</f>
        <v>0</v>
      </c>
      <c r="BG207" s="109">
        <f>IF(U207="zákl. přenesená",N207,0)</f>
        <v>0</v>
      </c>
      <c r="BH207" s="109">
        <f>IF(U207="sníž. přenesená",N207,0)</f>
        <v>0</v>
      </c>
      <c r="BI207" s="109">
        <f>IF(U207="nulová",N207,0)</f>
        <v>0</v>
      </c>
      <c r="BJ207" s="21" t="s">
        <v>22</v>
      </c>
      <c r="BK207" s="109">
        <f>ROUND(L207*K207,2)</f>
        <v>0</v>
      </c>
      <c r="BL207" s="21" t="s">
        <v>150</v>
      </c>
      <c r="BM207" s="21" t="s">
        <v>306</v>
      </c>
    </row>
    <row r="208" spans="2:65" s="11" customFormat="1" ht="22.5" customHeight="1">
      <c r="B208" s="178"/>
      <c r="C208" s="179"/>
      <c r="D208" s="179"/>
      <c r="E208" s="180" t="s">
        <v>5</v>
      </c>
      <c r="F208" s="300" t="s">
        <v>263</v>
      </c>
      <c r="G208" s="301"/>
      <c r="H208" s="301"/>
      <c r="I208" s="301"/>
      <c r="J208" s="179"/>
      <c r="K208" s="181" t="s">
        <v>5</v>
      </c>
      <c r="L208" s="179"/>
      <c r="M208" s="179"/>
      <c r="N208" s="179"/>
      <c r="O208" s="179"/>
      <c r="P208" s="179"/>
      <c r="Q208" s="179"/>
      <c r="R208" s="182"/>
      <c r="T208" s="183"/>
      <c r="U208" s="179"/>
      <c r="V208" s="179"/>
      <c r="W208" s="179"/>
      <c r="X208" s="179"/>
      <c r="Y208" s="179"/>
      <c r="Z208" s="179"/>
      <c r="AA208" s="184"/>
      <c r="AT208" s="185" t="s">
        <v>134</v>
      </c>
      <c r="AU208" s="185" t="s">
        <v>87</v>
      </c>
      <c r="AV208" s="11" t="s">
        <v>22</v>
      </c>
      <c r="AW208" s="11" t="s">
        <v>35</v>
      </c>
      <c r="AX208" s="11" t="s">
        <v>77</v>
      </c>
      <c r="AY208" s="185" t="s">
        <v>127</v>
      </c>
    </row>
    <row r="209" spans="2:65" s="11" customFormat="1" ht="22.5" customHeight="1">
      <c r="B209" s="178"/>
      <c r="C209" s="179"/>
      <c r="D209" s="179"/>
      <c r="E209" s="180" t="s">
        <v>5</v>
      </c>
      <c r="F209" s="290" t="s">
        <v>264</v>
      </c>
      <c r="G209" s="291"/>
      <c r="H209" s="291"/>
      <c r="I209" s="291"/>
      <c r="J209" s="179"/>
      <c r="K209" s="181" t="s">
        <v>5</v>
      </c>
      <c r="L209" s="179"/>
      <c r="M209" s="179"/>
      <c r="N209" s="179"/>
      <c r="O209" s="179"/>
      <c r="P209" s="179"/>
      <c r="Q209" s="179"/>
      <c r="R209" s="182"/>
      <c r="T209" s="183"/>
      <c r="U209" s="179"/>
      <c r="V209" s="179"/>
      <c r="W209" s="179"/>
      <c r="X209" s="179"/>
      <c r="Y209" s="179"/>
      <c r="Z209" s="179"/>
      <c r="AA209" s="184"/>
      <c r="AT209" s="185" t="s">
        <v>134</v>
      </c>
      <c r="AU209" s="185" t="s">
        <v>87</v>
      </c>
      <c r="AV209" s="11" t="s">
        <v>22</v>
      </c>
      <c r="AW209" s="11" t="s">
        <v>35</v>
      </c>
      <c r="AX209" s="11" t="s">
        <v>77</v>
      </c>
      <c r="AY209" s="185" t="s">
        <v>127</v>
      </c>
    </row>
    <row r="210" spans="2:65" s="11" customFormat="1" ht="22.5" customHeight="1">
      <c r="B210" s="178"/>
      <c r="C210" s="179"/>
      <c r="D210" s="179"/>
      <c r="E210" s="180" t="s">
        <v>5</v>
      </c>
      <c r="F210" s="290" t="s">
        <v>265</v>
      </c>
      <c r="G210" s="291"/>
      <c r="H210" s="291"/>
      <c r="I210" s="291"/>
      <c r="J210" s="179"/>
      <c r="K210" s="181" t="s">
        <v>5</v>
      </c>
      <c r="L210" s="179"/>
      <c r="M210" s="179"/>
      <c r="N210" s="179"/>
      <c r="O210" s="179"/>
      <c r="P210" s="179"/>
      <c r="Q210" s="179"/>
      <c r="R210" s="182"/>
      <c r="T210" s="183"/>
      <c r="U210" s="179"/>
      <c r="V210" s="179"/>
      <c r="W210" s="179"/>
      <c r="X210" s="179"/>
      <c r="Y210" s="179"/>
      <c r="Z210" s="179"/>
      <c r="AA210" s="184"/>
      <c r="AT210" s="185" t="s">
        <v>134</v>
      </c>
      <c r="AU210" s="185" t="s">
        <v>87</v>
      </c>
      <c r="AV210" s="11" t="s">
        <v>22</v>
      </c>
      <c r="AW210" s="11" t="s">
        <v>35</v>
      </c>
      <c r="AX210" s="11" t="s">
        <v>77</v>
      </c>
      <c r="AY210" s="185" t="s">
        <v>127</v>
      </c>
    </row>
    <row r="211" spans="2:65" s="11" customFormat="1" ht="22.5" customHeight="1">
      <c r="B211" s="178"/>
      <c r="C211" s="179"/>
      <c r="D211" s="179"/>
      <c r="E211" s="180" t="s">
        <v>5</v>
      </c>
      <c r="F211" s="290" t="s">
        <v>266</v>
      </c>
      <c r="G211" s="291"/>
      <c r="H211" s="291"/>
      <c r="I211" s="291"/>
      <c r="J211" s="179"/>
      <c r="K211" s="181" t="s">
        <v>5</v>
      </c>
      <c r="L211" s="179"/>
      <c r="M211" s="179"/>
      <c r="N211" s="179"/>
      <c r="O211" s="179"/>
      <c r="P211" s="179"/>
      <c r="Q211" s="179"/>
      <c r="R211" s="182"/>
      <c r="T211" s="183"/>
      <c r="U211" s="179"/>
      <c r="V211" s="179"/>
      <c r="W211" s="179"/>
      <c r="X211" s="179"/>
      <c r="Y211" s="179"/>
      <c r="Z211" s="179"/>
      <c r="AA211" s="184"/>
      <c r="AT211" s="185" t="s">
        <v>134</v>
      </c>
      <c r="AU211" s="185" t="s">
        <v>87</v>
      </c>
      <c r="AV211" s="11" t="s">
        <v>22</v>
      </c>
      <c r="AW211" s="11" t="s">
        <v>35</v>
      </c>
      <c r="AX211" s="11" t="s">
        <v>77</v>
      </c>
      <c r="AY211" s="185" t="s">
        <v>127</v>
      </c>
    </row>
    <row r="212" spans="2:65" s="11" customFormat="1" ht="22.5" customHeight="1">
      <c r="B212" s="178"/>
      <c r="C212" s="179"/>
      <c r="D212" s="179"/>
      <c r="E212" s="180" t="s">
        <v>5</v>
      </c>
      <c r="F212" s="290" t="s">
        <v>269</v>
      </c>
      <c r="G212" s="291"/>
      <c r="H212" s="291"/>
      <c r="I212" s="291"/>
      <c r="J212" s="179"/>
      <c r="K212" s="181" t="s">
        <v>5</v>
      </c>
      <c r="L212" s="179"/>
      <c r="M212" s="179"/>
      <c r="N212" s="179"/>
      <c r="O212" s="179"/>
      <c r="P212" s="179"/>
      <c r="Q212" s="179"/>
      <c r="R212" s="182"/>
      <c r="T212" s="183"/>
      <c r="U212" s="179"/>
      <c r="V212" s="179"/>
      <c r="W212" s="179"/>
      <c r="X212" s="179"/>
      <c r="Y212" s="179"/>
      <c r="Z212" s="179"/>
      <c r="AA212" s="184"/>
      <c r="AT212" s="185" t="s">
        <v>134</v>
      </c>
      <c r="AU212" s="185" t="s">
        <v>87</v>
      </c>
      <c r="AV212" s="11" t="s">
        <v>22</v>
      </c>
      <c r="AW212" s="11" t="s">
        <v>35</v>
      </c>
      <c r="AX212" s="11" t="s">
        <v>77</v>
      </c>
      <c r="AY212" s="185" t="s">
        <v>127</v>
      </c>
    </row>
    <row r="213" spans="2:65" s="10" customFormat="1" ht="22.5" customHeight="1">
      <c r="B213" s="170"/>
      <c r="C213" s="171"/>
      <c r="D213" s="171"/>
      <c r="E213" s="172" t="s">
        <v>5</v>
      </c>
      <c r="F213" s="302" t="s">
        <v>307</v>
      </c>
      <c r="G213" s="303"/>
      <c r="H213" s="303"/>
      <c r="I213" s="303"/>
      <c r="J213" s="171"/>
      <c r="K213" s="173">
        <v>0.3</v>
      </c>
      <c r="L213" s="171"/>
      <c r="M213" s="171"/>
      <c r="N213" s="171"/>
      <c r="O213" s="171"/>
      <c r="P213" s="171"/>
      <c r="Q213" s="171"/>
      <c r="R213" s="174"/>
      <c r="T213" s="175"/>
      <c r="U213" s="171"/>
      <c r="V213" s="171"/>
      <c r="W213" s="171"/>
      <c r="X213" s="171"/>
      <c r="Y213" s="171"/>
      <c r="Z213" s="171"/>
      <c r="AA213" s="176"/>
      <c r="AT213" s="177" t="s">
        <v>134</v>
      </c>
      <c r="AU213" s="177" t="s">
        <v>87</v>
      </c>
      <c r="AV213" s="10" t="s">
        <v>87</v>
      </c>
      <c r="AW213" s="10" t="s">
        <v>35</v>
      </c>
      <c r="AX213" s="10" t="s">
        <v>22</v>
      </c>
      <c r="AY213" s="177" t="s">
        <v>127</v>
      </c>
    </row>
    <row r="214" spans="2:65" s="1" customFormat="1" ht="31.5" customHeight="1">
      <c r="B214" s="135"/>
      <c r="C214" s="163" t="s">
        <v>180</v>
      </c>
      <c r="D214" s="163" t="s">
        <v>128</v>
      </c>
      <c r="E214" s="164" t="s">
        <v>308</v>
      </c>
      <c r="F214" s="285" t="s">
        <v>309</v>
      </c>
      <c r="G214" s="285"/>
      <c r="H214" s="285"/>
      <c r="I214" s="285"/>
      <c r="J214" s="165" t="s">
        <v>305</v>
      </c>
      <c r="K214" s="166">
        <v>44.6</v>
      </c>
      <c r="L214" s="286">
        <v>0</v>
      </c>
      <c r="M214" s="286"/>
      <c r="N214" s="287">
        <f>ROUND(L214*K214,2)</f>
        <v>0</v>
      </c>
      <c r="O214" s="287"/>
      <c r="P214" s="287"/>
      <c r="Q214" s="287"/>
      <c r="R214" s="138"/>
      <c r="T214" s="167" t="s">
        <v>5</v>
      </c>
      <c r="U214" s="47" t="s">
        <v>42</v>
      </c>
      <c r="V214" s="39"/>
      <c r="W214" s="168">
        <f>V214*K214</f>
        <v>0</v>
      </c>
      <c r="X214" s="168">
        <v>0</v>
      </c>
      <c r="Y214" s="168">
        <f>X214*K214</f>
        <v>0</v>
      </c>
      <c r="Z214" s="168">
        <v>0</v>
      </c>
      <c r="AA214" s="169">
        <f>Z214*K214</f>
        <v>0</v>
      </c>
      <c r="AR214" s="21" t="s">
        <v>150</v>
      </c>
      <c r="AT214" s="21" t="s">
        <v>128</v>
      </c>
      <c r="AU214" s="21" t="s">
        <v>87</v>
      </c>
      <c r="AY214" s="21" t="s">
        <v>127</v>
      </c>
      <c r="BE214" s="109">
        <f>IF(U214="základní",N214,0)</f>
        <v>0</v>
      </c>
      <c r="BF214" s="109">
        <f>IF(U214="snížená",N214,0)</f>
        <v>0</v>
      </c>
      <c r="BG214" s="109">
        <f>IF(U214="zákl. přenesená",N214,0)</f>
        <v>0</v>
      </c>
      <c r="BH214" s="109">
        <f>IF(U214="sníž. přenesená",N214,0)</f>
        <v>0</v>
      </c>
      <c r="BI214" s="109">
        <f>IF(U214="nulová",N214,0)</f>
        <v>0</v>
      </c>
      <c r="BJ214" s="21" t="s">
        <v>22</v>
      </c>
      <c r="BK214" s="109">
        <f>ROUND(L214*K214,2)</f>
        <v>0</v>
      </c>
      <c r="BL214" s="21" t="s">
        <v>150</v>
      </c>
      <c r="BM214" s="21" t="s">
        <v>310</v>
      </c>
    </row>
    <row r="215" spans="2:65" s="11" customFormat="1" ht="22.5" customHeight="1">
      <c r="B215" s="178"/>
      <c r="C215" s="179"/>
      <c r="D215" s="179"/>
      <c r="E215" s="180" t="s">
        <v>5</v>
      </c>
      <c r="F215" s="300" t="s">
        <v>263</v>
      </c>
      <c r="G215" s="301"/>
      <c r="H215" s="301"/>
      <c r="I215" s="301"/>
      <c r="J215" s="179"/>
      <c r="K215" s="181" t="s">
        <v>5</v>
      </c>
      <c r="L215" s="179"/>
      <c r="M215" s="179"/>
      <c r="N215" s="179"/>
      <c r="O215" s="179"/>
      <c r="P215" s="179"/>
      <c r="Q215" s="179"/>
      <c r="R215" s="182"/>
      <c r="T215" s="183"/>
      <c r="U215" s="179"/>
      <c r="V215" s="179"/>
      <c r="W215" s="179"/>
      <c r="X215" s="179"/>
      <c r="Y215" s="179"/>
      <c r="Z215" s="179"/>
      <c r="AA215" s="184"/>
      <c r="AT215" s="185" t="s">
        <v>134</v>
      </c>
      <c r="AU215" s="185" t="s">
        <v>87</v>
      </c>
      <c r="AV215" s="11" t="s">
        <v>22</v>
      </c>
      <c r="AW215" s="11" t="s">
        <v>35</v>
      </c>
      <c r="AX215" s="11" t="s">
        <v>77</v>
      </c>
      <c r="AY215" s="185" t="s">
        <v>127</v>
      </c>
    </row>
    <row r="216" spans="2:65" s="11" customFormat="1" ht="22.5" customHeight="1">
      <c r="B216" s="178"/>
      <c r="C216" s="179"/>
      <c r="D216" s="179"/>
      <c r="E216" s="180" t="s">
        <v>5</v>
      </c>
      <c r="F216" s="290" t="s">
        <v>264</v>
      </c>
      <c r="G216" s="291"/>
      <c r="H216" s="291"/>
      <c r="I216" s="291"/>
      <c r="J216" s="179"/>
      <c r="K216" s="181" t="s">
        <v>5</v>
      </c>
      <c r="L216" s="179"/>
      <c r="M216" s="179"/>
      <c r="N216" s="179"/>
      <c r="O216" s="179"/>
      <c r="P216" s="179"/>
      <c r="Q216" s="179"/>
      <c r="R216" s="182"/>
      <c r="T216" s="183"/>
      <c r="U216" s="179"/>
      <c r="V216" s="179"/>
      <c r="W216" s="179"/>
      <c r="X216" s="179"/>
      <c r="Y216" s="179"/>
      <c r="Z216" s="179"/>
      <c r="AA216" s="184"/>
      <c r="AT216" s="185" t="s">
        <v>134</v>
      </c>
      <c r="AU216" s="185" t="s">
        <v>87</v>
      </c>
      <c r="AV216" s="11" t="s">
        <v>22</v>
      </c>
      <c r="AW216" s="11" t="s">
        <v>35</v>
      </c>
      <c r="AX216" s="11" t="s">
        <v>77</v>
      </c>
      <c r="AY216" s="185" t="s">
        <v>127</v>
      </c>
    </row>
    <row r="217" spans="2:65" s="11" customFormat="1" ht="22.5" customHeight="1">
      <c r="B217" s="178"/>
      <c r="C217" s="179"/>
      <c r="D217" s="179"/>
      <c r="E217" s="180" t="s">
        <v>5</v>
      </c>
      <c r="F217" s="290" t="s">
        <v>265</v>
      </c>
      <c r="G217" s="291"/>
      <c r="H217" s="291"/>
      <c r="I217" s="291"/>
      <c r="J217" s="179"/>
      <c r="K217" s="181" t="s">
        <v>5</v>
      </c>
      <c r="L217" s="179"/>
      <c r="M217" s="179"/>
      <c r="N217" s="179"/>
      <c r="O217" s="179"/>
      <c r="P217" s="179"/>
      <c r="Q217" s="179"/>
      <c r="R217" s="182"/>
      <c r="T217" s="183"/>
      <c r="U217" s="179"/>
      <c r="V217" s="179"/>
      <c r="W217" s="179"/>
      <c r="X217" s="179"/>
      <c r="Y217" s="179"/>
      <c r="Z217" s="179"/>
      <c r="AA217" s="184"/>
      <c r="AT217" s="185" t="s">
        <v>134</v>
      </c>
      <c r="AU217" s="185" t="s">
        <v>87</v>
      </c>
      <c r="AV217" s="11" t="s">
        <v>22</v>
      </c>
      <c r="AW217" s="11" t="s">
        <v>35</v>
      </c>
      <c r="AX217" s="11" t="s">
        <v>77</v>
      </c>
      <c r="AY217" s="185" t="s">
        <v>127</v>
      </c>
    </row>
    <row r="218" spans="2:65" s="11" customFormat="1" ht="22.5" customHeight="1">
      <c r="B218" s="178"/>
      <c r="C218" s="179"/>
      <c r="D218" s="179"/>
      <c r="E218" s="180" t="s">
        <v>5</v>
      </c>
      <c r="F218" s="290" t="s">
        <v>266</v>
      </c>
      <c r="G218" s="291"/>
      <c r="H218" s="291"/>
      <c r="I218" s="291"/>
      <c r="J218" s="179"/>
      <c r="K218" s="181" t="s">
        <v>5</v>
      </c>
      <c r="L218" s="179"/>
      <c r="M218" s="179"/>
      <c r="N218" s="179"/>
      <c r="O218" s="179"/>
      <c r="P218" s="179"/>
      <c r="Q218" s="179"/>
      <c r="R218" s="182"/>
      <c r="T218" s="183"/>
      <c r="U218" s="179"/>
      <c r="V218" s="179"/>
      <c r="W218" s="179"/>
      <c r="X218" s="179"/>
      <c r="Y218" s="179"/>
      <c r="Z218" s="179"/>
      <c r="AA218" s="184"/>
      <c r="AT218" s="185" t="s">
        <v>134</v>
      </c>
      <c r="AU218" s="185" t="s">
        <v>87</v>
      </c>
      <c r="AV218" s="11" t="s">
        <v>22</v>
      </c>
      <c r="AW218" s="11" t="s">
        <v>35</v>
      </c>
      <c r="AX218" s="11" t="s">
        <v>77</v>
      </c>
      <c r="AY218" s="185" t="s">
        <v>127</v>
      </c>
    </row>
    <row r="219" spans="2:65" s="11" customFormat="1" ht="22.5" customHeight="1">
      <c r="B219" s="178"/>
      <c r="C219" s="179"/>
      <c r="D219" s="179"/>
      <c r="E219" s="180" t="s">
        <v>5</v>
      </c>
      <c r="F219" s="290" t="s">
        <v>269</v>
      </c>
      <c r="G219" s="291"/>
      <c r="H219" s="291"/>
      <c r="I219" s="291"/>
      <c r="J219" s="179"/>
      <c r="K219" s="181" t="s">
        <v>5</v>
      </c>
      <c r="L219" s="179"/>
      <c r="M219" s="179"/>
      <c r="N219" s="179"/>
      <c r="O219" s="179"/>
      <c r="P219" s="179"/>
      <c r="Q219" s="179"/>
      <c r="R219" s="182"/>
      <c r="T219" s="183"/>
      <c r="U219" s="179"/>
      <c r="V219" s="179"/>
      <c r="W219" s="179"/>
      <c r="X219" s="179"/>
      <c r="Y219" s="179"/>
      <c r="Z219" s="179"/>
      <c r="AA219" s="184"/>
      <c r="AT219" s="185" t="s">
        <v>134</v>
      </c>
      <c r="AU219" s="185" t="s">
        <v>87</v>
      </c>
      <c r="AV219" s="11" t="s">
        <v>22</v>
      </c>
      <c r="AW219" s="11" t="s">
        <v>35</v>
      </c>
      <c r="AX219" s="11" t="s">
        <v>77</v>
      </c>
      <c r="AY219" s="185" t="s">
        <v>127</v>
      </c>
    </row>
    <row r="220" spans="2:65" s="11" customFormat="1" ht="22.5" customHeight="1">
      <c r="B220" s="178"/>
      <c r="C220" s="179"/>
      <c r="D220" s="179"/>
      <c r="E220" s="180" t="s">
        <v>5</v>
      </c>
      <c r="F220" s="290" t="s">
        <v>311</v>
      </c>
      <c r="G220" s="291"/>
      <c r="H220" s="291"/>
      <c r="I220" s="291"/>
      <c r="J220" s="179"/>
      <c r="K220" s="181" t="s">
        <v>5</v>
      </c>
      <c r="L220" s="179"/>
      <c r="M220" s="179"/>
      <c r="N220" s="179"/>
      <c r="O220" s="179"/>
      <c r="P220" s="179"/>
      <c r="Q220" s="179"/>
      <c r="R220" s="182"/>
      <c r="T220" s="183"/>
      <c r="U220" s="179"/>
      <c r="V220" s="179"/>
      <c r="W220" s="179"/>
      <c r="X220" s="179"/>
      <c r="Y220" s="179"/>
      <c r="Z220" s="179"/>
      <c r="AA220" s="184"/>
      <c r="AT220" s="185" t="s">
        <v>134</v>
      </c>
      <c r="AU220" s="185" t="s">
        <v>87</v>
      </c>
      <c r="AV220" s="11" t="s">
        <v>22</v>
      </c>
      <c r="AW220" s="11" t="s">
        <v>35</v>
      </c>
      <c r="AX220" s="11" t="s">
        <v>77</v>
      </c>
      <c r="AY220" s="185" t="s">
        <v>127</v>
      </c>
    </row>
    <row r="221" spans="2:65" s="10" customFormat="1" ht="22.5" customHeight="1">
      <c r="B221" s="170"/>
      <c r="C221" s="171"/>
      <c r="D221" s="171"/>
      <c r="E221" s="172" t="s">
        <v>5</v>
      </c>
      <c r="F221" s="302" t="s">
        <v>312</v>
      </c>
      <c r="G221" s="303"/>
      <c r="H221" s="303"/>
      <c r="I221" s="303"/>
      <c r="J221" s="171"/>
      <c r="K221" s="173">
        <v>12.75</v>
      </c>
      <c r="L221" s="171"/>
      <c r="M221" s="171"/>
      <c r="N221" s="171"/>
      <c r="O221" s="171"/>
      <c r="P221" s="171"/>
      <c r="Q221" s="171"/>
      <c r="R221" s="174"/>
      <c r="T221" s="175"/>
      <c r="U221" s="171"/>
      <c r="V221" s="171"/>
      <c r="W221" s="171"/>
      <c r="X221" s="171"/>
      <c r="Y221" s="171"/>
      <c r="Z221" s="171"/>
      <c r="AA221" s="176"/>
      <c r="AT221" s="177" t="s">
        <v>134</v>
      </c>
      <c r="AU221" s="177" t="s">
        <v>87</v>
      </c>
      <c r="AV221" s="10" t="s">
        <v>87</v>
      </c>
      <c r="AW221" s="10" t="s">
        <v>35</v>
      </c>
      <c r="AX221" s="10" t="s">
        <v>77</v>
      </c>
      <c r="AY221" s="177" t="s">
        <v>127</v>
      </c>
    </row>
    <row r="222" spans="2:65" s="11" customFormat="1" ht="22.5" customHeight="1">
      <c r="B222" s="178"/>
      <c r="C222" s="179"/>
      <c r="D222" s="179"/>
      <c r="E222" s="180" t="s">
        <v>5</v>
      </c>
      <c r="F222" s="290" t="s">
        <v>313</v>
      </c>
      <c r="G222" s="291"/>
      <c r="H222" s="291"/>
      <c r="I222" s="291"/>
      <c r="J222" s="179"/>
      <c r="K222" s="181" t="s">
        <v>5</v>
      </c>
      <c r="L222" s="179"/>
      <c r="M222" s="179"/>
      <c r="N222" s="179"/>
      <c r="O222" s="179"/>
      <c r="P222" s="179"/>
      <c r="Q222" s="179"/>
      <c r="R222" s="182"/>
      <c r="T222" s="183"/>
      <c r="U222" s="179"/>
      <c r="V222" s="179"/>
      <c r="W222" s="179"/>
      <c r="X222" s="179"/>
      <c r="Y222" s="179"/>
      <c r="Z222" s="179"/>
      <c r="AA222" s="184"/>
      <c r="AT222" s="185" t="s">
        <v>134</v>
      </c>
      <c r="AU222" s="185" t="s">
        <v>87</v>
      </c>
      <c r="AV222" s="11" t="s">
        <v>22</v>
      </c>
      <c r="AW222" s="11" t="s">
        <v>35</v>
      </c>
      <c r="AX222" s="11" t="s">
        <v>77</v>
      </c>
      <c r="AY222" s="185" t="s">
        <v>127</v>
      </c>
    </row>
    <row r="223" spans="2:65" s="10" customFormat="1" ht="22.5" customHeight="1">
      <c r="B223" s="170"/>
      <c r="C223" s="171"/>
      <c r="D223" s="171"/>
      <c r="E223" s="172" t="s">
        <v>5</v>
      </c>
      <c r="F223" s="302" t="s">
        <v>314</v>
      </c>
      <c r="G223" s="303"/>
      <c r="H223" s="303"/>
      <c r="I223" s="303"/>
      <c r="J223" s="171"/>
      <c r="K223" s="173">
        <v>7.2</v>
      </c>
      <c r="L223" s="171"/>
      <c r="M223" s="171"/>
      <c r="N223" s="171"/>
      <c r="O223" s="171"/>
      <c r="P223" s="171"/>
      <c r="Q223" s="171"/>
      <c r="R223" s="174"/>
      <c r="T223" s="175"/>
      <c r="U223" s="171"/>
      <c r="V223" s="171"/>
      <c r="W223" s="171"/>
      <c r="X223" s="171"/>
      <c r="Y223" s="171"/>
      <c r="Z223" s="171"/>
      <c r="AA223" s="176"/>
      <c r="AT223" s="177" t="s">
        <v>134</v>
      </c>
      <c r="AU223" s="177" t="s">
        <v>87</v>
      </c>
      <c r="AV223" s="10" t="s">
        <v>87</v>
      </c>
      <c r="AW223" s="10" t="s">
        <v>35</v>
      </c>
      <c r="AX223" s="10" t="s">
        <v>77</v>
      </c>
      <c r="AY223" s="177" t="s">
        <v>127</v>
      </c>
    </row>
    <row r="224" spans="2:65" s="11" customFormat="1" ht="22.5" customHeight="1">
      <c r="B224" s="178"/>
      <c r="C224" s="179"/>
      <c r="D224" s="179"/>
      <c r="E224" s="180" t="s">
        <v>5</v>
      </c>
      <c r="F224" s="290" t="s">
        <v>271</v>
      </c>
      <c r="G224" s="291"/>
      <c r="H224" s="291"/>
      <c r="I224" s="291"/>
      <c r="J224" s="179"/>
      <c r="K224" s="181" t="s">
        <v>5</v>
      </c>
      <c r="L224" s="179"/>
      <c r="M224" s="179"/>
      <c r="N224" s="179"/>
      <c r="O224" s="179"/>
      <c r="P224" s="179"/>
      <c r="Q224" s="179"/>
      <c r="R224" s="182"/>
      <c r="T224" s="183"/>
      <c r="U224" s="179"/>
      <c r="V224" s="179"/>
      <c r="W224" s="179"/>
      <c r="X224" s="179"/>
      <c r="Y224" s="179"/>
      <c r="Z224" s="179"/>
      <c r="AA224" s="184"/>
      <c r="AT224" s="185" t="s">
        <v>134</v>
      </c>
      <c r="AU224" s="185" t="s">
        <v>87</v>
      </c>
      <c r="AV224" s="11" t="s">
        <v>22</v>
      </c>
      <c r="AW224" s="11" t="s">
        <v>35</v>
      </c>
      <c r="AX224" s="11" t="s">
        <v>77</v>
      </c>
      <c r="AY224" s="185" t="s">
        <v>127</v>
      </c>
    </row>
    <row r="225" spans="2:65" s="11" customFormat="1" ht="22.5" customHeight="1">
      <c r="B225" s="178"/>
      <c r="C225" s="179"/>
      <c r="D225" s="179"/>
      <c r="E225" s="180" t="s">
        <v>5</v>
      </c>
      <c r="F225" s="290" t="s">
        <v>315</v>
      </c>
      <c r="G225" s="291"/>
      <c r="H225" s="291"/>
      <c r="I225" s="291"/>
      <c r="J225" s="179"/>
      <c r="K225" s="181" t="s">
        <v>5</v>
      </c>
      <c r="L225" s="179"/>
      <c r="M225" s="179"/>
      <c r="N225" s="179"/>
      <c r="O225" s="179"/>
      <c r="P225" s="179"/>
      <c r="Q225" s="179"/>
      <c r="R225" s="182"/>
      <c r="T225" s="183"/>
      <c r="U225" s="179"/>
      <c r="V225" s="179"/>
      <c r="W225" s="179"/>
      <c r="X225" s="179"/>
      <c r="Y225" s="179"/>
      <c r="Z225" s="179"/>
      <c r="AA225" s="184"/>
      <c r="AT225" s="185" t="s">
        <v>134</v>
      </c>
      <c r="AU225" s="185" t="s">
        <v>87</v>
      </c>
      <c r="AV225" s="11" t="s">
        <v>22</v>
      </c>
      <c r="AW225" s="11" t="s">
        <v>35</v>
      </c>
      <c r="AX225" s="11" t="s">
        <v>77</v>
      </c>
      <c r="AY225" s="185" t="s">
        <v>127</v>
      </c>
    </row>
    <row r="226" spans="2:65" s="10" customFormat="1" ht="22.5" customHeight="1">
      <c r="B226" s="170"/>
      <c r="C226" s="171"/>
      <c r="D226" s="171"/>
      <c r="E226" s="172" t="s">
        <v>5</v>
      </c>
      <c r="F226" s="302" t="s">
        <v>316</v>
      </c>
      <c r="G226" s="303"/>
      <c r="H226" s="303"/>
      <c r="I226" s="303"/>
      <c r="J226" s="171"/>
      <c r="K226" s="173">
        <v>19.55</v>
      </c>
      <c r="L226" s="171"/>
      <c r="M226" s="171"/>
      <c r="N226" s="171"/>
      <c r="O226" s="171"/>
      <c r="P226" s="171"/>
      <c r="Q226" s="171"/>
      <c r="R226" s="174"/>
      <c r="T226" s="175"/>
      <c r="U226" s="171"/>
      <c r="V226" s="171"/>
      <c r="W226" s="171"/>
      <c r="X226" s="171"/>
      <c r="Y226" s="171"/>
      <c r="Z226" s="171"/>
      <c r="AA226" s="176"/>
      <c r="AT226" s="177" t="s">
        <v>134</v>
      </c>
      <c r="AU226" s="177" t="s">
        <v>87</v>
      </c>
      <c r="AV226" s="10" t="s">
        <v>87</v>
      </c>
      <c r="AW226" s="10" t="s">
        <v>35</v>
      </c>
      <c r="AX226" s="10" t="s">
        <v>77</v>
      </c>
      <c r="AY226" s="177" t="s">
        <v>127</v>
      </c>
    </row>
    <row r="227" spans="2:65" s="11" customFormat="1" ht="22.5" customHeight="1">
      <c r="B227" s="178"/>
      <c r="C227" s="179"/>
      <c r="D227" s="179"/>
      <c r="E227" s="180" t="s">
        <v>5</v>
      </c>
      <c r="F227" s="290" t="s">
        <v>277</v>
      </c>
      <c r="G227" s="291"/>
      <c r="H227" s="291"/>
      <c r="I227" s="291"/>
      <c r="J227" s="179"/>
      <c r="K227" s="181" t="s">
        <v>5</v>
      </c>
      <c r="L227" s="179"/>
      <c r="M227" s="179"/>
      <c r="N227" s="179"/>
      <c r="O227" s="179"/>
      <c r="P227" s="179"/>
      <c r="Q227" s="179"/>
      <c r="R227" s="182"/>
      <c r="T227" s="183"/>
      <c r="U227" s="179"/>
      <c r="V227" s="179"/>
      <c r="W227" s="179"/>
      <c r="X227" s="179"/>
      <c r="Y227" s="179"/>
      <c r="Z227" s="179"/>
      <c r="AA227" s="184"/>
      <c r="AT227" s="185" t="s">
        <v>134</v>
      </c>
      <c r="AU227" s="185" t="s">
        <v>87</v>
      </c>
      <c r="AV227" s="11" t="s">
        <v>22</v>
      </c>
      <c r="AW227" s="11" t="s">
        <v>35</v>
      </c>
      <c r="AX227" s="11" t="s">
        <v>77</v>
      </c>
      <c r="AY227" s="185" t="s">
        <v>127</v>
      </c>
    </row>
    <row r="228" spans="2:65" s="11" customFormat="1" ht="22.5" customHeight="1">
      <c r="B228" s="178"/>
      <c r="C228" s="179"/>
      <c r="D228" s="179"/>
      <c r="E228" s="180" t="s">
        <v>5</v>
      </c>
      <c r="F228" s="290" t="s">
        <v>313</v>
      </c>
      <c r="G228" s="291"/>
      <c r="H228" s="291"/>
      <c r="I228" s="291"/>
      <c r="J228" s="179"/>
      <c r="K228" s="181" t="s">
        <v>5</v>
      </c>
      <c r="L228" s="179"/>
      <c r="M228" s="179"/>
      <c r="N228" s="179"/>
      <c r="O228" s="179"/>
      <c r="P228" s="179"/>
      <c r="Q228" s="179"/>
      <c r="R228" s="182"/>
      <c r="T228" s="183"/>
      <c r="U228" s="179"/>
      <c r="V228" s="179"/>
      <c r="W228" s="179"/>
      <c r="X228" s="179"/>
      <c r="Y228" s="179"/>
      <c r="Z228" s="179"/>
      <c r="AA228" s="184"/>
      <c r="AT228" s="185" t="s">
        <v>134</v>
      </c>
      <c r="AU228" s="185" t="s">
        <v>87</v>
      </c>
      <c r="AV228" s="11" t="s">
        <v>22</v>
      </c>
      <c r="AW228" s="11" t="s">
        <v>35</v>
      </c>
      <c r="AX228" s="11" t="s">
        <v>77</v>
      </c>
      <c r="AY228" s="185" t="s">
        <v>127</v>
      </c>
    </row>
    <row r="229" spans="2:65" s="10" customFormat="1" ht="22.5" customHeight="1">
      <c r="B229" s="170"/>
      <c r="C229" s="171"/>
      <c r="D229" s="171"/>
      <c r="E229" s="172" t="s">
        <v>5</v>
      </c>
      <c r="F229" s="302" t="s">
        <v>317</v>
      </c>
      <c r="G229" s="303"/>
      <c r="H229" s="303"/>
      <c r="I229" s="303"/>
      <c r="J229" s="171"/>
      <c r="K229" s="173">
        <v>3.4</v>
      </c>
      <c r="L229" s="171"/>
      <c r="M229" s="171"/>
      <c r="N229" s="171"/>
      <c r="O229" s="171"/>
      <c r="P229" s="171"/>
      <c r="Q229" s="171"/>
      <c r="R229" s="174"/>
      <c r="T229" s="175"/>
      <c r="U229" s="171"/>
      <c r="V229" s="171"/>
      <c r="W229" s="171"/>
      <c r="X229" s="171"/>
      <c r="Y229" s="171"/>
      <c r="Z229" s="171"/>
      <c r="AA229" s="176"/>
      <c r="AT229" s="177" t="s">
        <v>134</v>
      </c>
      <c r="AU229" s="177" t="s">
        <v>87</v>
      </c>
      <c r="AV229" s="10" t="s">
        <v>87</v>
      </c>
      <c r="AW229" s="10" t="s">
        <v>35</v>
      </c>
      <c r="AX229" s="10" t="s">
        <v>77</v>
      </c>
      <c r="AY229" s="177" t="s">
        <v>127</v>
      </c>
    </row>
    <row r="230" spans="2:65" s="11" customFormat="1" ht="22.5" customHeight="1">
      <c r="B230" s="178"/>
      <c r="C230" s="179"/>
      <c r="D230" s="179"/>
      <c r="E230" s="180" t="s">
        <v>5</v>
      </c>
      <c r="F230" s="290" t="s">
        <v>273</v>
      </c>
      <c r="G230" s="291"/>
      <c r="H230" s="291"/>
      <c r="I230" s="291"/>
      <c r="J230" s="179"/>
      <c r="K230" s="181" t="s">
        <v>5</v>
      </c>
      <c r="L230" s="179"/>
      <c r="M230" s="179"/>
      <c r="N230" s="179"/>
      <c r="O230" s="179"/>
      <c r="P230" s="179"/>
      <c r="Q230" s="179"/>
      <c r="R230" s="182"/>
      <c r="T230" s="183"/>
      <c r="U230" s="179"/>
      <c r="V230" s="179"/>
      <c r="W230" s="179"/>
      <c r="X230" s="179"/>
      <c r="Y230" s="179"/>
      <c r="Z230" s="179"/>
      <c r="AA230" s="184"/>
      <c r="AT230" s="185" t="s">
        <v>134</v>
      </c>
      <c r="AU230" s="185" t="s">
        <v>87</v>
      </c>
      <c r="AV230" s="11" t="s">
        <v>22</v>
      </c>
      <c r="AW230" s="11" t="s">
        <v>35</v>
      </c>
      <c r="AX230" s="11" t="s">
        <v>77</v>
      </c>
      <c r="AY230" s="185" t="s">
        <v>127</v>
      </c>
    </row>
    <row r="231" spans="2:65" s="11" customFormat="1" ht="22.5" customHeight="1">
      <c r="B231" s="178"/>
      <c r="C231" s="179"/>
      <c r="D231" s="179"/>
      <c r="E231" s="180" t="s">
        <v>5</v>
      </c>
      <c r="F231" s="290" t="s">
        <v>318</v>
      </c>
      <c r="G231" s="291"/>
      <c r="H231" s="291"/>
      <c r="I231" s="291"/>
      <c r="J231" s="179"/>
      <c r="K231" s="181" t="s">
        <v>5</v>
      </c>
      <c r="L231" s="179"/>
      <c r="M231" s="179"/>
      <c r="N231" s="179"/>
      <c r="O231" s="179"/>
      <c r="P231" s="179"/>
      <c r="Q231" s="179"/>
      <c r="R231" s="182"/>
      <c r="T231" s="183"/>
      <c r="U231" s="179"/>
      <c r="V231" s="179"/>
      <c r="W231" s="179"/>
      <c r="X231" s="179"/>
      <c r="Y231" s="179"/>
      <c r="Z231" s="179"/>
      <c r="AA231" s="184"/>
      <c r="AT231" s="185" t="s">
        <v>134</v>
      </c>
      <c r="AU231" s="185" t="s">
        <v>87</v>
      </c>
      <c r="AV231" s="11" t="s">
        <v>22</v>
      </c>
      <c r="AW231" s="11" t="s">
        <v>35</v>
      </c>
      <c r="AX231" s="11" t="s">
        <v>77</v>
      </c>
      <c r="AY231" s="185" t="s">
        <v>127</v>
      </c>
    </row>
    <row r="232" spans="2:65" s="10" customFormat="1" ht="22.5" customHeight="1">
      <c r="B232" s="170"/>
      <c r="C232" s="171"/>
      <c r="D232" s="171"/>
      <c r="E232" s="172" t="s">
        <v>5</v>
      </c>
      <c r="F232" s="302" t="s">
        <v>319</v>
      </c>
      <c r="G232" s="303"/>
      <c r="H232" s="303"/>
      <c r="I232" s="303"/>
      <c r="J232" s="171"/>
      <c r="K232" s="173">
        <v>1.7</v>
      </c>
      <c r="L232" s="171"/>
      <c r="M232" s="171"/>
      <c r="N232" s="171"/>
      <c r="O232" s="171"/>
      <c r="P232" s="171"/>
      <c r="Q232" s="171"/>
      <c r="R232" s="174"/>
      <c r="T232" s="175"/>
      <c r="U232" s="171"/>
      <c r="V232" s="171"/>
      <c r="W232" s="171"/>
      <c r="X232" s="171"/>
      <c r="Y232" s="171"/>
      <c r="Z232" s="171"/>
      <c r="AA232" s="176"/>
      <c r="AT232" s="177" t="s">
        <v>134</v>
      </c>
      <c r="AU232" s="177" t="s">
        <v>87</v>
      </c>
      <c r="AV232" s="10" t="s">
        <v>87</v>
      </c>
      <c r="AW232" s="10" t="s">
        <v>35</v>
      </c>
      <c r="AX232" s="10" t="s">
        <v>77</v>
      </c>
      <c r="AY232" s="177" t="s">
        <v>127</v>
      </c>
    </row>
    <row r="233" spans="2:65" s="12" customFormat="1" ht="22.5" customHeight="1">
      <c r="B233" s="188"/>
      <c r="C233" s="189"/>
      <c r="D233" s="189"/>
      <c r="E233" s="190" t="s">
        <v>5</v>
      </c>
      <c r="F233" s="304" t="s">
        <v>279</v>
      </c>
      <c r="G233" s="305"/>
      <c r="H233" s="305"/>
      <c r="I233" s="305"/>
      <c r="J233" s="189"/>
      <c r="K233" s="191">
        <v>44.6</v>
      </c>
      <c r="L233" s="189"/>
      <c r="M233" s="189"/>
      <c r="N233" s="189"/>
      <c r="O233" s="189"/>
      <c r="P233" s="189"/>
      <c r="Q233" s="189"/>
      <c r="R233" s="192"/>
      <c r="T233" s="193"/>
      <c r="U233" s="189"/>
      <c r="V233" s="189"/>
      <c r="W233" s="189"/>
      <c r="X233" s="189"/>
      <c r="Y233" s="189"/>
      <c r="Z233" s="189"/>
      <c r="AA233" s="194"/>
      <c r="AT233" s="195" t="s">
        <v>134</v>
      </c>
      <c r="AU233" s="195" t="s">
        <v>87</v>
      </c>
      <c r="AV233" s="12" t="s">
        <v>150</v>
      </c>
      <c r="AW233" s="12" t="s">
        <v>35</v>
      </c>
      <c r="AX233" s="12" t="s">
        <v>22</v>
      </c>
      <c r="AY233" s="195" t="s">
        <v>127</v>
      </c>
    </row>
    <row r="234" spans="2:65" s="1" customFormat="1" ht="31.5" customHeight="1">
      <c r="B234" s="135"/>
      <c r="C234" s="163" t="s">
        <v>27</v>
      </c>
      <c r="D234" s="163" t="s">
        <v>128</v>
      </c>
      <c r="E234" s="164" t="s">
        <v>320</v>
      </c>
      <c r="F234" s="285" t="s">
        <v>321</v>
      </c>
      <c r="G234" s="285"/>
      <c r="H234" s="285"/>
      <c r="I234" s="285"/>
      <c r="J234" s="165" t="s">
        <v>305</v>
      </c>
      <c r="K234" s="166">
        <v>44.6</v>
      </c>
      <c r="L234" s="286">
        <v>0</v>
      </c>
      <c r="M234" s="286"/>
      <c r="N234" s="287">
        <f>ROUND(L234*K234,2)</f>
        <v>0</v>
      </c>
      <c r="O234" s="287"/>
      <c r="P234" s="287"/>
      <c r="Q234" s="287"/>
      <c r="R234" s="138"/>
      <c r="T234" s="167" t="s">
        <v>5</v>
      </c>
      <c r="U234" s="47" t="s">
        <v>42</v>
      </c>
      <c r="V234" s="39"/>
      <c r="W234" s="168">
        <f>V234*K234</f>
        <v>0</v>
      </c>
      <c r="X234" s="168">
        <v>0</v>
      </c>
      <c r="Y234" s="168">
        <f>X234*K234</f>
        <v>0</v>
      </c>
      <c r="Z234" s="168">
        <v>0</v>
      </c>
      <c r="AA234" s="169">
        <f>Z234*K234</f>
        <v>0</v>
      </c>
      <c r="AR234" s="21" t="s">
        <v>150</v>
      </c>
      <c r="AT234" s="21" t="s">
        <v>128</v>
      </c>
      <c r="AU234" s="21" t="s">
        <v>87</v>
      </c>
      <c r="AY234" s="21" t="s">
        <v>127</v>
      </c>
      <c r="BE234" s="109">
        <f>IF(U234="základní",N234,0)</f>
        <v>0</v>
      </c>
      <c r="BF234" s="109">
        <f>IF(U234="snížená",N234,0)</f>
        <v>0</v>
      </c>
      <c r="BG234" s="109">
        <f>IF(U234="zákl. přenesená",N234,0)</f>
        <v>0</v>
      </c>
      <c r="BH234" s="109">
        <f>IF(U234="sníž. přenesená",N234,0)</f>
        <v>0</v>
      </c>
      <c r="BI234" s="109">
        <f>IF(U234="nulová",N234,0)</f>
        <v>0</v>
      </c>
      <c r="BJ234" s="21" t="s">
        <v>22</v>
      </c>
      <c r="BK234" s="109">
        <f>ROUND(L234*K234,2)</f>
        <v>0</v>
      </c>
      <c r="BL234" s="21" t="s">
        <v>150</v>
      </c>
      <c r="BM234" s="21" t="s">
        <v>322</v>
      </c>
    </row>
    <row r="235" spans="2:65" s="1" customFormat="1" ht="31.5" customHeight="1">
      <c r="B235" s="135"/>
      <c r="C235" s="163" t="s">
        <v>197</v>
      </c>
      <c r="D235" s="163" t="s">
        <v>128</v>
      </c>
      <c r="E235" s="164" t="s">
        <v>323</v>
      </c>
      <c r="F235" s="285" t="s">
        <v>324</v>
      </c>
      <c r="G235" s="285"/>
      <c r="H235" s="285"/>
      <c r="I235" s="285"/>
      <c r="J235" s="165" t="s">
        <v>305</v>
      </c>
      <c r="K235" s="166">
        <v>44.6</v>
      </c>
      <c r="L235" s="286">
        <v>0</v>
      </c>
      <c r="M235" s="286"/>
      <c r="N235" s="287">
        <f>ROUND(L235*K235,2)</f>
        <v>0</v>
      </c>
      <c r="O235" s="287"/>
      <c r="P235" s="287"/>
      <c r="Q235" s="287"/>
      <c r="R235" s="138"/>
      <c r="T235" s="167" t="s">
        <v>5</v>
      </c>
      <c r="U235" s="47" t="s">
        <v>42</v>
      </c>
      <c r="V235" s="39"/>
      <c r="W235" s="168">
        <f>V235*K235</f>
        <v>0</v>
      </c>
      <c r="X235" s="168">
        <v>0</v>
      </c>
      <c r="Y235" s="168">
        <f>X235*K235</f>
        <v>0</v>
      </c>
      <c r="Z235" s="168">
        <v>0</v>
      </c>
      <c r="AA235" s="169">
        <f>Z235*K235</f>
        <v>0</v>
      </c>
      <c r="AR235" s="21" t="s">
        <v>150</v>
      </c>
      <c r="AT235" s="21" t="s">
        <v>128</v>
      </c>
      <c r="AU235" s="21" t="s">
        <v>87</v>
      </c>
      <c r="AY235" s="21" t="s">
        <v>127</v>
      </c>
      <c r="BE235" s="109">
        <f>IF(U235="základní",N235,0)</f>
        <v>0</v>
      </c>
      <c r="BF235" s="109">
        <f>IF(U235="snížená",N235,0)</f>
        <v>0</v>
      </c>
      <c r="BG235" s="109">
        <f>IF(U235="zákl. přenesená",N235,0)</f>
        <v>0</v>
      </c>
      <c r="BH235" s="109">
        <f>IF(U235="sníž. přenesená",N235,0)</f>
        <v>0</v>
      </c>
      <c r="BI235" s="109">
        <f>IF(U235="nulová",N235,0)</f>
        <v>0</v>
      </c>
      <c r="BJ235" s="21" t="s">
        <v>22</v>
      </c>
      <c r="BK235" s="109">
        <f>ROUND(L235*K235,2)</f>
        <v>0</v>
      </c>
      <c r="BL235" s="21" t="s">
        <v>150</v>
      </c>
      <c r="BM235" s="21" t="s">
        <v>325</v>
      </c>
    </row>
    <row r="236" spans="2:65" s="1" customFormat="1" ht="31.5" customHeight="1">
      <c r="B236" s="135"/>
      <c r="C236" s="163" t="s">
        <v>201</v>
      </c>
      <c r="D236" s="163" t="s">
        <v>128</v>
      </c>
      <c r="E236" s="164" t="s">
        <v>326</v>
      </c>
      <c r="F236" s="285" t="s">
        <v>327</v>
      </c>
      <c r="G236" s="285"/>
      <c r="H236" s="285"/>
      <c r="I236" s="285"/>
      <c r="J236" s="165" t="s">
        <v>305</v>
      </c>
      <c r="K236" s="166">
        <v>44.6</v>
      </c>
      <c r="L236" s="286">
        <v>0</v>
      </c>
      <c r="M236" s="286"/>
      <c r="N236" s="287">
        <f>ROUND(L236*K236,2)</f>
        <v>0</v>
      </c>
      <c r="O236" s="287"/>
      <c r="P236" s="287"/>
      <c r="Q236" s="287"/>
      <c r="R236" s="138"/>
      <c r="T236" s="167" t="s">
        <v>5</v>
      </c>
      <c r="U236" s="47" t="s">
        <v>42</v>
      </c>
      <c r="V236" s="39"/>
      <c r="W236" s="168">
        <f>V236*K236</f>
        <v>0</v>
      </c>
      <c r="X236" s="168">
        <v>0</v>
      </c>
      <c r="Y236" s="168">
        <f>X236*K236</f>
        <v>0</v>
      </c>
      <c r="Z236" s="168">
        <v>0</v>
      </c>
      <c r="AA236" s="169">
        <f>Z236*K236</f>
        <v>0</v>
      </c>
      <c r="AR236" s="21" t="s">
        <v>150</v>
      </c>
      <c r="AT236" s="21" t="s">
        <v>128</v>
      </c>
      <c r="AU236" s="21" t="s">
        <v>87</v>
      </c>
      <c r="AY236" s="21" t="s">
        <v>127</v>
      </c>
      <c r="BE236" s="109">
        <f>IF(U236="základní",N236,0)</f>
        <v>0</v>
      </c>
      <c r="BF236" s="109">
        <f>IF(U236="snížená",N236,0)</f>
        <v>0</v>
      </c>
      <c r="BG236" s="109">
        <f>IF(U236="zákl. přenesená",N236,0)</f>
        <v>0</v>
      </c>
      <c r="BH236" s="109">
        <f>IF(U236="sníž. přenesená",N236,0)</f>
        <v>0</v>
      </c>
      <c r="BI236" s="109">
        <f>IF(U236="nulová",N236,0)</f>
        <v>0</v>
      </c>
      <c r="BJ236" s="21" t="s">
        <v>22</v>
      </c>
      <c r="BK236" s="109">
        <f>ROUND(L236*K236,2)</f>
        <v>0</v>
      </c>
      <c r="BL236" s="21" t="s">
        <v>150</v>
      </c>
      <c r="BM236" s="21" t="s">
        <v>328</v>
      </c>
    </row>
    <row r="237" spans="2:65" s="1" customFormat="1" ht="31.5" customHeight="1">
      <c r="B237" s="135"/>
      <c r="C237" s="163" t="s">
        <v>209</v>
      </c>
      <c r="D237" s="163" t="s">
        <v>128</v>
      </c>
      <c r="E237" s="164" t="s">
        <v>329</v>
      </c>
      <c r="F237" s="285" t="s">
        <v>330</v>
      </c>
      <c r="G237" s="285"/>
      <c r="H237" s="285"/>
      <c r="I237" s="285"/>
      <c r="J237" s="165" t="s">
        <v>261</v>
      </c>
      <c r="K237" s="166">
        <v>178.4</v>
      </c>
      <c r="L237" s="286">
        <v>0</v>
      </c>
      <c r="M237" s="286"/>
      <c r="N237" s="287">
        <f>ROUND(L237*K237,2)</f>
        <v>0</v>
      </c>
      <c r="O237" s="287"/>
      <c r="P237" s="287"/>
      <c r="Q237" s="287"/>
      <c r="R237" s="138"/>
      <c r="T237" s="167" t="s">
        <v>5</v>
      </c>
      <c r="U237" s="47" t="s">
        <v>42</v>
      </c>
      <c r="V237" s="39"/>
      <c r="W237" s="168">
        <f>V237*K237</f>
        <v>0</v>
      </c>
      <c r="X237" s="168">
        <v>8.4000000000000003E-4</v>
      </c>
      <c r="Y237" s="168">
        <f>X237*K237</f>
        <v>0.14985600000000002</v>
      </c>
      <c r="Z237" s="168">
        <v>0</v>
      </c>
      <c r="AA237" s="169">
        <f>Z237*K237</f>
        <v>0</v>
      </c>
      <c r="AR237" s="21" t="s">
        <v>150</v>
      </c>
      <c r="AT237" s="21" t="s">
        <v>128</v>
      </c>
      <c r="AU237" s="21" t="s">
        <v>87</v>
      </c>
      <c r="AY237" s="21" t="s">
        <v>127</v>
      </c>
      <c r="BE237" s="109">
        <f>IF(U237="základní",N237,0)</f>
        <v>0</v>
      </c>
      <c r="BF237" s="109">
        <f>IF(U237="snížená",N237,0)</f>
        <v>0</v>
      </c>
      <c r="BG237" s="109">
        <f>IF(U237="zákl. přenesená",N237,0)</f>
        <v>0</v>
      </c>
      <c r="BH237" s="109">
        <f>IF(U237="sníž. přenesená",N237,0)</f>
        <v>0</v>
      </c>
      <c r="BI237" s="109">
        <f>IF(U237="nulová",N237,0)</f>
        <v>0</v>
      </c>
      <c r="BJ237" s="21" t="s">
        <v>22</v>
      </c>
      <c r="BK237" s="109">
        <f>ROUND(L237*K237,2)</f>
        <v>0</v>
      </c>
      <c r="BL237" s="21" t="s">
        <v>150</v>
      </c>
      <c r="BM237" s="21" t="s">
        <v>331</v>
      </c>
    </row>
    <row r="238" spans="2:65" s="11" customFormat="1" ht="22.5" customHeight="1">
      <c r="B238" s="178"/>
      <c r="C238" s="179"/>
      <c r="D238" s="179"/>
      <c r="E238" s="180" t="s">
        <v>5</v>
      </c>
      <c r="F238" s="300" t="s">
        <v>263</v>
      </c>
      <c r="G238" s="301"/>
      <c r="H238" s="301"/>
      <c r="I238" s="301"/>
      <c r="J238" s="179"/>
      <c r="K238" s="181" t="s">
        <v>5</v>
      </c>
      <c r="L238" s="179"/>
      <c r="M238" s="179"/>
      <c r="N238" s="179"/>
      <c r="O238" s="179"/>
      <c r="P238" s="179"/>
      <c r="Q238" s="179"/>
      <c r="R238" s="182"/>
      <c r="T238" s="183"/>
      <c r="U238" s="179"/>
      <c r="V238" s="179"/>
      <c r="W238" s="179"/>
      <c r="X238" s="179"/>
      <c r="Y238" s="179"/>
      <c r="Z238" s="179"/>
      <c r="AA238" s="184"/>
      <c r="AT238" s="185" t="s">
        <v>134</v>
      </c>
      <c r="AU238" s="185" t="s">
        <v>87</v>
      </c>
      <c r="AV238" s="11" t="s">
        <v>22</v>
      </c>
      <c r="AW238" s="11" t="s">
        <v>35</v>
      </c>
      <c r="AX238" s="11" t="s">
        <v>77</v>
      </c>
      <c r="AY238" s="185" t="s">
        <v>127</v>
      </c>
    </row>
    <row r="239" spans="2:65" s="11" customFormat="1" ht="22.5" customHeight="1">
      <c r="B239" s="178"/>
      <c r="C239" s="179"/>
      <c r="D239" s="179"/>
      <c r="E239" s="180" t="s">
        <v>5</v>
      </c>
      <c r="F239" s="290" t="s">
        <v>264</v>
      </c>
      <c r="G239" s="291"/>
      <c r="H239" s="291"/>
      <c r="I239" s="291"/>
      <c r="J239" s="179"/>
      <c r="K239" s="181" t="s">
        <v>5</v>
      </c>
      <c r="L239" s="179"/>
      <c r="M239" s="179"/>
      <c r="N239" s="179"/>
      <c r="O239" s="179"/>
      <c r="P239" s="179"/>
      <c r="Q239" s="179"/>
      <c r="R239" s="182"/>
      <c r="T239" s="183"/>
      <c r="U239" s="179"/>
      <c r="V239" s="179"/>
      <c r="W239" s="179"/>
      <c r="X239" s="179"/>
      <c r="Y239" s="179"/>
      <c r="Z239" s="179"/>
      <c r="AA239" s="184"/>
      <c r="AT239" s="185" t="s">
        <v>134</v>
      </c>
      <c r="AU239" s="185" t="s">
        <v>87</v>
      </c>
      <c r="AV239" s="11" t="s">
        <v>22</v>
      </c>
      <c r="AW239" s="11" t="s">
        <v>35</v>
      </c>
      <c r="AX239" s="11" t="s">
        <v>77</v>
      </c>
      <c r="AY239" s="185" t="s">
        <v>127</v>
      </c>
    </row>
    <row r="240" spans="2:65" s="11" customFormat="1" ht="22.5" customHeight="1">
      <c r="B240" s="178"/>
      <c r="C240" s="179"/>
      <c r="D240" s="179"/>
      <c r="E240" s="180" t="s">
        <v>5</v>
      </c>
      <c r="F240" s="290" t="s">
        <v>265</v>
      </c>
      <c r="G240" s="291"/>
      <c r="H240" s="291"/>
      <c r="I240" s="291"/>
      <c r="J240" s="179"/>
      <c r="K240" s="181" t="s">
        <v>5</v>
      </c>
      <c r="L240" s="179"/>
      <c r="M240" s="179"/>
      <c r="N240" s="179"/>
      <c r="O240" s="179"/>
      <c r="P240" s="179"/>
      <c r="Q240" s="179"/>
      <c r="R240" s="182"/>
      <c r="T240" s="183"/>
      <c r="U240" s="179"/>
      <c r="V240" s="179"/>
      <c r="W240" s="179"/>
      <c r="X240" s="179"/>
      <c r="Y240" s="179"/>
      <c r="Z240" s="179"/>
      <c r="AA240" s="184"/>
      <c r="AT240" s="185" t="s">
        <v>134</v>
      </c>
      <c r="AU240" s="185" t="s">
        <v>87</v>
      </c>
      <c r="AV240" s="11" t="s">
        <v>22</v>
      </c>
      <c r="AW240" s="11" t="s">
        <v>35</v>
      </c>
      <c r="AX240" s="11" t="s">
        <v>77</v>
      </c>
      <c r="AY240" s="185" t="s">
        <v>127</v>
      </c>
    </row>
    <row r="241" spans="2:51" s="11" customFormat="1" ht="22.5" customHeight="1">
      <c r="B241" s="178"/>
      <c r="C241" s="179"/>
      <c r="D241" s="179"/>
      <c r="E241" s="180" t="s">
        <v>5</v>
      </c>
      <c r="F241" s="290" t="s">
        <v>266</v>
      </c>
      <c r="G241" s="291"/>
      <c r="H241" s="291"/>
      <c r="I241" s="291"/>
      <c r="J241" s="179"/>
      <c r="K241" s="181" t="s">
        <v>5</v>
      </c>
      <c r="L241" s="179"/>
      <c r="M241" s="179"/>
      <c r="N241" s="179"/>
      <c r="O241" s="179"/>
      <c r="P241" s="179"/>
      <c r="Q241" s="179"/>
      <c r="R241" s="182"/>
      <c r="T241" s="183"/>
      <c r="U241" s="179"/>
      <c r="V241" s="179"/>
      <c r="W241" s="179"/>
      <c r="X241" s="179"/>
      <c r="Y241" s="179"/>
      <c r="Z241" s="179"/>
      <c r="AA241" s="184"/>
      <c r="AT241" s="185" t="s">
        <v>134</v>
      </c>
      <c r="AU241" s="185" t="s">
        <v>87</v>
      </c>
      <c r="AV241" s="11" t="s">
        <v>22</v>
      </c>
      <c r="AW241" s="11" t="s">
        <v>35</v>
      </c>
      <c r="AX241" s="11" t="s">
        <v>77</v>
      </c>
      <c r="AY241" s="185" t="s">
        <v>127</v>
      </c>
    </row>
    <row r="242" spans="2:51" s="11" customFormat="1" ht="22.5" customHeight="1">
      <c r="B242" s="178"/>
      <c r="C242" s="179"/>
      <c r="D242" s="179"/>
      <c r="E242" s="180" t="s">
        <v>5</v>
      </c>
      <c r="F242" s="290" t="s">
        <v>269</v>
      </c>
      <c r="G242" s="291"/>
      <c r="H242" s="291"/>
      <c r="I242" s="291"/>
      <c r="J242" s="179"/>
      <c r="K242" s="181" t="s">
        <v>5</v>
      </c>
      <c r="L242" s="179"/>
      <c r="M242" s="179"/>
      <c r="N242" s="179"/>
      <c r="O242" s="179"/>
      <c r="P242" s="179"/>
      <c r="Q242" s="179"/>
      <c r="R242" s="182"/>
      <c r="T242" s="183"/>
      <c r="U242" s="179"/>
      <c r="V242" s="179"/>
      <c r="W242" s="179"/>
      <c r="X242" s="179"/>
      <c r="Y242" s="179"/>
      <c r="Z242" s="179"/>
      <c r="AA242" s="184"/>
      <c r="AT242" s="185" t="s">
        <v>134</v>
      </c>
      <c r="AU242" s="185" t="s">
        <v>87</v>
      </c>
      <c r="AV242" s="11" t="s">
        <v>22</v>
      </c>
      <c r="AW242" s="11" t="s">
        <v>35</v>
      </c>
      <c r="AX242" s="11" t="s">
        <v>77</v>
      </c>
      <c r="AY242" s="185" t="s">
        <v>127</v>
      </c>
    </row>
    <row r="243" spans="2:51" s="11" customFormat="1" ht="22.5" customHeight="1">
      <c r="B243" s="178"/>
      <c r="C243" s="179"/>
      <c r="D243" s="179"/>
      <c r="E243" s="180" t="s">
        <v>5</v>
      </c>
      <c r="F243" s="290" t="s">
        <v>311</v>
      </c>
      <c r="G243" s="291"/>
      <c r="H243" s="291"/>
      <c r="I243" s="291"/>
      <c r="J243" s="179"/>
      <c r="K243" s="181" t="s">
        <v>5</v>
      </c>
      <c r="L243" s="179"/>
      <c r="M243" s="179"/>
      <c r="N243" s="179"/>
      <c r="O243" s="179"/>
      <c r="P243" s="179"/>
      <c r="Q243" s="179"/>
      <c r="R243" s="182"/>
      <c r="T243" s="183"/>
      <c r="U243" s="179"/>
      <c r="V243" s="179"/>
      <c r="W243" s="179"/>
      <c r="X243" s="179"/>
      <c r="Y243" s="179"/>
      <c r="Z243" s="179"/>
      <c r="AA243" s="184"/>
      <c r="AT243" s="185" t="s">
        <v>134</v>
      </c>
      <c r="AU243" s="185" t="s">
        <v>87</v>
      </c>
      <c r="AV243" s="11" t="s">
        <v>22</v>
      </c>
      <c r="AW243" s="11" t="s">
        <v>35</v>
      </c>
      <c r="AX243" s="11" t="s">
        <v>77</v>
      </c>
      <c r="AY243" s="185" t="s">
        <v>127</v>
      </c>
    </row>
    <row r="244" spans="2:51" s="10" customFormat="1" ht="22.5" customHeight="1">
      <c r="B244" s="170"/>
      <c r="C244" s="171"/>
      <c r="D244" s="171"/>
      <c r="E244" s="172" t="s">
        <v>5</v>
      </c>
      <c r="F244" s="302" t="s">
        <v>332</v>
      </c>
      <c r="G244" s="303"/>
      <c r="H244" s="303"/>
      <c r="I244" s="303"/>
      <c r="J244" s="171"/>
      <c r="K244" s="173">
        <v>51</v>
      </c>
      <c r="L244" s="171"/>
      <c r="M244" s="171"/>
      <c r="N244" s="171"/>
      <c r="O244" s="171"/>
      <c r="P244" s="171"/>
      <c r="Q244" s="171"/>
      <c r="R244" s="174"/>
      <c r="T244" s="175"/>
      <c r="U244" s="171"/>
      <c r="V244" s="171"/>
      <c r="W244" s="171"/>
      <c r="X244" s="171"/>
      <c r="Y244" s="171"/>
      <c r="Z244" s="171"/>
      <c r="AA244" s="176"/>
      <c r="AT244" s="177" t="s">
        <v>134</v>
      </c>
      <c r="AU244" s="177" t="s">
        <v>87</v>
      </c>
      <c r="AV244" s="10" t="s">
        <v>87</v>
      </c>
      <c r="AW244" s="10" t="s">
        <v>35</v>
      </c>
      <c r="AX244" s="10" t="s">
        <v>77</v>
      </c>
      <c r="AY244" s="177" t="s">
        <v>127</v>
      </c>
    </row>
    <row r="245" spans="2:51" s="11" customFormat="1" ht="22.5" customHeight="1">
      <c r="B245" s="178"/>
      <c r="C245" s="179"/>
      <c r="D245" s="179"/>
      <c r="E245" s="180" t="s">
        <v>5</v>
      </c>
      <c r="F245" s="290" t="s">
        <v>313</v>
      </c>
      <c r="G245" s="291"/>
      <c r="H245" s="291"/>
      <c r="I245" s="291"/>
      <c r="J245" s="179"/>
      <c r="K245" s="181" t="s">
        <v>5</v>
      </c>
      <c r="L245" s="179"/>
      <c r="M245" s="179"/>
      <c r="N245" s="179"/>
      <c r="O245" s="179"/>
      <c r="P245" s="179"/>
      <c r="Q245" s="179"/>
      <c r="R245" s="182"/>
      <c r="T245" s="183"/>
      <c r="U245" s="179"/>
      <c r="V245" s="179"/>
      <c r="W245" s="179"/>
      <c r="X245" s="179"/>
      <c r="Y245" s="179"/>
      <c r="Z245" s="179"/>
      <c r="AA245" s="184"/>
      <c r="AT245" s="185" t="s">
        <v>134</v>
      </c>
      <c r="AU245" s="185" t="s">
        <v>87</v>
      </c>
      <c r="AV245" s="11" t="s">
        <v>22</v>
      </c>
      <c r="AW245" s="11" t="s">
        <v>35</v>
      </c>
      <c r="AX245" s="11" t="s">
        <v>77</v>
      </c>
      <c r="AY245" s="185" t="s">
        <v>127</v>
      </c>
    </row>
    <row r="246" spans="2:51" s="10" customFormat="1" ht="22.5" customHeight="1">
      <c r="B246" s="170"/>
      <c r="C246" s="171"/>
      <c r="D246" s="171"/>
      <c r="E246" s="172" t="s">
        <v>5</v>
      </c>
      <c r="F246" s="302" t="s">
        <v>333</v>
      </c>
      <c r="G246" s="303"/>
      <c r="H246" s="303"/>
      <c r="I246" s="303"/>
      <c r="J246" s="171"/>
      <c r="K246" s="173">
        <v>28.8</v>
      </c>
      <c r="L246" s="171"/>
      <c r="M246" s="171"/>
      <c r="N246" s="171"/>
      <c r="O246" s="171"/>
      <c r="P246" s="171"/>
      <c r="Q246" s="171"/>
      <c r="R246" s="174"/>
      <c r="T246" s="175"/>
      <c r="U246" s="171"/>
      <c r="V246" s="171"/>
      <c r="W246" s="171"/>
      <c r="X246" s="171"/>
      <c r="Y246" s="171"/>
      <c r="Z246" s="171"/>
      <c r="AA246" s="176"/>
      <c r="AT246" s="177" t="s">
        <v>134</v>
      </c>
      <c r="AU246" s="177" t="s">
        <v>87</v>
      </c>
      <c r="AV246" s="10" t="s">
        <v>87</v>
      </c>
      <c r="AW246" s="10" t="s">
        <v>35</v>
      </c>
      <c r="AX246" s="10" t="s">
        <v>77</v>
      </c>
      <c r="AY246" s="177" t="s">
        <v>127</v>
      </c>
    </row>
    <row r="247" spans="2:51" s="11" customFormat="1" ht="22.5" customHeight="1">
      <c r="B247" s="178"/>
      <c r="C247" s="179"/>
      <c r="D247" s="179"/>
      <c r="E247" s="180" t="s">
        <v>5</v>
      </c>
      <c r="F247" s="290" t="s">
        <v>271</v>
      </c>
      <c r="G247" s="291"/>
      <c r="H247" s="291"/>
      <c r="I247" s="291"/>
      <c r="J247" s="179"/>
      <c r="K247" s="181" t="s">
        <v>5</v>
      </c>
      <c r="L247" s="179"/>
      <c r="M247" s="179"/>
      <c r="N247" s="179"/>
      <c r="O247" s="179"/>
      <c r="P247" s="179"/>
      <c r="Q247" s="179"/>
      <c r="R247" s="182"/>
      <c r="T247" s="183"/>
      <c r="U247" s="179"/>
      <c r="V247" s="179"/>
      <c r="W247" s="179"/>
      <c r="X247" s="179"/>
      <c r="Y247" s="179"/>
      <c r="Z247" s="179"/>
      <c r="AA247" s="184"/>
      <c r="AT247" s="185" t="s">
        <v>134</v>
      </c>
      <c r="AU247" s="185" t="s">
        <v>87</v>
      </c>
      <c r="AV247" s="11" t="s">
        <v>22</v>
      </c>
      <c r="AW247" s="11" t="s">
        <v>35</v>
      </c>
      <c r="AX247" s="11" t="s">
        <v>77</v>
      </c>
      <c r="AY247" s="185" t="s">
        <v>127</v>
      </c>
    </row>
    <row r="248" spans="2:51" s="11" customFormat="1" ht="22.5" customHeight="1">
      <c r="B248" s="178"/>
      <c r="C248" s="179"/>
      <c r="D248" s="179"/>
      <c r="E248" s="180" t="s">
        <v>5</v>
      </c>
      <c r="F248" s="290" t="s">
        <v>315</v>
      </c>
      <c r="G248" s="291"/>
      <c r="H248" s="291"/>
      <c r="I248" s="291"/>
      <c r="J248" s="179"/>
      <c r="K248" s="181" t="s">
        <v>5</v>
      </c>
      <c r="L248" s="179"/>
      <c r="M248" s="179"/>
      <c r="N248" s="179"/>
      <c r="O248" s="179"/>
      <c r="P248" s="179"/>
      <c r="Q248" s="179"/>
      <c r="R248" s="182"/>
      <c r="T248" s="183"/>
      <c r="U248" s="179"/>
      <c r="V248" s="179"/>
      <c r="W248" s="179"/>
      <c r="X248" s="179"/>
      <c r="Y248" s="179"/>
      <c r="Z248" s="179"/>
      <c r="AA248" s="184"/>
      <c r="AT248" s="185" t="s">
        <v>134</v>
      </c>
      <c r="AU248" s="185" t="s">
        <v>87</v>
      </c>
      <c r="AV248" s="11" t="s">
        <v>22</v>
      </c>
      <c r="AW248" s="11" t="s">
        <v>35</v>
      </c>
      <c r="AX248" s="11" t="s">
        <v>77</v>
      </c>
      <c r="AY248" s="185" t="s">
        <v>127</v>
      </c>
    </row>
    <row r="249" spans="2:51" s="10" customFormat="1" ht="22.5" customHeight="1">
      <c r="B249" s="170"/>
      <c r="C249" s="171"/>
      <c r="D249" s="171"/>
      <c r="E249" s="172" t="s">
        <v>5</v>
      </c>
      <c r="F249" s="302" t="s">
        <v>334</v>
      </c>
      <c r="G249" s="303"/>
      <c r="H249" s="303"/>
      <c r="I249" s="303"/>
      <c r="J249" s="171"/>
      <c r="K249" s="173">
        <v>78.2</v>
      </c>
      <c r="L249" s="171"/>
      <c r="M249" s="171"/>
      <c r="N249" s="171"/>
      <c r="O249" s="171"/>
      <c r="P249" s="171"/>
      <c r="Q249" s="171"/>
      <c r="R249" s="174"/>
      <c r="T249" s="175"/>
      <c r="U249" s="171"/>
      <c r="V249" s="171"/>
      <c r="W249" s="171"/>
      <c r="X249" s="171"/>
      <c r="Y249" s="171"/>
      <c r="Z249" s="171"/>
      <c r="AA249" s="176"/>
      <c r="AT249" s="177" t="s">
        <v>134</v>
      </c>
      <c r="AU249" s="177" t="s">
        <v>87</v>
      </c>
      <c r="AV249" s="10" t="s">
        <v>87</v>
      </c>
      <c r="AW249" s="10" t="s">
        <v>35</v>
      </c>
      <c r="AX249" s="10" t="s">
        <v>77</v>
      </c>
      <c r="AY249" s="177" t="s">
        <v>127</v>
      </c>
    </row>
    <row r="250" spans="2:51" s="11" customFormat="1" ht="22.5" customHeight="1">
      <c r="B250" s="178"/>
      <c r="C250" s="179"/>
      <c r="D250" s="179"/>
      <c r="E250" s="180" t="s">
        <v>5</v>
      </c>
      <c r="F250" s="290" t="s">
        <v>277</v>
      </c>
      <c r="G250" s="291"/>
      <c r="H250" s="291"/>
      <c r="I250" s="291"/>
      <c r="J250" s="179"/>
      <c r="K250" s="181" t="s">
        <v>5</v>
      </c>
      <c r="L250" s="179"/>
      <c r="M250" s="179"/>
      <c r="N250" s="179"/>
      <c r="O250" s="179"/>
      <c r="P250" s="179"/>
      <c r="Q250" s="179"/>
      <c r="R250" s="182"/>
      <c r="T250" s="183"/>
      <c r="U250" s="179"/>
      <c r="V250" s="179"/>
      <c r="W250" s="179"/>
      <c r="X250" s="179"/>
      <c r="Y250" s="179"/>
      <c r="Z250" s="179"/>
      <c r="AA250" s="184"/>
      <c r="AT250" s="185" t="s">
        <v>134</v>
      </c>
      <c r="AU250" s="185" t="s">
        <v>87</v>
      </c>
      <c r="AV250" s="11" t="s">
        <v>22</v>
      </c>
      <c r="AW250" s="11" t="s">
        <v>35</v>
      </c>
      <c r="AX250" s="11" t="s">
        <v>77</v>
      </c>
      <c r="AY250" s="185" t="s">
        <v>127</v>
      </c>
    </row>
    <row r="251" spans="2:51" s="11" customFormat="1" ht="22.5" customHeight="1">
      <c r="B251" s="178"/>
      <c r="C251" s="179"/>
      <c r="D251" s="179"/>
      <c r="E251" s="180" t="s">
        <v>5</v>
      </c>
      <c r="F251" s="290" t="s">
        <v>313</v>
      </c>
      <c r="G251" s="291"/>
      <c r="H251" s="291"/>
      <c r="I251" s="291"/>
      <c r="J251" s="179"/>
      <c r="K251" s="181" t="s">
        <v>5</v>
      </c>
      <c r="L251" s="179"/>
      <c r="M251" s="179"/>
      <c r="N251" s="179"/>
      <c r="O251" s="179"/>
      <c r="P251" s="179"/>
      <c r="Q251" s="179"/>
      <c r="R251" s="182"/>
      <c r="T251" s="183"/>
      <c r="U251" s="179"/>
      <c r="V251" s="179"/>
      <c r="W251" s="179"/>
      <c r="X251" s="179"/>
      <c r="Y251" s="179"/>
      <c r="Z251" s="179"/>
      <c r="AA251" s="184"/>
      <c r="AT251" s="185" t="s">
        <v>134</v>
      </c>
      <c r="AU251" s="185" t="s">
        <v>87</v>
      </c>
      <c r="AV251" s="11" t="s">
        <v>22</v>
      </c>
      <c r="AW251" s="11" t="s">
        <v>35</v>
      </c>
      <c r="AX251" s="11" t="s">
        <v>77</v>
      </c>
      <c r="AY251" s="185" t="s">
        <v>127</v>
      </c>
    </row>
    <row r="252" spans="2:51" s="10" customFormat="1" ht="22.5" customHeight="1">
      <c r="B252" s="170"/>
      <c r="C252" s="171"/>
      <c r="D252" s="171"/>
      <c r="E252" s="172" t="s">
        <v>5</v>
      </c>
      <c r="F252" s="302" t="s">
        <v>335</v>
      </c>
      <c r="G252" s="303"/>
      <c r="H252" s="303"/>
      <c r="I252" s="303"/>
      <c r="J252" s="171"/>
      <c r="K252" s="173">
        <v>13.6</v>
      </c>
      <c r="L252" s="171"/>
      <c r="M252" s="171"/>
      <c r="N252" s="171"/>
      <c r="O252" s="171"/>
      <c r="P252" s="171"/>
      <c r="Q252" s="171"/>
      <c r="R252" s="174"/>
      <c r="T252" s="175"/>
      <c r="U252" s="171"/>
      <c r="V252" s="171"/>
      <c r="W252" s="171"/>
      <c r="X252" s="171"/>
      <c r="Y252" s="171"/>
      <c r="Z252" s="171"/>
      <c r="AA252" s="176"/>
      <c r="AT252" s="177" t="s">
        <v>134</v>
      </c>
      <c r="AU252" s="177" t="s">
        <v>87</v>
      </c>
      <c r="AV252" s="10" t="s">
        <v>87</v>
      </c>
      <c r="AW252" s="10" t="s">
        <v>35</v>
      </c>
      <c r="AX252" s="10" t="s">
        <v>77</v>
      </c>
      <c r="AY252" s="177" t="s">
        <v>127</v>
      </c>
    </row>
    <row r="253" spans="2:51" s="11" customFormat="1" ht="22.5" customHeight="1">
      <c r="B253" s="178"/>
      <c r="C253" s="179"/>
      <c r="D253" s="179"/>
      <c r="E253" s="180" t="s">
        <v>5</v>
      </c>
      <c r="F253" s="290" t="s">
        <v>273</v>
      </c>
      <c r="G253" s="291"/>
      <c r="H253" s="291"/>
      <c r="I253" s="291"/>
      <c r="J253" s="179"/>
      <c r="K253" s="181" t="s">
        <v>5</v>
      </c>
      <c r="L253" s="179"/>
      <c r="M253" s="179"/>
      <c r="N253" s="179"/>
      <c r="O253" s="179"/>
      <c r="P253" s="179"/>
      <c r="Q253" s="179"/>
      <c r="R253" s="182"/>
      <c r="T253" s="183"/>
      <c r="U253" s="179"/>
      <c r="V253" s="179"/>
      <c r="W253" s="179"/>
      <c r="X253" s="179"/>
      <c r="Y253" s="179"/>
      <c r="Z253" s="179"/>
      <c r="AA253" s="184"/>
      <c r="AT253" s="185" t="s">
        <v>134</v>
      </c>
      <c r="AU253" s="185" t="s">
        <v>87</v>
      </c>
      <c r="AV253" s="11" t="s">
        <v>22</v>
      </c>
      <c r="AW253" s="11" t="s">
        <v>35</v>
      </c>
      <c r="AX253" s="11" t="s">
        <v>77</v>
      </c>
      <c r="AY253" s="185" t="s">
        <v>127</v>
      </c>
    </row>
    <row r="254" spans="2:51" s="11" customFormat="1" ht="22.5" customHeight="1">
      <c r="B254" s="178"/>
      <c r="C254" s="179"/>
      <c r="D254" s="179"/>
      <c r="E254" s="180" t="s">
        <v>5</v>
      </c>
      <c r="F254" s="290" t="s">
        <v>318</v>
      </c>
      <c r="G254" s="291"/>
      <c r="H254" s="291"/>
      <c r="I254" s="291"/>
      <c r="J254" s="179"/>
      <c r="K254" s="181" t="s">
        <v>5</v>
      </c>
      <c r="L254" s="179"/>
      <c r="M254" s="179"/>
      <c r="N254" s="179"/>
      <c r="O254" s="179"/>
      <c r="P254" s="179"/>
      <c r="Q254" s="179"/>
      <c r="R254" s="182"/>
      <c r="T254" s="183"/>
      <c r="U254" s="179"/>
      <c r="V254" s="179"/>
      <c r="W254" s="179"/>
      <c r="X254" s="179"/>
      <c r="Y254" s="179"/>
      <c r="Z254" s="179"/>
      <c r="AA254" s="184"/>
      <c r="AT254" s="185" t="s">
        <v>134</v>
      </c>
      <c r="AU254" s="185" t="s">
        <v>87</v>
      </c>
      <c r="AV254" s="11" t="s">
        <v>22</v>
      </c>
      <c r="AW254" s="11" t="s">
        <v>35</v>
      </c>
      <c r="AX254" s="11" t="s">
        <v>77</v>
      </c>
      <c r="AY254" s="185" t="s">
        <v>127</v>
      </c>
    </row>
    <row r="255" spans="2:51" s="10" customFormat="1" ht="22.5" customHeight="1">
      <c r="B255" s="170"/>
      <c r="C255" s="171"/>
      <c r="D255" s="171"/>
      <c r="E255" s="172" t="s">
        <v>5</v>
      </c>
      <c r="F255" s="302" t="s">
        <v>336</v>
      </c>
      <c r="G255" s="303"/>
      <c r="H255" s="303"/>
      <c r="I255" s="303"/>
      <c r="J255" s="171"/>
      <c r="K255" s="173">
        <v>6.8</v>
      </c>
      <c r="L255" s="171"/>
      <c r="M255" s="171"/>
      <c r="N255" s="171"/>
      <c r="O255" s="171"/>
      <c r="P255" s="171"/>
      <c r="Q255" s="171"/>
      <c r="R255" s="174"/>
      <c r="T255" s="175"/>
      <c r="U255" s="171"/>
      <c r="V255" s="171"/>
      <c r="W255" s="171"/>
      <c r="X255" s="171"/>
      <c r="Y255" s="171"/>
      <c r="Z255" s="171"/>
      <c r="AA255" s="176"/>
      <c r="AT255" s="177" t="s">
        <v>134</v>
      </c>
      <c r="AU255" s="177" t="s">
        <v>87</v>
      </c>
      <c r="AV255" s="10" t="s">
        <v>87</v>
      </c>
      <c r="AW255" s="10" t="s">
        <v>35</v>
      </c>
      <c r="AX255" s="10" t="s">
        <v>77</v>
      </c>
      <c r="AY255" s="177" t="s">
        <v>127</v>
      </c>
    </row>
    <row r="256" spans="2:51" s="12" customFormat="1" ht="22.5" customHeight="1">
      <c r="B256" s="188"/>
      <c r="C256" s="189"/>
      <c r="D256" s="189"/>
      <c r="E256" s="190" t="s">
        <v>5</v>
      </c>
      <c r="F256" s="304" t="s">
        <v>279</v>
      </c>
      <c r="G256" s="305"/>
      <c r="H256" s="305"/>
      <c r="I256" s="305"/>
      <c r="J256" s="189"/>
      <c r="K256" s="191">
        <v>178.4</v>
      </c>
      <c r="L256" s="189"/>
      <c r="M256" s="189"/>
      <c r="N256" s="189"/>
      <c r="O256" s="189"/>
      <c r="P256" s="189"/>
      <c r="Q256" s="189"/>
      <c r="R256" s="192"/>
      <c r="T256" s="193"/>
      <c r="U256" s="189"/>
      <c r="V256" s="189"/>
      <c r="W256" s="189"/>
      <c r="X256" s="189"/>
      <c r="Y256" s="189"/>
      <c r="Z256" s="189"/>
      <c r="AA256" s="194"/>
      <c r="AT256" s="195" t="s">
        <v>134</v>
      </c>
      <c r="AU256" s="195" t="s">
        <v>87</v>
      </c>
      <c r="AV256" s="12" t="s">
        <v>150</v>
      </c>
      <c r="AW256" s="12" t="s">
        <v>35</v>
      </c>
      <c r="AX256" s="12" t="s">
        <v>22</v>
      </c>
      <c r="AY256" s="195" t="s">
        <v>127</v>
      </c>
    </row>
    <row r="257" spans="2:65" s="1" customFormat="1" ht="31.5" customHeight="1">
      <c r="B257" s="135"/>
      <c r="C257" s="163" t="s">
        <v>213</v>
      </c>
      <c r="D257" s="163" t="s">
        <v>128</v>
      </c>
      <c r="E257" s="164" t="s">
        <v>337</v>
      </c>
      <c r="F257" s="285" t="s">
        <v>338</v>
      </c>
      <c r="G257" s="285"/>
      <c r="H257" s="285"/>
      <c r="I257" s="285"/>
      <c r="J257" s="165" t="s">
        <v>261</v>
      </c>
      <c r="K257" s="166">
        <v>178.4</v>
      </c>
      <c r="L257" s="286">
        <v>0</v>
      </c>
      <c r="M257" s="286"/>
      <c r="N257" s="287">
        <f>ROUND(L257*K257,2)</f>
        <v>0</v>
      </c>
      <c r="O257" s="287"/>
      <c r="P257" s="287"/>
      <c r="Q257" s="287"/>
      <c r="R257" s="138"/>
      <c r="T257" s="167" t="s">
        <v>5</v>
      </c>
      <c r="U257" s="47" t="s">
        <v>42</v>
      </c>
      <c r="V257" s="39"/>
      <c r="W257" s="168">
        <f>V257*K257</f>
        <v>0</v>
      </c>
      <c r="X257" s="168">
        <v>0</v>
      </c>
      <c r="Y257" s="168">
        <f>X257*K257</f>
        <v>0</v>
      </c>
      <c r="Z257" s="168">
        <v>0</v>
      </c>
      <c r="AA257" s="169">
        <f>Z257*K257</f>
        <v>0</v>
      </c>
      <c r="AR257" s="21" t="s">
        <v>150</v>
      </c>
      <c r="AT257" s="21" t="s">
        <v>128</v>
      </c>
      <c r="AU257" s="21" t="s">
        <v>87</v>
      </c>
      <c r="AY257" s="21" t="s">
        <v>127</v>
      </c>
      <c r="BE257" s="109">
        <f>IF(U257="základní",N257,0)</f>
        <v>0</v>
      </c>
      <c r="BF257" s="109">
        <f>IF(U257="snížená",N257,0)</f>
        <v>0</v>
      </c>
      <c r="BG257" s="109">
        <f>IF(U257="zákl. přenesená",N257,0)</f>
        <v>0</v>
      </c>
      <c r="BH257" s="109">
        <f>IF(U257="sníž. přenesená",N257,0)</f>
        <v>0</v>
      </c>
      <c r="BI257" s="109">
        <f>IF(U257="nulová",N257,0)</f>
        <v>0</v>
      </c>
      <c r="BJ257" s="21" t="s">
        <v>22</v>
      </c>
      <c r="BK257" s="109">
        <f>ROUND(L257*K257,2)</f>
        <v>0</v>
      </c>
      <c r="BL257" s="21" t="s">
        <v>150</v>
      </c>
      <c r="BM257" s="21" t="s">
        <v>339</v>
      </c>
    </row>
    <row r="258" spans="2:65" s="1" customFormat="1" ht="31.5" customHeight="1">
      <c r="B258" s="135"/>
      <c r="C258" s="163" t="s">
        <v>11</v>
      </c>
      <c r="D258" s="163" t="s">
        <v>128</v>
      </c>
      <c r="E258" s="164" t="s">
        <v>340</v>
      </c>
      <c r="F258" s="285" t="s">
        <v>341</v>
      </c>
      <c r="G258" s="285"/>
      <c r="H258" s="285"/>
      <c r="I258" s="285"/>
      <c r="J258" s="165" t="s">
        <v>305</v>
      </c>
      <c r="K258" s="166">
        <v>89.2</v>
      </c>
      <c r="L258" s="286">
        <v>0</v>
      </c>
      <c r="M258" s="286"/>
      <c r="N258" s="287">
        <f>ROUND(L258*K258,2)</f>
        <v>0</v>
      </c>
      <c r="O258" s="287"/>
      <c r="P258" s="287"/>
      <c r="Q258" s="287"/>
      <c r="R258" s="138"/>
      <c r="T258" s="167" t="s">
        <v>5</v>
      </c>
      <c r="U258" s="47" t="s">
        <v>42</v>
      </c>
      <c r="V258" s="39"/>
      <c r="W258" s="168">
        <f>V258*K258</f>
        <v>0</v>
      </c>
      <c r="X258" s="168">
        <v>0</v>
      </c>
      <c r="Y258" s="168">
        <f>X258*K258</f>
        <v>0</v>
      </c>
      <c r="Z258" s="168">
        <v>0</v>
      </c>
      <c r="AA258" s="169">
        <f>Z258*K258</f>
        <v>0</v>
      </c>
      <c r="AR258" s="21" t="s">
        <v>150</v>
      </c>
      <c r="AT258" s="21" t="s">
        <v>128</v>
      </c>
      <c r="AU258" s="21" t="s">
        <v>87</v>
      </c>
      <c r="AY258" s="21" t="s">
        <v>127</v>
      </c>
      <c r="BE258" s="109">
        <f>IF(U258="základní",N258,0)</f>
        <v>0</v>
      </c>
      <c r="BF258" s="109">
        <f>IF(U258="snížená",N258,0)</f>
        <v>0</v>
      </c>
      <c r="BG258" s="109">
        <f>IF(U258="zákl. přenesená",N258,0)</f>
        <v>0</v>
      </c>
      <c r="BH258" s="109">
        <f>IF(U258="sníž. přenesená",N258,0)</f>
        <v>0</v>
      </c>
      <c r="BI258" s="109">
        <f>IF(U258="nulová",N258,0)</f>
        <v>0</v>
      </c>
      <c r="BJ258" s="21" t="s">
        <v>22</v>
      </c>
      <c r="BK258" s="109">
        <f>ROUND(L258*K258,2)</f>
        <v>0</v>
      </c>
      <c r="BL258" s="21" t="s">
        <v>150</v>
      </c>
      <c r="BM258" s="21" t="s">
        <v>342</v>
      </c>
    </row>
    <row r="259" spans="2:65" s="11" customFormat="1" ht="22.5" customHeight="1">
      <c r="B259" s="178"/>
      <c r="C259" s="179"/>
      <c r="D259" s="179"/>
      <c r="E259" s="180" t="s">
        <v>5</v>
      </c>
      <c r="F259" s="300" t="s">
        <v>269</v>
      </c>
      <c r="G259" s="301"/>
      <c r="H259" s="301"/>
      <c r="I259" s="301"/>
      <c r="J259" s="179"/>
      <c r="K259" s="181" t="s">
        <v>5</v>
      </c>
      <c r="L259" s="179"/>
      <c r="M259" s="179"/>
      <c r="N259" s="179"/>
      <c r="O259" s="179"/>
      <c r="P259" s="179"/>
      <c r="Q259" s="179"/>
      <c r="R259" s="182"/>
      <c r="T259" s="183"/>
      <c r="U259" s="179"/>
      <c r="V259" s="179"/>
      <c r="W259" s="179"/>
      <c r="X259" s="179"/>
      <c r="Y259" s="179"/>
      <c r="Z259" s="179"/>
      <c r="AA259" s="184"/>
      <c r="AT259" s="185" t="s">
        <v>134</v>
      </c>
      <c r="AU259" s="185" t="s">
        <v>87</v>
      </c>
      <c r="AV259" s="11" t="s">
        <v>22</v>
      </c>
      <c r="AW259" s="11" t="s">
        <v>35</v>
      </c>
      <c r="AX259" s="11" t="s">
        <v>77</v>
      </c>
      <c r="AY259" s="185" t="s">
        <v>127</v>
      </c>
    </row>
    <row r="260" spans="2:65" s="11" customFormat="1" ht="22.5" customHeight="1">
      <c r="B260" s="178"/>
      <c r="C260" s="179"/>
      <c r="D260" s="179"/>
      <c r="E260" s="180" t="s">
        <v>5</v>
      </c>
      <c r="F260" s="290" t="s">
        <v>311</v>
      </c>
      <c r="G260" s="291"/>
      <c r="H260" s="291"/>
      <c r="I260" s="291"/>
      <c r="J260" s="179"/>
      <c r="K260" s="181" t="s">
        <v>5</v>
      </c>
      <c r="L260" s="179"/>
      <c r="M260" s="179"/>
      <c r="N260" s="179"/>
      <c r="O260" s="179"/>
      <c r="P260" s="179"/>
      <c r="Q260" s="179"/>
      <c r="R260" s="182"/>
      <c r="T260" s="183"/>
      <c r="U260" s="179"/>
      <c r="V260" s="179"/>
      <c r="W260" s="179"/>
      <c r="X260" s="179"/>
      <c r="Y260" s="179"/>
      <c r="Z260" s="179"/>
      <c r="AA260" s="184"/>
      <c r="AT260" s="185" t="s">
        <v>134</v>
      </c>
      <c r="AU260" s="185" t="s">
        <v>87</v>
      </c>
      <c r="AV260" s="11" t="s">
        <v>22</v>
      </c>
      <c r="AW260" s="11" t="s">
        <v>35</v>
      </c>
      <c r="AX260" s="11" t="s">
        <v>77</v>
      </c>
      <c r="AY260" s="185" t="s">
        <v>127</v>
      </c>
    </row>
    <row r="261" spans="2:65" s="10" customFormat="1" ht="22.5" customHeight="1">
      <c r="B261" s="170"/>
      <c r="C261" s="171"/>
      <c r="D261" s="171"/>
      <c r="E261" s="172" t="s">
        <v>5</v>
      </c>
      <c r="F261" s="302" t="s">
        <v>343</v>
      </c>
      <c r="G261" s="303"/>
      <c r="H261" s="303"/>
      <c r="I261" s="303"/>
      <c r="J261" s="171"/>
      <c r="K261" s="173">
        <v>25.5</v>
      </c>
      <c r="L261" s="171"/>
      <c r="M261" s="171"/>
      <c r="N261" s="171"/>
      <c r="O261" s="171"/>
      <c r="P261" s="171"/>
      <c r="Q261" s="171"/>
      <c r="R261" s="174"/>
      <c r="T261" s="175"/>
      <c r="U261" s="171"/>
      <c r="V261" s="171"/>
      <c r="W261" s="171"/>
      <c r="X261" s="171"/>
      <c r="Y261" s="171"/>
      <c r="Z261" s="171"/>
      <c r="AA261" s="176"/>
      <c r="AT261" s="177" t="s">
        <v>134</v>
      </c>
      <c r="AU261" s="177" t="s">
        <v>87</v>
      </c>
      <c r="AV261" s="10" t="s">
        <v>87</v>
      </c>
      <c r="AW261" s="10" t="s">
        <v>35</v>
      </c>
      <c r="AX261" s="10" t="s">
        <v>77</v>
      </c>
      <c r="AY261" s="177" t="s">
        <v>127</v>
      </c>
    </row>
    <row r="262" spans="2:65" s="11" customFormat="1" ht="22.5" customHeight="1">
      <c r="B262" s="178"/>
      <c r="C262" s="179"/>
      <c r="D262" s="179"/>
      <c r="E262" s="180" t="s">
        <v>5</v>
      </c>
      <c r="F262" s="290" t="s">
        <v>313</v>
      </c>
      <c r="G262" s="291"/>
      <c r="H262" s="291"/>
      <c r="I262" s="291"/>
      <c r="J262" s="179"/>
      <c r="K262" s="181" t="s">
        <v>5</v>
      </c>
      <c r="L262" s="179"/>
      <c r="M262" s="179"/>
      <c r="N262" s="179"/>
      <c r="O262" s="179"/>
      <c r="P262" s="179"/>
      <c r="Q262" s="179"/>
      <c r="R262" s="182"/>
      <c r="T262" s="183"/>
      <c r="U262" s="179"/>
      <c r="V262" s="179"/>
      <c r="W262" s="179"/>
      <c r="X262" s="179"/>
      <c r="Y262" s="179"/>
      <c r="Z262" s="179"/>
      <c r="AA262" s="184"/>
      <c r="AT262" s="185" t="s">
        <v>134</v>
      </c>
      <c r="AU262" s="185" t="s">
        <v>87</v>
      </c>
      <c r="AV262" s="11" t="s">
        <v>22</v>
      </c>
      <c r="AW262" s="11" t="s">
        <v>35</v>
      </c>
      <c r="AX262" s="11" t="s">
        <v>77</v>
      </c>
      <c r="AY262" s="185" t="s">
        <v>127</v>
      </c>
    </row>
    <row r="263" spans="2:65" s="10" customFormat="1" ht="22.5" customHeight="1">
      <c r="B263" s="170"/>
      <c r="C263" s="171"/>
      <c r="D263" s="171"/>
      <c r="E263" s="172" t="s">
        <v>5</v>
      </c>
      <c r="F263" s="302" t="s">
        <v>344</v>
      </c>
      <c r="G263" s="303"/>
      <c r="H263" s="303"/>
      <c r="I263" s="303"/>
      <c r="J263" s="171"/>
      <c r="K263" s="173">
        <v>14.4</v>
      </c>
      <c r="L263" s="171"/>
      <c r="M263" s="171"/>
      <c r="N263" s="171"/>
      <c r="O263" s="171"/>
      <c r="P263" s="171"/>
      <c r="Q263" s="171"/>
      <c r="R263" s="174"/>
      <c r="T263" s="175"/>
      <c r="U263" s="171"/>
      <c r="V263" s="171"/>
      <c r="W263" s="171"/>
      <c r="X263" s="171"/>
      <c r="Y263" s="171"/>
      <c r="Z263" s="171"/>
      <c r="AA263" s="176"/>
      <c r="AT263" s="177" t="s">
        <v>134</v>
      </c>
      <c r="AU263" s="177" t="s">
        <v>87</v>
      </c>
      <c r="AV263" s="10" t="s">
        <v>87</v>
      </c>
      <c r="AW263" s="10" t="s">
        <v>35</v>
      </c>
      <c r="AX263" s="10" t="s">
        <v>77</v>
      </c>
      <c r="AY263" s="177" t="s">
        <v>127</v>
      </c>
    </row>
    <row r="264" spans="2:65" s="11" customFormat="1" ht="22.5" customHeight="1">
      <c r="B264" s="178"/>
      <c r="C264" s="179"/>
      <c r="D264" s="179"/>
      <c r="E264" s="180" t="s">
        <v>5</v>
      </c>
      <c r="F264" s="290" t="s">
        <v>271</v>
      </c>
      <c r="G264" s="291"/>
      <c r="H264" s="291"/>
      <c r="I264" s="291"/>
      <c r="J264" s="179"/>
      <c r="K264" s="181" t="s">
        <v>5</v>
      </c>
      <c r="L264" s="179"/>
      <c r="M264" s="179"/>
      <c r="N264" s="179"/>
      <c r="O264" s="179"/>
      <c r="P264" s="179"/>
      <c r="Q264" s="179"/>
      <c r="R264" s="182"/>
      <c r="T264" s="183"/>
      <c r="U264" s="179"/>
      <c r="V264" s="179"/>
      <c r="W264" s="179"/>
      <c r="X264" s="179"/>
      <c r="Y264" s="179"/>
      <c r="Z264" s="179"/>
      <c r="AA264" s="184"/>
      <c r="AT264" s="185" t="s">
        <v>134</v>
      </c>
      <c r="AU264" s="185" t="s">
        <v>87</v>
      </c>
      <c r="AV264" s="11" t="s">
        <v>22</v>
      </c>
      <c r="AW264" s="11" t="s">
        <v>35</v>
      </c>
      <c r="AX264" s="11" t="s">
        <v>77</v>
      </c>
      <c r="AY264" s="185" t="s">
        <v>127</v>
      </c>
    </row>
    <row r="265" spans="2:65" s="11" customFormat="1" ht="22.5" customHeight="1">
      <c r="B265" s="178"/>
      <c r="C265" s="179"/>
      <c r="D265" s="179"/>
      <c r="E265" s="180" t="s">
        <v>5</v>
      </c>
      <c r="F265" s="290" t="s">
        <v>315</v>
      </c>
      <c r="G265" s="291"/>
      <c r="H265" s="291"/>
      <c r="I265" s="291"/>
      <c r="J265" s="179"/>
      <c r="K265" s="181" t="s">
        <v>5</v>
      </c>
      <c r="L265" s="179"/>
      <c r="M265" s="179"/>
      <c r="N265" s="179"/>
      <c r="O265" s="179"/>
      <c r="P265" s="179"/>
      <c r="Q265" s="179"/>
      <c r="R265" s="182"/>
      <c r="T265" s="183"/>
      <c r="U265" s="179"/>
      <c r="V265" s="179"/>
      <c r="W265" s="179"/>
      <c r="X265" s="179"/>
      <c r="Y265" s="179"/>
      <c r="Z265" s="179"/>
      <c r="AA265" s="184"/>
      <c r="AT265" s="185" t="s">
        <v>134</v>
      </c>
      <c r="AU265" s="185" t="s">
        <v>87</v>
      </c>
      <c r="AV265" s="11" t="s">
        <v>22</v>
      </c>
      <c r="AW265" s="11" t="s">
        <v>35</v>
      </c>
      <c r="AX265" s="11" t="s">
        <v>77</v>
      </c>
      <c r="AY265" s="185" t="s">
        <v>127</v>
      </c>
    </row>
    <row r="266" spans="2:65" s="10" customFormat="1" ht="22.5" customHeight="1">
      <c r="B266" s="170"/>
      <c r="C266" s="171"/>
      <c r="D266" s="171"/>
      <c r="E266" s="172" t="s">
        <v>5</v>
      </c>
      <c r="F266" s="302" t="s">
        <v>345</v>
      </c>
      <c r="G266" s="303"/>
      <c r="H266" s="303"/>
      <c r="I266" s="303"/>
      <c r="J266" s="171"/>
      <c r="K266" s="173">
        <v>39.1</v>
      </c>
      <c r="L266" s="171"/>
      <c r="M266" s="171"/>
      <c r="N266" s="171"/>
      <c r="O266" s="171"/>
      <c r="P266" s="171"/>
      <c r="Q266" s="171"/>
      <c r="R266" s="174"/>
      <c r="T266" s="175"/>
      <c r="U266" s="171"/>
      <c r="V266" s="171"/>
      <c r="W266" s="171"/>
      <c r="X266" s="171"/>
      <c r="Y266" s="171"/>
      <c r="Z266" s="171"/>
      <c r="AA266" s="176"/>
      <c r="AT266" s="177" t="s">
        <v>134</v>
      </c>
      <c r="AU266" s="177" t="s">
        <v>87</v>
      </c>
      <c r="AV266" s="10" t="s">
        <v>87</v>
      </c>
      <c r="AW266" s="10" t="s">
        <v>35</v>
      </c>
      <c r="AX266" s="10" t="s">
        <v>77</v>
      </c>
      <c r="AY266" s="177" t="s">
        <v>127</v>
      </c>
    </row>
    <row r="267" spans="2:65" s="11" customFormat="1" ht="22.5" customHeight="1">
      <c r="B267" s="178"/>
      <c r="C267" s="179"/>
      <c r="D267" s="179"/>
      <c r="E267" s="180" t="s">
        <v>5</v>
      </c>
      <c r="F267" s="290" t="s">
        <v>277</v>
      </c>
      <c r="G267" s="291"/>
      <c r="H267" s="291"/>
      <c r="I267" s="291"/>
      <c r="J267" s="179"/>
      <c r="K267" s="181" t="s">
        <v>5</v>
      </c>
      <c r="L267" s="179"/>
      <c r="M267" s="179"/>
      <c r="N267" s="179"/>
      <c r="O267" s="179"/>
      <c r="P267" s="179"/>
      <c r="Q267" s="179"/>
      <c r="R267" s="182"/>
      <c r="T267" s="183"/>
      <c r="U267" s="179"/>
      <c r="V267" s="179"/>
      <c r="W267" s="179"/>
      <c r="X267" s="179"/>
      <c r="Y267" s="179"/>
      <c r="Z267" s="179"/>
      <c r="AA267" s="184"/>
      <c r="AT267" s="185" t="s">
        <v>134</v>
      </c>
      <c r="AU267" s="185" t="s">
        <v>87</v>
      </c>
      <c r="AV267" s="11" t="s">
        <v>22</v>
      </c>
      <c r="AW267" s="11" t="s">
        <v>35</v>
      </c>
      <c r="AX267" s="11" t="s">
        <v>77</v>
      </c>
      <c r="AY267" s="185" t="s">
        <v>127</v>
      </c>
    </row>
    <row r="268" spans="2:65" s="11" customFormat="1" ht="22.5" customHeight="1">
      <c r="B268" s="178"/>
      <c r="C268" s="179"/>
      <c r="D268" s="179"/>
      <c r="E268" s="180" t="s">
        <v>5</v>
      </c>
      <c r="F268" s="290" t="s">
        <v>313</v>
      </c>
      <c r="G268" s="291"/>
      <c r="H268" s="291"/>
      <c r="I268" s="291"/>
      <c r="J268" s="179"/>
      <c r="K268" s="181" t="s">
        <v>5</v>
      </c>
      <c r="L268" s="179"/>
      <c r="M268" s="179"/>
      <c r="N268" s="179"/>
      <c r="O268" s="179"/>
      <c r="P268" s="179"/>
      <c r="Q268" s="179"/>
      <c r="R268" s="182"/>
      <c r="T268" s="183"/>
      <c r="U268" s="179"/>
      <c r="V268" s="179"/>
      <c r="W268" s="179"/>
      <c r="X268" s="179"/>
      <c r="Y268" s="179"/>
      <c r="Z268" s="179"/>
      <c r="AA268" s="184"/>
      <c r="AT268" s="185" t="s">
        <v>134</v>
      </c>
      <c r="AU268" s="185" t="s">
        <v>87</v>
      </c>
      <c r="AV268" s="11" t="s">
        <v>22</v>
      </c>
      <c r="AW268" s="11" t="s">
        <v>35</v>
      </c>
      <c r="AX268" s="11" t="s">
        <v>77</v>
      </c>
      <c r="AY268" s="185" t="s">
        <v>127</v>
      </c>
    </row>
    <row r="269" spans="2:65" s="10" customFormat="1" ht="22.5" customHeight="1">
      <c r="B269" s="170"/>
      <c r="C269" s="171"/>
      <c r="D269" s="171"/>
      <c r="E269" s="172" t="s">
        <v>5</v>
      </c>
      <c r="F269" s="302" t="s">
        <v>346</v>
      </c>
      <c r="G269" s="303"/>
      <c r="H269" s="303"/>
      <c r="I269" s="303"/>
      <c r="J269" s="171"/>
      <c r="K269" s="173">
        <v>6.8</v>
      </c>
      <c r="L269" s="171"/>
      <c r="M269" s="171"/>
      <c r="N269" s="171"/>
      <c r="O269" s="171"/>
      <c r="P269" s="171"/>
      <c r="Q269" s="171"/>
      <c r="R269" s="174"/>
      <c r="T269" s="175"/>
      <c r="U269" s="171"/>
      <c r="V269" s="171"/>
      <c r="W269" s="171"/>
      <c r="X269" s="171"/>
      <c r="Y269" s="171"/>
      <c r="Z269" s="171"/>
      <c r="AA269" s="176"/>
      <c r="AT269" s="177" t="s">
        <v>134</v>
      </c>
      <c r="AU269" s="177" t="s">
        <v>87</v>
      </c>
      <c r="AV269" s="10" t="s">
        <v>87</v>
      </c>
      <c r="AW269" s="10" t="s">
        <v>35</v>
      </c>
      <c r="AX269" s="10" t="s">
        <v>77</v>
      </c>
      <c r="AY269" s="177" t="s">
        <v>127</v>
      </c>
    </row>
    <row r="270" spans="2:65" s="11" customFormat="1" ht="22.5" customHeight="1">
      <c r="B270" s="178"/>
      <c r="C270" s="179"/>
      <c r="D270" s="179"/>
      <c r="E270" s="180" t="s">
        <v>5</v>
      </c>
      <c r="F270" s="290" t="s">
        <v>273</v>
      </c>
      <c r="G270" s="291"/>
      <c r="H270" s="291"/>
      <c r="I270" s="291"/>
      <c r="J270" s="179"/>
      <c r="K270" s="181" t="s">
        <v>5</v>
      </c>
      <c r="L270" s="179"/>
      <c r="M270" s="179"/>
      <c r="N270" s="179"/>
      <c r="O270" s="179"/>
      <c r="P270" s="179"/>
      <c r="Q270" s="179"/>
      <c r="R270" s="182"/>
      <c r="T270" s="183"/>
      <c r="U270" s="179"/>
      <c r="V270" s="179"/>
      <c r="W270" s="179"/>
      <c r="X270" s="179"/>
      <c r="Y270" s="179"/>
      <c r="Z270" s="179"/>
      <c r="AA270" s="184"/>
      <c r="AT270" s="185" t="s">
        <v>134</v>
      </c>
      <c r="AU270" s="185" t="s">
        <v>87</v>
      </c>
      <c r="AV270" s="11" t="s">
        <v>22</v>
      </c>
      <c r="AW270" s="11" t="s">
        <v>35</v>
      </c>
      <c r="AX270" s="11" t="s">
        <v>77</v>
      </c>
      <c r="AY270" s="185" t="s">
        <v>127</v>
      </c>
    </row>
    <row r="271" spans="2:65" s="11" customFormat="1" ht="22.5" customHeight="1">
      <c r="B271" s="178"/>
      <c r="C271" s="179"/>
      <c r="D271" s="179"/>
      <c r="E271" s="180" t="s">
        <v>5</v>
      </c>
      <c r="F271" s="290" t="s">
        <v>318</v>
      </c>
      <c r="G271" s="291"/>
      <c r="H271" s="291"/>
      <c r="I271" s="291"/>
      <c r="J271" s="179"/>
      <c r="K271" s="181" t="s">
        <v>5</v>
      </c>
      <c r="L271" s="179"/>
      <c r="M271" s="179"/>
      <c r="N271" s="179"/>
      <c r="O271" s="179"/>
      <c r="P271" s="179"/>
      <c r="Q271" s="179"/>
      <c r="R271" s="182"/>
      <c r="T271" s="183"/>
      <c r="U271" s="179"/>
      <c r="V271" s="179"/>
      <c r="W271" s="179"/>
      <c r="X271" s="179"/>
      <c r="Y271" s="179"/>
      <c r="Z271" s="179"/>
      <c r="AA271" s="184"/>
      <c r="AT271" s="185" t="s">
        <v>134</v>
      </c>
      <c r="AU271" s="185" t="s">
        <v>87</v>
      </c>
      <c r="AV271" s="11" t="s">
        <v>22</v>
      </c>
      <c r="AW271" s="11" t="s">
        <v>35</v>
      </c>
      <c r="AX271" s="11" t="s">
        <v>77</v>
      </c>
      <c r="AY271" s="185" t="s">
        <v>127</v>
      </c>
    </row>
    <row r="272" spans="2:65" s="10" customFormat="1" ht="22.5" customHeight="1">
      <c r="B272" s="170"/>
      <c r="C272" s="171"/>
      <c r="D272" s="171"/>
      <c r="E272" s="172" t="s">
        <v>5</v>
      </c>
      <c r="F272" s="302" t="s">
        <v>347</v>
      </c>
      <c r="G272" s="303"/>
      <c r="H272" s="303"/>
      <c r="I272" s="303"/>
      <c r="J272" s="171"/>
      <c r="K272" s="173">
        <v>3.4</v>
      </c>
      <c r="L272" s="171"/>
      <c r="M272" s="171"/>
      <c r="N272" s="171"/>
      <c r="O272" s="171"/>
      <c r="P272" s="171"/>
      <c r="Q272" s="171"/>
      <c r="R272" s="174"/>
      <c r="T272" s="175"/>
      <c r="U272" s="171"/>
      <c r="V272" s="171"/>
      <c r="W272" s="171"/>
      <c r="X272" s="171"/>
      <c r="Y272" s="171"/>
      <c r="Z272" s="171"/>
      <c r="AA272" s="176"/>
      <c r="AT272" s="177" t="s">
        <v>134</v>
      </c>
      <c r="AU272" s="177" t="s">
        <v>87</v>
      </c>
      <c r="AV272" s="10" t="s">
        <v>87</v>
      </c>
      <c r="AW272" s="10" t="s">
        <v>35</v>
      </c>
      <c r="AX272" s="10" t="s">
        <v>77</v>
      </c>
      <c r="AY272" s="177" t="s">
        <v>127</v>
      </c>
    </row>
    <row r="273" spans="2:65" s="12" customFormat="1" ht="22.5" customHeight="1">
      <c r="B273" s="188"/>
      <c r="C273" s="189"/>
      <c r="D273" s="189"/>
      <c r="E273" s="190" t="s">
        <v>5</v>
      </c>
      <c r="F273" s="304" t="s">
        <v>279</v>
      </c>
      <c r="G273" s="305"/>
      <c r="H273" s="305"/>
      <c r="I273" s="305"/>
      <c r="J273" s="189"/>
      <c r="K273" s="191">
        <v>89.2</v>
      </c>
      <c r="L273" s="189"/>
      <c r="M273" s="189"/>
      <c r="N273" s="189"/>
      <c r="O273" s="189"/>
      <c r="P273" s="189"/>
      <c r="Q273" s="189"/>
      <c r="R273" s="192"/>
      <c r="T273" s="193"/>
      <c r="U273" s="189"/>
      <c r="V273" s="189"/>
      <c r="W273" s="189"/>
      <c r="X273" s="189"/>
      <c r="Y273" s="189"/>
      <c r="Z273" s="189"/>
      <c r="AA273" s="194"/>
      <c r="AT273" s="195" t="s">
        <v>134</v>
      </c>
      <c r="AU273" s="195" t="s">
        <v>87</v>
      </c>
      <c r="AV273" s="12" t="s">
        <v>150</v>
      </c>
      <c r="AW273" s="12" t="s">
        <v>35</v>
      </c>
      <c r="AX273" s="12" t="s">
        <v>22</v>
      </c>
      <c r="AY273" s="195" t="s">
        <v>127</v>
      </c>
    </row>
    <row r="274" spans="2:65" s="1" customFormat="1" ht="22.5" customHeight="1">
      <c r="B274" s="135"/>
      <c r="C274" s="163" t="s">
        <v>226</v>
      </c>
      <c r="D274" s="163" t="s">
        <v>128</v>
      </c>
      <c r="E274" s="164" t="s">
        <v>348</v>
      </c>
      <c r="F274" s="285" t="s">
        <v>349</v>
      </c>
      <c r="G274" s="285"/>
      <c r="H274" s="285"/>
      <c r="I274" s="285"/>
      <c r="J274" s="165" t="s">
        <v>305</v>
      </c>
      <c r="K274" s="166">
        <v>0.3</v>
      </c>
      <c r="L274" s="286">
        <v>0</v>
      </c>
      <c r="M274" s="286"/>
      <c r="N274" s="287">
        <f>ROUND(L274*K274,2)</f>
        <v>0</v>
      </c>
      <c r="O274" s="287"/>
      <c r="P274" s="287"/>
      <c r="Q274" s="287"/>
      <c r="R274" s="138"/>
      <c r="T274" s="167" t="s">
        <v>5</v>
      </c>
      <c r="U274" s="47" t="s">
        <v>42</v>
      </c>
      <c r="V274" s="39"/>
      <c r="W274" s="168">
        <f>V274*K274</f>
        <v>0</v>
      </c>
      <c r="X274" s="168">
        <v>0</v>
      </c>
      <c r="Y274" s="168">
        <f>X274*K274</f>
        <v>0</v>
      </c>
      <c r="Z274" s="168">
        <v>0</v>
      </c>
      <c r="AA274" s="169">
        <f>Z274*K274</f>
        <v>0</v>
      </c>
      <c r="AR274" s="21" t="s">
        <v>150</v>
      </c>
      <c r="AT274" s="21" t="s">
        <v>128</v>
      </c>
      <c r="AU274" s="21" t="s">
        <v>87</v>
      </c>
      <c r="AY274" s="21" t="s">
        <v>127</v>
      </c>
      <c r="BE274" s="109">
        <f>IF(U274="základní",N274,0)</f>
        <v>0</v>
      </c>
      <c r="BF274" s="109">
        <f>IF(U274="snížená",N274,0)</f>
        <v>0</v>
      </c>
      <c r="BG274" s="109">
        <f>IF(U274="zákl. přenesená",N274,0)</f>
        <v>0</v>
      </c>
      <c r="BH274" s="109">
        <f>IF(U274="sníž. přenesená",N274,0)</f>
        <v>0</v>
      </c>
      <c r="BI274" s="109">
        <f>IF(U274="nulová",N274,0)</f>
        <v>0</v>
      </c>
      <c r="BJ274" s="21" t="s">
        <v>22</v>
      </c>
      <c r="BK274" s="109">
        <f>ROUND(L274*K274,2)</f>
        <v>0</v>
      </c>
      <c r="BL274" s="21" t="s">
        <v>150</v>
      </c>
      <c r="BM274" s="21" t="s">
        <v>350</v>
      </c>
    </row>
    <row r="275" spans="2:65" s="11" customFormat="1" ht="22.5" customHeight="1">
      <c r="B275" s="178"/>
      <c r="C275" s="179"/>
      <c r="D275" s="179"/>
      <c r="E275" s="180" t="s">
        <v>5</v>
      </c>
      <c r="F275" s="300" t="s">
        <v>263</v>
      </c>
      <c r="G275" s="301"/>
      <c r="H275" s="301"/>
      <c r="I275" s="301"/>
      <c r="J275" s="179"/>
      <c r="K275" s="181" t="s">
        <v>5</v>
      </c>
      <c r="L275" s="179"/>
      <c r="M275" s="179"/>
      <c r="N275" s="179"/>
      <c r="O275" s="179"/>
      <c r="P275" s="179"/>
      <c r="Q275" s="179"/>
      <c r="R275" s="182"/>
      <c r="T275" s="183"/>
      <c r="U275" s="179"/>
      <c r="V275" s="179"/>
      <c r="W275" s="179"/>
      <c r="X275" s="179"/>
      <c r="Y275" s="179"/>
      <c r="Z275" s="179"/>
      <c r="AA275" s="184"/>
      <c r="AT275" s="185" t="s">
        <v>134</v>
      </c>
      <c r="AU275" s="185" t="s">
        <v>87</v>
      </c>
      <c r="AV275" s="11" t="s">
        <v>22</v>
      </c>
      <c r="AW275" s="11" t="s">
        <v>35</v>
      </c>
      <c r="AX275" s="11" t="s">
        <v>77</v>
      </c>
      <c r="AY275" s="185" t="s">
        <v>127</v>
      </c>
    </row>
    <row r="276" spans="2:65" s="11" customFormat="1" ht="22.5" customHeight="1">
      <c r="B276" s="178"/>
      <c r="C276" s="179"/>
      <c r="D276" s="179"/>
      <c r="E276" s="180" t="s">
        <v>5</v>
      </c>
      <c r="F276" s="290" t="s">
        <v>264</v>
      </c>
      <c r="G276" s="291"/>
      <c r="H276" s="291"/>
      <c r="I276" s="291"/>
      <c r="J276" s="179"/>
      <c r="K276" s="181" t="s">
        <v>5</v>
      </c>
      <c r="L276" s="179"/>
      <c r="M276" s="179"/>
      <c r="N276" s="179"/>
      <c r="O276" s="179"/>
      <c r="P276" s="179"/>
      <c r="Q276" s="179"/>
      <c r="R276" s="182"/>
      <c r="T276" s="183"/>
      <c r="U276" s="179"/>
      <c r="V276" s="179"/>
      <c r="W276" s="179"/>
      <c r="X276" s="179"/>
      <c r="Y276" s="179"/>
      <c r="Z276" s="179"/>
      <c r="AA276" s="184"/>
      <c r="AT276" s="185" t="s">
        <v>134</v>
      </c>
      <c r="AU276" s="185" t="s">
        <v>87</v>
      </c>
      <c r="AV276" s="11" t="s">
        <v>22</v>
      </c>
      <c r="AW276" s="11" t="s">
        <v>35</v>
      </c>
      <c r="AX276" s="11" t="s">
        <v>77</v>
      </c>
      <c r="AY276" s="185" t="s">
        <v>127</v>
      </c>
    </row>
    <row r="277" spans="2:65" s="11" customFormat="1" ht="22.5" customHeight="1">
      <c r="B277" s="178"/>
      <c r="C277" s="179"/>
      <c r="D277" s="179"/>
      <c r="E277" s="180" t="s">
        <v>5</v>
      </c>
      <c r="F277" s="290" t="s">
        <v>265</v>
      </c>
      <c r="G277" s="291"/>
      <c r="H277" s="291"/>
      <c r="I277" s="291"/>
      <c r="J277" s="179"/>
      <c r="K277" s="181" t="s">
        <v>5</v>
      </c>
      <c r="L277" s="179"/>
      <c r="M277" s="179"/>
      <c r="N277" s="179"/>
      <c r="O277" s="179"/>
      <c r="P277" s="179"/>
      <c r="Q277" s="179"/>
      <c r="R277" s="182"/>
      <c r="T277" s="183"/>
      <c r="U277" s="179"/>
      <c r="V277" s="179"/>
      <c r="W277" s="179"/>
      <c r="X277" s="179"/>
      <c r="Y277" s="179"/>
      <c r="Z277" s="179"/>
      <c r="AA277" s="184"/>
      <c r="AT277" s="185" t="s">
        <v>134</v>
      </c>
      <c r="AU277" s="185" t="s">
        <v>87</v>
      </c>
      <c r="AV277" s="11" t="s">
        <v>22</v>
      </c>
      <c r="AW277" s="11" t="s">
        <v>35</v>
      </c>
      <c r="AX277" s="11" t="s">
        <v>77</v>
      </c>
      <c r="AY277" s="185" t="s">
        <v>127</v>
      </c>
    </row>
    <row r="278" spans="2:65" s="11" customFormat="1" ht="22.5" customHeight="1">
      <c r="B278" s="178"/>
      <c r="C278" s="179"/>
      <c r="D278" s="179"/>
      <c r="E278" s="180" t="s">
        <v>5</v>
      </c>
      <c r="F278" s="290" t="s">
        <v>266</v>
      </c>
      <c r="G278" s="291"/>
      <c r="H278" s="291"/>
      <c r="I278" s="291"/>
      <c r="J278" s="179"/>
      <c r="K278" s="181" t="s">
        <v>5</v>
      </c>
      <c r="L278" s="179"/>
      <c r="M278" s="179"/>
      <c r="N278" s="179"/>
      <c r="O278" s="179"/>
      <c r="P278" s="179"/>
      <c r="Q278" s="179"/>
      <c r="R278" s="182"/>
      <c r="T278" s="183"/>
      <c r="U278" s="179"/>
      <c r="V278" s="179"/>
      <c r="W278" s="179"/>
      <c r="X278" s="179"/>
      <c r="Y278" s="179"/>
      <c r="Z278" s="179"/>
      <c r="AA278" s="184"/>
      <c r="AT278" s="185" t="s">
        <v>134</v>
      </c>
      <c r="AU278" s="185" t="s">
        <v>87</v>
      </c>
      <c r="AV278" s="11" t="s">
        <v>22</v>
      </c>
      <c r="AW278" s="11" t="s">
        <v>35</v>
      </c>
      <c r="AX278" s="11" t="s">
        <v>77</v>
      </c>
      <c r="AY278" s="185" t="s">
        <v>127</v>
      </c>
    </row>
    <row r="279" spans="2:65" s="11" customFormat="1" ht="22.5" customHeight="1">
      <c r="B279" s="178"/>
      <c r="C279" s="179"/>
      <c r="D279" s="179"/>
      <c r="E279" s="180" t="s">
        <v>5</v>
      </c>
      <c r="F279" s="290" t="s">
        <v>269</v>
      </c>
      <c r="G279" s="291"/>
      <c r="H279" s="291"/>
      <c r="I279" s="291"/>
      <c r="J279" s="179"/>
      <c r="K279" s="181" t="s">
        <v>5</v>
      </c>
      <c r="L279" s="179"/>
      <c r="M279" s="179"/>
      <c r="N279" s="179"/>
      <c r="O279" s="179"/>
      <c r="P279" s="179"/>
      <c r="Q279" s="179"/>
      <c r="R279" s="182"/>
      <c r="T279" s="183"/>
      <c r="U279" s="179"/>
      <c r="V279" s="179"/>
      <c r="W279" s="179"/>
      <c r="X279" s="179"/>
      <c r="Y279" s="179"/>
      <c r="Z279" s="179"/>
      <c r="AA279" s="184"/>
      <c r="AT279" s="185" t="s">
        <v>134</v>
      </c>
      <c r="AU279" s="185" t="s">
        <v>87</v>
      </c>
      <c r="AV279" s="11" t="s">
        <v>22</v>
      </c>
      <c r="AW279" s="11" t="s">
        <v>35</v>
      </c>
      <c r="AX279" s="11" t="s">
        <v>77</v>
      </c>
      <c r="AY279" s="185" t="s">
        <v>127</v>
      </c>
    </row>
    <row r="280" spans="2:65" s="10" customFormat="1" ht="22.5" customHeight="1">
      <c r="B280" s="170"/>
      <c r="C280" s="171"/>
      <c r="D280" s="171"/>
      <c r="E280" s="172" t="s">
        <v>5</v>
      </c>
      <c r="F280" s="302" t="s">
        <v>307</v>
      </c>
      <c r="G280" s="303"/>
      <c r="H280" s="303"/>
      <c r="I280" s="303"/>
      <c r="J280" s="171"/>
      <c r="K280" s="173">
        <v>0.3</v>
      </c>
      <c r="L280" s="171"/>
      <c r="M280" s="171"/>
      <c r="N280" s="171"/>
      <c r="O280" s="171"/>
      <c r="P280" s="171"/>
      <c r="Q280" s="171"/>
      <c r="R280" s="174"/>
      <c r="T280" s="175"/>
      <c r="U280" s="171"/>
      <c r="V280" s="171"/>
      <c r="W280" s="171"/>
      <c r="X280" s="171"/>
      <c r="Y280" s="171"/>
      <c r="Z280" s="171"/>
      <c r="AA280" s="176"/>
      <c r="AT280" s="177" t="s">
        <v>134</v>
      </c>
      <c r="AU280" s="177" t="s">
        <v>87</v>
      </c>
      <c r="AV280" s="10" t="s">
        <v>87</v>
      </c>
      <c r="AW280" s="10" t="s">
        <v>35</v>
      </c>
      <c r="AX280" s="10" t="s">
        <v>22</v>
      </c>
      <c r="AY280" s="177" t="s">
        <v>127</v>
      </c>
    </row>
    <row r="281" spans="2:65" s="1" customFormat="1" ht="31.5" customHeight="1">
      <c r="B281" s="135"/>
      <c r="C281" s="163" t="s">
        <v>230</v>
      </c>
      <c r="D281" s="163" t="s">
        <v>128</v>
      </c>
      <c r="E281" s="164" t="s">
        <v>351</v>
      </c>
      <c r="F281" s="285" t="s">
        <v>352</v>
      </c>
      <c r="G281" s="285"/>
      <c r="H281" s="285"/>
      <c r="I281" s="285"/>
      <c r="J281" s="165" t="s">
        <v>353</v>
      </c>
      <c r="K281" s="166">
        <v>160.56</v>
      </c>
      <c r="L281" s="286">
        <v>0</v>
      </c>
      <c r="M281" s="286"/>
      <c r="N281" s="287">
        <f>ROUND(L281*K281,2)</f>
        <v>0</v>
      </c>
      <c r="O281" s="287"/>
      <c r="P281" s="287"/>
      <c r="Q281" s="287"/>
      <c r="R281" s="138"/>
      <c r="T281" s="167" t="s">
        <v>5</v>
      </c>
      <c r="U281" s="47" t="s">
        <v>42</v>
      </c>
      <c r="V281" s="39"/>
      <c r="W281" s="168">
        <f>V281*K281</f>
        <v>0</v>
      </c>
      <c r="X281" s="168">
        <v>0</v>
      </c>
      <c r="Y281" s="168">
        <f>X281*K281</f>
        <v>0</v>
      </c>
      <c r="Z281" s="168">
        <v>0</v>
      </c>
      <c r="AA281" s="169">
        <f>Z281*K281</f>
        <v>0</v>
      </c>
      <c r="AR281" s="21" t="s">
        <v>150</v>
      </c>
      <c r="AT281" s="21" t="s">
        <v>128</v>
      </c>
      <c r="AU281" s="21" t="s">
        <v>87</v>
      </c>
      <c r="AY281" s="21" t="s">
        <v>127</v>
      </c>
      <c r="BE281" s="109">
        <f>IF(U281="základní",N281,0)</f>
        <v>0</v>
      </c>
      <c r="BF281" s="109">
        <f>IF(U281="snížená",N281,0)</f>
        <v>0</v>
      </c>
      <c r="BG281" s="109">
        <f>IF(U281="zákl. přenesená",N281,0)</f>
        <v>0</v>
      </c>
      <c r="BH281" s="109">
        <f>IF(U281="sníž. přenesená",N281,0)</f>
        <v>0</v>
      </c>
      <c r="BI281" s="109">
        <f>IF(U281="nulová",N281,0)</f>
        <v>0</v>
      </c>
      <c r="BJ281" s="21" t="s">
        <v>22</v>
      </c>
      <c r="BK281" s="109">
        <f>ROUND(L281*K281,2)</f>
        <v>0</v>
      </c>
      <c r="BL281" s="21" t="s">
        <v>150</v>
      </c>
      <c r="BM281" s="21" t="s">
        <v>354</v>
      </c>
    </row>
    <row r="282" spans="2:65" s="10" customFormat="1" ht="22.5" customHeight="1">
      <c r="B282" s="170"/>
      <c r="C282" s="171"/>
      <c r="D282" s="171"/>
      <c r="E282" s="172" t="s">
        <v>5</v>
      </c>
      <c r="F282" s="288" t="s">
        <v>355</v>
      </c>
      <c r="G282" s="289"/>
      <c r="H282" s="289"/>
      <c r="I282" s="289"/>
      <c r="J282" s="171"/>
      <c r="K282" s="173">
        <v>160.56</v>
      </c>
      <c r="L282" s="171"/>
      <c r="M282" s="171"/>
      <c r="N282" s="171"/>
      <c r="O282" s="171"/>
      <c r="P282" s="171"/>
      <c r="Q282" s="171"/>
      <c r="R282" s="174"/>
      <c r="T282" s="175"/>
      <c r="U282" s="171"/>
      <c r="V282" s="171"/>
      <c r="W282" s="171"/>
      <c r="X282" s="171"/>
      <c r="Y282" s="171"/>
      <c r="Z282" s="171"/>
      <c r="AA282" s="176"/>
      <c r="AT282" s="177" t="s">
        <v>134</v>
      </c>
      <c r="AU282" s="177" t="s">
        <v>87</v>
      </c>
      <c r="AV282" s="10" t="s">
        <v>87</v>
      </c>
      <c r="AW282" s="10" t="s">
        <v>35</v>
      </c>
      <c r="AX282" s="10" t="s">
        <v>22</v>
      </c>
      <c r="AY282" s="177" t="s">
        <v>127</v>
      </c>
    </row>
    <row r="283" spans="2:65" s="1" customFormat="1" ht="31.5" customHeight="1">
      <c r="B283" s="135"/>
      <c r="C283" s="163" t="s">
        <v>236</v>
      </c>
      <c r="D283" s="163" t="s">
        <v>128</v>
      </c>
      <c r="E283" s="164" t="s">
        <v>356</v>
      </c>
      <c r="F283" s="285" t="s">
        <v>357</v>
      </c>
      <c r="G283" s="285"/>
      <c r="H283" s="285"/>
      <c r="I283" s="285"/>
      <c r="J283" s="165" t="s">
        <v>305</v>
      </c>
      <c r="K283" s="166">
        <v>63.2</v>
      </c>
      <c r="L283" s="286">
        <v>0</v>
      </c>
      <c r="M283" s="286"/>
      <c r="N283" s="287">
        <f>ROUND(L283*K283,2)</f>
        <v>0</v>
      </c>
      <c r="O283" s="287"/>
      <c r="P283" s="287"/>
      <c r="Q283" s="287"/>
      <c r="R283" s="138"/>
      <c r="T283" s="167" t="s">
        <v>5</v>
      </c>
      <c r="U283" s="47" t="s">
        <v>42</v>
      </c>
      <c r="V283" s="39"/>
      <c r="W283" s="168">
        <f>V283*K283</f>
        <v>0</v>
      </c>
      <c r="X283" s="168">
        <v>0</v>
      </c>
      <c r="Y283" s="168">
        <f>X283*K283</f>
        <v>0</v>
      </c>
      <c r="Z283" s="168">
        <v>0</v>
      </c>
      <c r="AA283" s="169">
        <f>Z283*K283</f>
        <v>0</v>
      </c>
      <c r="AR283" s="21" t="s">
        <v>150</v>
      </c>
      <c r="AT283" s="21" t="s">
        <v>128</v>
      </c>
      <c r="AU283" s="21" t="s">
        <v>87</v>
      </c>
      <c r="AY283" s="21" t="s">
        <v>127</v>
      </c>
      <c r="BE283" s="109">
        <f>IF(U283="základní",N283,0)</f>
        <v>0</v>
      </c>
      <c r="BF283" s="109">
        <f>IF(U283="snížená",N283,0)</f>
        <v>0</v>
      </c>
      <c r="BG283" s="109">
        <f>IF(U283="zákl. přenesená",N283,0)</f>
        <v>0</v>
      </c>
      <c r="BH283" s="109">
        <f>IF(U283="sníž. přenesená",N283,0)</f>
        <v>0</v>
      </c>
      <c r="BI283" s="109">
        <f>IF(U283="nulová",N283,0)</f>
        <v>0</v>
      </c>
      <c r="BJ283" s="21" t="s">
        <v>22</v>
      </c>
      <c r="BK283" s="109">
        <f>ROUND(L283*K283,2)</f>
        <v>0</v>
      </c>
      <c r="BL283" s="21" t="s">
        <v>150</v>
      </c>
      <c r="BM283" s="21" t="s">
        <v>358</v>
      </c>
    </row>
    <row r="284" spans="2:65" s="11" customFormat="1" ht="22.5" customHeight="1">
      <c r="B284" s="178"/>
      <c r="C284" s="179"/>
      <c r="D284" s="179"/>
      <c r="E284" s="180" t="s">
        <v>5</v>
      </c>
      <c r="F284" s="300" t="s">
        <v>263</v>
      </c>
      <c r="G284" s="301"/>
      <c r="H284" s="301"/>
      <c r="I284" s="301"/>
      <c r="J284" s="179"/>
      <c r="K284" s="181" t="s">
        <v>5</v>
      </c>
      <c r="L284" s="179"/>
      <c r="M284" s="179"/>
      <c r="N284" s="179"/>
      <c r="O284" s="179"/>
      <c r="P284" s="179"/>
      <c r="Q284" s="179"/>
      <c r="R284" s="182"/>
      <c r="T284" s="183"/>
      <c r="U284" s="179"/>
      <c r="V284" s="179"/>
      <c r="W284" s="179"/>
      <c r="X284" s="179"/>
      <c r="Y284" s="179"/>
      <c r="Z284" s="179"/>
      <c r="AA284" s="184"/>
      <c r="AT284" s="185" t="s">
        <v>134</v>
      </c>
      <c r="AU284" s="185" t="s">
        <v>87</v>
      </c>
      <c r="AV284" s="11" t="s">
        <v>22</v>
      </c>
      <c r="AW284" s="11" t="s">
        <v>35</v>
      </c>
      <c r="AX284" s="11" t="s">
        <v>77</v>
      </c>
      <c r="AY284" s="185" t="s">
        <v>127</v>
      </c>
    </row>
    <row r="285" spans="2:65" s="11" customFormat="1" ht="22.5" customHeight="1">
      <c r="B285" s="178"/>
      <c r="C285" s="179"/>
      <c r="D285" s="179"/>
      <c r="E285" s="180" t="s">
        <v>5</v>
      </c>
      <c r="F285" s="290" t="s">
        <v>264</v>
      </c>
      <c r="G285" s="291"/>
      <c r="H285" s="291"/>
      <c r="I285" s="291"/>
      <c r="J285" s="179"/>
      <c r="K285" s="181" t="s">
        <v>5</v>
      </c>
      <c r="L285" s="179"/>
      <c r="M285" s="179"/>
      <c r="N285" s="179"/>
      <c r="O285" s="179"/>
      <c r="P285" s="179"/>
      <c r="Q285" s="179"/>
      <c r="R285" s="182"/>
      <c r="T285" s="183"/>
      <c r="U285" s="179"/>
      <c r="V285" s="179"/>
      <c r="W285" s="179"/>
      <c r="X285" s="179"/>
      <c r="Y285" s="179"/>
      <c r="Z285" s="179"/>
      <c r="AA285" s="184"/>
      <c r="AT285" s="185" t="s">
        <v>134</v>
      </c>
      <c r="AU285" s="185" t="s">
        <v>87</v>
      </c>
      <c r="AV285" s="11" t="s">
        <v>22</v>
      </c>
      <c r="AW285" s="11" t="s">
        <v>35</v>
      </c>
      <c r="AX285" s="11" t="s">
        <v>77</v>
      </c>
      <c r="AY285" s="185" t="s">
        <v>127</v>
      </c>
    </row>
    <row r="286" spans="2:65" s="11" customFormat="1" ht="22.5" customHeight="1">
      <c r="B286" s="178"/>
      <c r="C286" s="179"/>
      <c r="D286" s="179"/>
      <c r="E286" s="180" t="s">
        <v>5</v>
      </c>
      <c r="F286" s="290" t="s">
        <v>265</v>
      </c>
      <c r="G286" s="291"/>
      <c r="H286" s="291"/>
      <c r="I286" s="291"/>
      <c r="J286" s="179"/>
      <c r="K286" s="181" t="s">
        <v>5</v>
      </c>
      <c r="L286" s="179"/>
      <c r="M286" s="179"/>
      <c r="N286" s="179"/>
      <c r="O286" s="179"/>
      <c r="P286" s="179"/>
      <c r="Q286" s="179"/>
      <c r="R286" s="182"/>
      <c r="T286" s="183"/>
      <c r="U286" s="179"/>
      <c r="V286" s="179"/>
      <c r="W286" s="179"/>
      <c r="X286" s="179"/>
      <c r="Y286" s="179"/>
      <c r="Z286" s="179"/>
      <c r="AA286" s="184"/>
      <c r="AT286" s="185" t="s">
        <v>134</v>
      </c>
      <c r="AU286" s="185" t="s">
        <v>87</v>
      </c>
      <c r="AV286" s="11" t="s">
        <v>22</v>
      </c>
      <c r="AW286" s="11" t="s">
        <v>35</v>
      </c>
      <c r="AX286" s="11" t="s">
        <v>77</v>
      </c>
      <c r="AY286" s="185" t="s">
        <v>127</v>
      </c>
    </row>
    <row r="287" spans="2:65" s="11" customFormat="1" ht="22.5" customHeight="1">
      <c r="B287" s="178"/>
      <c r="C287" s="179"/>
      <c r="D287" s="179"/>
      <c r="E287" s="180" t="s">
        <v>5</v>
      </c>
      <c r="F287" s="290" t="s">
        <v>266</v>
      </c>
      <c r="G287" s="291"/>
      <c r="H287" s="291"/>
      <c r="I287" s="291"/>
      <c r="J287" s="179"/>
      <c r="K287" s="181" t="s">
        <v>5</v>
      </c>
      <c r="L287" s="179"/>
      <c r="M287" s="179"/>
      <c r="N287" s="179"/>
      <c r="O287" s="179"/>
      <c r="P287" s="179"/>
      <c r="Q287" s="179"/>
      <c r="R287" s="182"/>
      <c r="T287" s="183"/>
      <c r="U287" s="179"/>
      <c r="V287" s="179"/>
      <c r="W287" s="179"/>
      <c r="X287" s="179"/>
      <c r="Y287" s="179"/>
      <c r="Z287" s="179"/>
      <c r="AA287" s="184"/>
      <c r="AT287" s="185" t="s">
        <v>134</v>
      </c>
      <c r="AU287" s="185" t="s">
        <v>87</v>
      </c>
      <c r="AV287" s="11" t="s">
        <v>22</v>
      </c>
      <c r="AW287" s="11" t="s">
        <v>35</v>
      </c>
      <c r="AX287" s="11" t="s">
        <v>77</v>
      </c>
      <c r="AY287" s="185" t="s">
        <v>127</v>
      </c>
    </row>
    <row r="288" spans="2:65" s="11" customFormat="1" ht="22.5" customHeight="1">
      <c r="B288" s="178"/>
      <c r="C288" s="179"/>
      <c r="D288" s="179"/>
      <c r="E288" s="180" t="s">
        <v>5</v>
      </c>
      <c r="F288" s="290" t="s">
        <v>269</v>
      </c>
      <c r="G288" s="291"/>
      <c r="H288" s="291"/>
      <c r="I288" s="291"/>
      <c r="J288" s="179"/>
      <c r="K288" s="181" t="s">
        <v>5</v>
      </c>
      <c r="L288" s="179"/>
      <c r="M288" s="179"/>
      <c r="N288" s="179"/>
      <c r="O288" s="179"/>
      <c r="P288" s="179"/>
      <c r="Q288" s="179"/>
      <c r="R288" s="182"/>
      <c r="T288" s="183"/>
      <c r="U288" s="179"/>
      <c r="V288" s="179"/>
      <c r="W288" s="179"/>
      <c r="X288" s="179"/>
      <c r="Y288" s="179"/>
      <c r="Z288" s="179"/>
      <c r="AA288" s="184"/>
      <c r="AT288" s="185" t="s">
        <v>134</v>
      </c>
      <c r="AU288" s="185" t="s">
        <v>87</v>
      </c>
      <c r="AV288" s="11" t="s">
        <v>22</v>
      </c>
      <c r="AW288" s="11" t="s">
        <v>35</v>
      </c>
      <c r="AX288" s="11" t="s">
        <v>77</v>
      </c>
      <c r="AY288" s="185" t="s">
        <v>127</v>
      </c>
    </row>
    <row r="289" spans="2:65" s="11" customFormat="1" ht="22.5" customHeight="1">
      <c r="B289" s="178"/>
      <c r="C289" s="179"/>
      <c r="D289" s="179"/>
      <c r="E289" s="180" t="s">
        <v>5</v>
      </c>
      <c r="F289" s="290" t="s">
        <v>311</v>
      </c>
      <c r="G289" s="291"/>
      <c r="H289" s="291"/>
      <c r="I289" s="291"/>
      <c r="J289" s="179"/>
      <c r="K289" s="181" t="s">
        <v>5</v>
      </c>
      <c r="L289" s="179"/>
      <c r="M289" s="179"/>
      <c r="N289" s="179"/>
      <c r="O289" s="179"/>
      <c r="P289" s="179"/>
      <c r="Q289" s="179"/>
      <c r="R289" s="182"/>
      <c r="T289" s="183"/>
      <c r="U289" s="179"/>
      <c r="V289" s="179"/>
      <c r="W289" s="179"/>
      <c r="X289" s="179"/>
      <c r="Y289" s="179"/>
      <c r="Z289" s="179"/>
      <c r="AA289" s="184"/>
      <c r="AT289" s="185" t="s">
        <v>134</v>
      </c>
      <c r="AU289" s="185" t="s">
        <v>87</v>
      </c>
      <c r="AV289" s="11" t="s">
        <v>22</v>
      </c>
      <c r="AW289" s="11" t="s">
        <v>35</v>
      </c>
      <c r="AX289" s="11" t="s">
        <v>77</v>
      </c>
      <c r="AY289" s="185" t="s">
        <v>127</v>
      </c>
    </row>
    <row r="290" spans="2:65" s="10" customFormat="1" ht="22.5" customHeight="1">
      <c r="B290" s="170"/>
      <c r="C290" s="171"/>
      <c r="D290" s="171"/>
      <c r="E290" s="172" t="s">
        <v>5</v>
      </c>
      <c r="F290" s="302" t="s">
        <v>359</v>
      </c>
      <c r="G290" s="303"/>
      <c r="H290" s="303"/>
      <c r="I290" s="303"/>
      <c r="J290" s="171"/>
      <c r="K290" s="173">
        <v>18</v>
      </c>
      <c r="L290" s="171"/>
      <c r="M290" s="171"/>
      <c r="N290" s="171"/>
      <c r="O290" s="171"/>
      <c r="P290" s="171"/>
      <c r="Q290" s="171"/>
      <c r="R290" s="174"/>
      <c r="T290" s="175"/>
      <c r="U290" s="171"/>
      <c r="V290" s="171"/>
      <c r="W290" s="171"/>
      <c r="X290" s="171"/>
      <c r="Y290" s="171"/>
      <c r="Z290" s="171"/>
      <c r="AA290" s="176"/>
      <c r="AT290" s="177" t="s">
        <v>134</v>
      </c>
      <c r="AU290" s="177" t="s">
        <v>87</v>
      </c>
      <c r="AV290" s="10" t="s">
        <v>87</v>
      </c>
      <c r="AW290" s="10" t="s">
        <v>35</v>
      </c>
      <c r="AX290" s="10" t="s">
        <v>77</v>
      </c>
      <c r="AY290" s="177" t="s">
        <v>127</v>
      </c>
    </row>
    <row r="291" spans="2:65" s="11" customFormat="1" ht="22.5" customHeight="1">
      <c r="B291" s="178"/>
      <c r="C291" s="179"/>
      <c r="D291" s="179"/>
      <c r="E291" s="180" t="s">
        <v>5</v>
      </c>
      <c r="F291" s="290" t="s">
        <v>313</v>
      </c>
      <c r="G291" s="291"/>
      <c r="H291" s="291"/>
      <c r="I291" s="291"/>
      <c r="J291" s="179"/>
      <c r="K291" s="181" t="s">
        <v>5</v>
      </c>
      <c r="L291" s="179"/>
      <c r="M291" s="179"/>
      <c r="N291" s="179"/>
      <c r="O291" s="179"/>
      <c r="P291" s="179"/>
      <c r="Q291" s="179"/>
      <c r="R291" s="182"/>
      <c r="T291" s="183"/>
      <c r="U291" s="179"/>
      <c r="V291" s="179"/>
      <c r="W291" s="179"/>
      <c r="X291" s="179"/>
      <c r="Y291" s="179"/>
      <c r="Z291" s="179"/>
      <c r="AA291" s="184"/>
      <c r="AT291" s="185" t="s">
        <v>134</v>
      </c>
      <c r="AU291" s="185" t="s">
        <v>87</v>
      </c>
      <c r="AV291" s="11" t="s">
        <v>22</v>
      </c>
      <c r="AW291" s="11" t="s">
        <v>35</v>
      </c>
      <c r="AX291" s="11" t="s">
        <v>77</v>
      </c>
      <c r="AY291" s="185" t="s">
        <v>127</v>
      </c>
    </row>
    <row r="292" spans="2:65" s="10" customFormat="1" ht="22.5" customHeight="1">
      <c r="B292" s="170"/>
      <c r="C292" s="171"/>
      <c r="D292" s="171"/>
      <c r="E292" s="172" t="s">
        <v>5</v>
      </c>
      <c r="F292" s="302" t="s">
        <v>360</v>
      </c>
      <c r="G292" s="303"/>
      <c r="H292" s="303"/>
      <c r="I292" s="303"/>
      <c r="J292" s="171"/>
      <c r="K292" s="173">
        <v>10.4</v>
      </c>
      <c r="L292" s="171"/>
      <c r="M292" s="171"/>
      <c r="N292" s="171"/>
      <c r="O292" s="171"/>
      <c r="P292" s="171"/>
      <c r="Q292" s="171"/>
      <c r="R292" s="174"/>
      <c r="T292" s="175"/>
      <c r="U292" s="171"/>
      <c r="V292" s="171"/>
      <c r="W292" s="171"/>
      <c r="X292" s="171"/>
      <c r="Y292" s="171"/>
      <c r="Z292" s="171"/>
      <c r="AA292" s="176"/>
      <c r="AT292" s="177" t="s">
        <v>134</v>
      </c>
      <c r="AU292" s="177" t="s">
        <v>87</v>
      </c>
      <c r="AV292" s="10" t="s">
        <v>87</v>
      </c>
      <c r="AW292" s="10" t="s">
        <v>35</v>
      </c>
      <c r="AX292" s="10" t="s">
        <v>77</v>
      </c>
      <c r="AY292" s="177" t="s">
        <v>127</v>
      </c>
    </row>
    <row r="293" spans="2:65" s="11" customFormat="1" ht="22.5" customHeight="1">
      <c r="B293" s="178"/>
      <c r="C293" s="179"/>
      <c r="D293" s="179"/>
      <c r="E293" s="180" t="s">
        <v>5</v>
      </c>
      <c r="F293" s="290" t="s">
        <v>271</v>
      </c>
      <c r="G293" s="291"/>
      <c r="H293" s="291"/>
      <c r="I293" s="291"/>
      <c r="J293" s="179"/>
      <c r="K293" s="181" t="s">
        <v>5</v>
      </c>
      <c r="L293" s="179"/>
      <c r="M293" s="179"/>
      <c r="N293" s="179"/>
      <c r="O293" s="179"/>
      <c r="P293" s="179"/>
      <c r="Q293" s="179"/>
      <c r="R293" s="182"/>
      <c r="T293" s="183"/>
      <c r="U293" s="179"/>
      <c r="V293" s="179"/>
      <c r="W293" s="179"/>
      <c r="X293" s="179"/>
      <c r="Y293" s="179"/>
      <c r="Z293" s="179"/>
      <c r="AA293" s="184"/>
      <c r="AT293" s="185" t="s">
        <v>134</v>
      </c>
      <c r="AU293" s="185" t="s">
        <v>87</v>
      </c>
      <c r="AV293" s="11" t="s">
        <v>22</v>
      </c>
      <c r="AW293" s="11" t="s">
        <v>35</v>
      </c>
      <c r="AX293" s="11" t="s">
        <v>77</v>
      </c>
      <c r="AY293" s="185" t="s">
        <v>127</v>
      </c>
    </row>
    <row r="294" spans="2:65" s="11" customFormat="1" ht="22.5" customHeight="1">
      <c r="B294" s="178"/>
      <c r="C294" s="179"/>
      <c r="D294" s="179"/>
      <c r="E294" s="180" t="s">
        <v>5</v>
      </c>
      <c r="F294" s="290" t="s">
        <v>315</v>
      </c>
      <c r="G294" s="291"/>
      <c r="H294" s="291"/>
      <c r="I294" s="291"/>
      <c r="J294" s="179"/>
      <c r="K294" s="181" t="s">
        <v>5</v>
      </c>
      <c r="L294" s="179"/>
      <c r="M294" s="179"/>
      <c r="N294" s="179"/>
      <c r="O294" s="179"/>
      <c r="P294" s="179"/>
      <c r="Q294" s="179"/>
      <c r="R294" s="182"/>
      <c r="T294" s="183"/>
      <c r="U294" s="179"/>
      <c r="V294" s="179"/>
      <c r="W294" s="179"/>
      <c r="X294" s="179"/>
      <c r="Y294" s="179"/>
      <c r="Z294" s="179"/>
      <c r="AA294" s="184"/>
      <c r="AT294" s="185" t="s">
        <v>134</v>
      </c>
      <c r="AU294" s="185" t="s">
        <v>87</v>
      </c>
      <c r="AV294" s="11" t="s">
        <v>22</v>
      </c>
      <c r="AW294" s="11" t="s">
        <v>35</v>
      </c>
      <c r="AX294" s="11" t="s">
        <v>77</v>
      </c>
      <c r="AY294" s="185" t="s">
        <v>127</v>
      </c>
    </row>
    <row r="295" spans="2:65" s="10" customFormat="1" ht="22.5" customHeight="1">
      <c r="B295" s="170"/>
      <c r="C295" s="171"/>
      <c r="D295" s="171"/>
      <c r="E295" s="172" t="s">
        <v>5</v>
      </c>
      <c r="F295" s="302" t="s">
        <v>361</v>
      </c>
      <c r="G295" s="303"/>
      <c r="H295" s="303"/>
      <c r="I295" s="303"/>
      <c r="J295" s="171"/>
      <c r="K295" s="173">
        <v>27.6</v>
      </c>
      <c r="L295" s="171"/>
      <c r="M295" s="171"/>
      <c r="N295" s="171"/>
      <c r="O295" s="171"/>
      <c r="P295" s="171"/>
      <c r="Q295" s="171"/>
      <c r="R295" s="174"/>
      <c r="T295" s="175"/>
      <c r="U295" s="171"/>
      <c r="V295" s="171"/>
      <c r="W295" s="171"/>
      <c r="X295" s="171"/>
      <c r="Y295" s="171"/>
      <c r="Z295" s="171"/>
      <c r="AA295" s="176"/>
      <c r="AT295" s="177" t="s">
        <v>134</v>
      </c>
      <c r="AU295" s="177" t="s">
        <v>87</v>
      </c>
      <c r="AV295" s="10" t="s">
        <v>87</v>
      </c>
      <c r="AW295" s="10" t="s">
        <v>35</v>
      </c>
      <c r="AX295" s="10" t="s">
        <v>77</v>
      </c>
      <c r="AY295" s="177" t="s">
        <v>127</v>
      </c>
    </row>
    <row r="296" spans="2:65" s="11" customFormat="1" ht="22.5" customHeight="1">
      <c r="B296" s="178"/>
      <c r="C296" s="179"/>
      <c r="D296" s="179"/>
      <c r="E296" s="180" t="s">
        <v>5</v>
      </c>
      <c r="F296" s="290" t="s">
        <v>277</v>
      </c>
      <c r="G296" s="291"/>
      <c r="H296" s="291"/>
      <c r="I296" s="291"/>
      <c r="J296" s="179"/>
      <c r="K296" s="181" t="s">
        <v>5</v>
      </c>
      <c r="L296" s="179"/>
      <c r="M296" s="179"/>
      <c r="N296" s="179"/>
      <c r="O296" s="179"/>
      <c r="P296" s="179"/>
      <c r="Q296" s="179"/>
      <c r="R296" s="182"/>
      <c r="T296" s="183"/>
      <c r="U296" s="179"/>
      <c r="V296" s="179"/>
      <c r="W296" s="179"/>
      <c r="X296" s="179"/>
      <c r="Y296" s="179"/>
      <c r="Z296" s="179"/>
      <c r="AA296" s="184"/>
      <c r="AT296" s="185" t="s">
        <v>134</v>
      </c>
      <c r="AU296" s="185" t="s">
        <v>87</v>
      </c>
      <c r="AV296" s="11" t="s">
        <v>22</v>
      </c>
      <c r="AW296" s="11" t="s">
        <v>35</v>
      </c>
      <c r="AX296" s="11" t="s">
        <v>77</v>
      </c>
      <c r="AY296" s="185" t="s">
        <v>127</v>
      </c>
    </row>
    <row r="297" spans="2:65" s="11" customFormat="1" ht="22.5" customHeight="1">
      <c r="B297" s="178"/>
      <c r="C297" s="179"/>
      <c r="D297" s="179"/>
      <c r="E297" s="180" t="s">
        <v>5</v>
      </c>
      <c r="F297" s="290" t="s">
        <v>313</v>
      </c>
      <c r="G297" s="291"/>
      <c r="H297" s="291"/>
      <c r="I297" s="291"/>
      <c r="J297" s="179"/>
      <c r="K297" s="181" t="s">
        <v>5</v>
      </c>
      <c r="L297" s="179"/>
      <c r="M297" s="179"/>
      <c r="N297" s="179"/>
      <c r="O297" s="179"/>
      <c r="P297" s="179"/>
      <c r="Q297" s="179"/>
      <c r="R297" s="182"/>
      <c r="T297" s="183"/>
      <c r="U297" s="179"/>
      <c r="V297" s="179"/>
      <c r="W297" s="179"/>
      <c r="X297" s="179"/>
      <c r="Y297" s="179"/>
      <c r="Z297" s="179"/>
      <c r="AA297" s="184"/>
      <c r="AT297" s="185" t="s">
        <v>134</v>
      </c>
      <c r="AU297" s="185" t="s">
        <v>87</v>
      </c>
      <c r="AV297" s="11" t="s">
        <v>22</v>
      </c>
      <c r="AW297" s="11" t="s">
        <v>35</v>
      </c>
      <c r="AX297" s="11" t="s">
        <v>77</v>
      </c>
      <c r="AY297" s="185" t="s">
        <v>127</v>
      </c>
    </row>
    <row r="298" spans="2:65" s="10" customFormat="1" ht="22.5" customHeight="1">
      <c r="B298" s="170"/>
      <c r="C298" s="171"/>
      <c r="D298" s="171"/>
      <c r="E298" s="172" t="s">
        <v>5</v>
      </c>
      <c r="F298" s="302" t="s">
        <v>362</v>
      </c>
      <c r="G298" s="303"/>
      <c r="H298" s="303"/>
      <c r="I298" s="303"/>
      <c r="J298" s="171"/>
      <c r="K298" s="173">
        <v>4.8</v>
      </c>
      <c r="L298" s="171"/>
      <c r="M298" s="171"/>
      <c r="N298" s="171"/>
      <c r="O298" s="171"/>
      <c r="P298" s="171"/>
      <c r="Q298" s="171"/>
      <c r="R298" s="174"/>
      <c r="T298" s="175"/>
      <c r="U298" s="171"/>
      <c r="V298" s="171"/>
      <c r="W298" s="171"/>
      <c r="X298" s="171"/>
      <c r="Y298" s="171"/>
      <c r="Z298" s="171"/>
      <c r="AA298" s="176"/>
      <c r="AT298" s="177" t="s">
        <v>134</v>
      </c>
      <c r="AU298" s="177" t="s">
        <v>87</v>
      </c>
      <c r="AV298" s="10" t="s">
        <v>87</v>
      </c>
      <c r="AW298" s="10" t="s">
        <v>35</v>
      </c>
      <c r="AX298" s="10" t="s">
        <v>77</v>
      </c>
      <c r="AY298" s="177" t="s">
        <v>127</v>
      </c>
    </row>
    <row r="299" spans="2:65" s="11" customFormat="1" ht="22.5" customHeight="1">
      <c r="B299" s="178"/>
      <c r="C299" s="179"/>
      <c r="D299" s="179"/>
      <c r="E299" s="180" t="s">
        <v>5</v>
      </c>
      <c r="F299" s="290" t="s">
        <v>273</v>
      </c>
      <c r="G299" s="291"/>
      <c r="H299" s="291"/>
      <c r="I299" s="291"/>
      <c r="J299" s="179"/>
      <c r="K299" s="181" t="s">
        <v>5</v>
      </c>
      <c r="L299" s="179"/>
      <c r="M299" s="179"/>
      <c r="N299" s="179"/>
      <c r="O299" s="179"/>
      <c r="P299" s="179"/>
      <c r="Q299" s="179"/>
      <c r="R299" s="182"/>
      <c r="T299" s="183"/>
      <c r="U299" s="179"/>
      <c r="V299" s="179"/>
      <c r="W299" s="179"/>
      <c r="X299" s="179"/>
      <c r="Y299" s="179"/>
      <c r="Z299" s="179"/>
      <c r="AA299" s="184"/>
      <c r="AT299" s="185" t="s">
        <v>134</v>
      </c>
      <c r="AU299" s="185" t="s">
        <v>87</v>
      </c>
      <c r="AV299" s="11" t="s">
        <v>22</v>
      </c>
      <c r="AW299" s="11" t="s">
        <v>35</v>
      </c>
      <c r="AX299" s="11" t="s">
        <v>77</v>
      </c>
      <c r="AY299" s="185" t="s">
        <v>127</v>
      </c>
    </row>
    <row r="300" spans="2:65" s="11" customFormat="1" ht="22.5" customHeight="1">
      <c r="B300" s="178"/>
      <c r="C300" s="179"/>
      <c r="D300" s="179"/>
      <c r="E300" s="180" t="s">
        <v>5</v>
      </c>
      <c r="F300" s="290" t="s">
        <v>318</v>
      </c>
      <c r="G300" s="291"/>
      <c r="H300" s="291"/>
      <c r="I300" s="291"/>
      <c r="J300" s="179"/>
      <c r="K300" s="181" t="s">
        <v>5</v>
      </c>
      <c r="L300" s="179"/>
      <c r="M300" s="179"/>
      <c r="N300" s="179"/>
      <c r="O300" s="179"/>
      <c r="P300" s="179"/>
      <c r="Q300" s="179"/>
      <c r="R300" s="182"/>
      <c r="T300" s="183"/>
      <c r="U300" s="179"/>
      <c r="V300" s="179"/>
      <c r="W300" s="179"/>
      <c r="X300" s="179"/>
      <c r="Y300" s="179"/>
      <c r="Z300" s="179"/>
      <c r="AA300" s="184"/>
      <c r="AT300" s="185" t="s">
        <v>134</v>
      </c>
      <c r="AU300" s="185" t="s">
        <v>87</v>
      </c>
      <c r="AV300" s="11" t="s">
        <v>22</v>
      </c>
      <c r="AW300" s="11" t="s">
        <v>35</v>
      </c>
      <c r="AX300" s="11" t="s">
        <v>77</v>
      </c>
      <c r="AY300" s="185" t="s">
        <v>127</v>
      </c>
    </row>
    <row r="301" spans="2:65" s="10" customFormat="1" ht="22.5" customHeight="1">
      <c r="B301" s="170"/>
      <c r="C301" s="171"/>
      <c r="D301" s="171"/>
      <c r="E301" s="172" t="s">
        <v>5</v>
      </c>
      <c r="F301" s="302" t="s">
        <v>363</v>
      </c>
      <c r="G301" s="303"/>
      <c r="H301" s="303"/>
      <c r="I301" s="303"/>
      <c r="J301" s="171"/>
      <c r="K301" s="173">
        <v>2.4</v>
      </c>
      <c r="L301" s="171"/>
      <c r="M301" s="171"/>
      <c r="N301" s="171"/>
      <c r="O301" s="171"/>
      <c r="P301" s="171"/>
      <c r="Q301" s="171"/>
      <c r="R301" s="174"/>
      <c r="T301" s="175"/>
      <c r="U301" s="171"/>
      <c r="V301" s="171"/>
      <c r="W301" s="171"/>
      <c r="X301" s="171"/>
      <c r="Y301" s="171"/>
      <c r="Z301" s="171"/>
      <c r="AA301" s="176"/>
      <c r="AT301" s="177" t="s">
        <v>134</v>
      </c>
      <c r="AU301" s="177" t="s">
        <v>87</v>
      </c>
      <c r="AV301" s="10" t="s">
        <v>87</v>
      </c>
      <c r="AW301" s="10" t="s">
        <v>35</v>
      </c>
      <c r="AX301" s="10" t="s">
        <v>77</v>
      </c>
      <c r="AY301" s="177" t="s">
        <v>127</v>
      </c>
    </row>
    <row r="302" spans="2:65" s="12" customFormat="1" ht="22.5" customHeight="1">
      <c r="B302" s="188"/>
      <c r="C302" s="189"/>
      <c r="D302" s="189"/>
      <c r="E302" s="190" t="s">
        <v>5</v>
      </c>
      <c r="F302" s="304" t="s">
        <v>279</v>
      </c>
      <c r="G302" s="305"/>
      <c r="H302" s="305"/>
      <c r="I302" s="305"/>
      <c r="J302" s="189"/>
      <c r="K302" s="191">
        <v>63.2</v>
      </c>
      <c r="L302" s="189"/>
      <c r="M302" s="189"/>
      <c r="N302" s="189"/>
      <c r="O302" s="189"/>
      <c r="P302" s="189"/>
      <c r="Q302" s="189"/>
      <c r="R302" s="192"/>
      <c r="T302" s="193"/>
      <c r="U302" s="189"/>
      <c r="V302" s="189"/>
      <c r="W302" s="189"/>
      <c r="X302" s="189"/>
      <c r="Y302" s="189"/>
      <c r="Z302" s="189"/>
      <c r="AA302" s="194"/>
      <c r="AT302" s="195" t="s">
        <v>134</v>
      </c>
      <c r="AU302" s="195" t="s">
        <v>87</v>
      </c>
      <c r="AV302" s="12" t="s">
        <v>150</v>
      </c>
      <c r="AW302" s="12" t="s">
        <v>35</v>
      </c>
      <c r="AX302" s="12" t="s">
        <v>22</v>
      </c>
      <c r="AY302" s="195" t="s">
        <v>127</v>
      </c>
    </row>
    <row r="303" spans="2:65" s="1" customFormat="1" ht="22.5" customHeight="1">
      <c r="B303" s="135"/>
      <c r="C303" s="196" t="s">
        <v>364</v>
      </c>
      <c r="D303" s="196" t="s">
        <v>365</v>
      </c>
      <c r="E303" s="197" t="s">
        <v>366</v>
      </c>
      <c r="F303" s="306" t="s">
        <v>367</v>
      </c>
      <c r="G303" s="306"/>
      <c r="H303" s="306"/>
      <c r="I303" s="306"/>
      <c r="J303" s="198" t="s">
        <v>353</v>
      </c>
      <c r="K303" s="199">
        <v>126.4</v>
      </c>
      <c r="L303" s="307">
        <v>0</v>
      </c>
      <c r="M303" s="307"/>
      <c r="N303" s="308">
        <f>ROUND(L303*K303,2)</f>
        <v>0</v>
      </c>
      <c r="O303" s="287"/>
      <c r="P303" s="287"/>
      <c r="Q303" s="287"/>
      <c r="R303" s="138"/>
      <c r="T303" s="167" t="s">
        <v>5</v>
      </c>
      <c r="U303" s="47" t="s">
        <v>42</v>
      </c>
      <c r="V303" s="39"/>
      <c r="W303" s="168">
        <f>V303*K303</f>
        <v>0</v>
      </c>
      <c r="X303" s="168">
        <v>1</v>
      </c>
      <c r="Y303" s="168">
        <f>X303*K303</f>
        <v>126.4</v>
      </c>
      <c r="Z303" s="168">
        <v>0</v>
      </c>
      <c r="AA303" s="169">
        <f>Z303*K303</f>
        <v>0</v>
      </c>
      <c r="AR303" s="21" t="s">
        <v>174</v>
      </c>
      <c r="AT303" s="21" t="s">
        <v>365</v>
      </c>
      <c r="AU303" s="21" t="s">
        <v>87</v>
      </c>
      <c r="AY303" s="21" t="s">
        <v>127</v>
      </c>
      <c r="BE303" s="109">
        <f>IF(U303="základní",N303,0)</f>
        <v>0</v>
      </c>
      <c r="BF303" s="109">
        <f>IF(U303="snížená",N303,0)</f>
        <v>0</v>
      </c>
      <c r="BG303" s="109">
        <f>IF(U303="zákl. přenesená",N303,0)</f>
        <v>0</v>
      </c>
      <c r="BH303" s="109">
        <f>IF(U303="sníž. přenesená",N303,0)</f>
        <v>0</v>
      </c>
      <c r="BI303" s="109">
        <f>IF(U303="nulová",N303,0)</f>
        <v>0</v>
      </c>
      <c r="BJ303" s="21" t="s">
        <v>22</v>
      </c>
      <c r="BK303" s="109">
        <f>ROUND(L303*K303,2)</f>
        <v>0</v>
      </c>
      <c r="BL303" s="21" t="s">
        <v>150</v>
      </c>
      <c r="BM303" s="21" t="s">
        <v>368</v>
      </c>
    </row>
    <row r="304" spans="2:65" s="10" customFormat="1" ht="22.5" customHeight="1">
      <c r="B304" s="170"/>
      <c r="C304" s="171"/>
      <c r="D304" s="171"/>
      <c r="E304" s="172" t="s">
        <v>5</v>
      </c>
      <c r="F304" s="288" t="s">
        <v>369</v>
      </c>
      <c r="G304" s="289"/>
      <c r="H304" s="289"/>
      <c r="I304" s="289"/>
      <c r="J304" s="171"/>
      <c r="K304" s="173">
        <v>126.4</v>
      </c>
      <c r="L304" s="171"/>
      <c r="M304" s="171"/>
      <c r="N304" s="171"/>
      <c r="O304" s="171"/>
      <c r="P304" s="171"/>
      <c r="Q304" s="171"/>
      <c r="R304" s="174"/>
      <c r="T304" s="175"/>
      <c r="U304" s="171"/>
      <c r="V304" s="171"/>
      <c r="W304" s="171"/>
      <c r="X304" s="171"/>
      <c r="Y304" s="171"/>
      <c r="Z304" s="171"/>
      <c r="AA304" s="176"/>
      <c r="AT304" s="177" t="s">
        <v>134</v>
      </c>
      <c r="AU304" s="177" t="s">
        <v>87</v>
      </c>
      <c r="AV304" s="10" t="s">
        <v>87</v>
      </c>
      <c r="AW304" s="10" t="s">
        <v>35</v>
      </c>
      <c r="AX304" s="10" t="s">
        <v>22</v>
      </c>
      <c r="AY304" s="177" t="s">
        <v>127</v>
      </c>
    </row>
    <row r="305" spans="2:65" s="1" customFormat="1" ht="44.25" customHeight="1">
      <c r="B305" s="135"/>
      <c r="C305" s="163" t="s">
        <v>370</v>
      </c>
      <c r="D305" s="163" t="s">
        <v>128</v>
      </c>
      <c r="E305" s="164" t="s">
        <v>371</v>
      </c>
      <c r="F305" s="285" t="s">
        <v>372</v>
      </c>
      <c r="G305" s="285"/>
      <c r="H305" s="285"/>
      <c r="I305" s="285"/>
      <c r="J305" s="165" t="s">
        <v>305</v>
      </c>
      <c r="K305" s="166">
        <v>20.8</v>
      </c>
      <c r="L305" s="286">
        <v>0</v>
      </c>
      <c r="M305" s="286"/>
      <c r="N305" s="287">
        <f>ROUND(L305*K305,2)</f>
        <v>0</v>
      </c>
      <c r="O305" s="287"/>
      <c r="P305" s="287"/>
      <c r="Q305" s="287"/>
      <c r="R305" s="138"/>
      <c r="T305" s="167" t="s">
        <v>5</v>
      </c>
      <c r="U305" s="47" t="s">
        <v>42</v>
      </c>
      <c r="V305" s="39"/>
      <c r="W305" s="168">
        <f>V305*K305</f>
        <v>0</v>
      </c>
      <c r="X305" s="168">
        <v>0</v>
      </c>
      <c r="Y305" s="168">
        <f>X305*K305</f>
        <v>0</v>
      </c>
      <c r="Z305" s="168">
        <v>0</v>
      </c>
      <c r="AA305" s="169">
        <f>Z305*K305</f>
        <v>0</v>
      </c>
      <c r="AR305" s="21" t="s">
        <v>150</v>
      </c>
      <c r="AT305" s="21" t="s">
        <v>128</v>
      </c>
      <c r="AU305" s="21" t="s">
        <v>87</v>
      </c>
      <c r="AY305" s="21" t="s">
        <v>127</v>
      </c>
      <c r="BE305" s="109">
        <f>IF(U305="základní",N305,0)</f>
        <v>0</v>
      </c>
      <c r="BF305" s="109">
        <f>IF(U305="snížená",N305,0)</f>
        <v>0</v>
      </c>
      <c r="BG305" s="109">
        <f>IF(U305="zákl. přenesená",N305,0)</f>
        <v>0</v>
      </c>
      <c r="BH305" s="109">
        <f>IF(U305="sníž. přenesená",N305,0)</f>
        <v>0</v>
      </c>
      <c r="BI305" s="109">
        <f>IF(U305="nulová",N305,0)</f>
        <v>0</v>
      </c>
      <c r="BJ305" s="21" t="s">
        <v>22</v>
      </c>
      <c r="BK305" s="109">
        <f>ROUND(L305*K305,2)</f>
        <v>0</v>
      </c>
      <c r="BL305" s="21" t="s">
        <v>150</v>
      </c>
      <c r="BM305" s="21" t="s">
        <v>373</v>
      </c>
    </row>
    <row r="306" spans="2:65" s="11" customFormat="1" ht="22.5" customHeight="1">
      <c r="B306" s="178"/>
      <c r="C306" s="179"/>
      <c r="D306" s="179"/>
      <c r="E306" s="180" t="s">
        <v>5</v>
      </c>
      <c r="F306" s="300" t="s">
        <v>263</v>
      </c>
      <c r="G306" s="301"/>
      <c r="H306" s="301"/>
      <c r="I306" s="301"/>
      <c r="J306" s="179"/>
      <c r="K306" s="181" t="s">
        <v>5</v>
      </c>
      <c r="L306" s="179"/>
      <c r="M306" s="179"/>
      <c r="N306" s="179"/>
      <c r="O306" s="179"/>
      <c r="P306" s="179"/>
      <c r="Q306" s="179"/>
      <c r="R306" s="182"/>
      <c r="T306" s="183"/>
      <c r="U306" s="179"/>
      <c r="V306" s="179"/>
      <c r="W306" s="179"/>
      <c r="X306" s="179"/>
      <c r="Y306" s="179"/>
      <c r="Z306" s="179"/>
      <c r="AA306" s="184"/>
      <c r="AT306" s="185" t="s">
        <v>134</v>
      </c>
      <c r="AU306" s="185" t="s">
        <v>87</v>
      </c>
      <c r="AV306" s="11" t="s">
        <v>22</v>
      </c>
      <c r="AW306" s="11" t="s">
        <v>35</v>
      </c>
      <c r="AX306" s="11" t="s">
        <v>77</v>
      </c>
      <c r="AY306" s="185" t="s">
        <v>127</v>
      </c>
    </row>
    <row r="307" spans="2:65" s="11" customFormat="1" ht="22.5" customHeight="1">
      <c r="B307" s="178"/>
      <c r="C307" s="179"/>
      <c r="D307" s="179"/>
      <c r="E307" s="180" t="s">
        <v>5</v>
      </c>
      <c r="F307" s="290" t="s">
        <v>264</v>
      </c>
      <c r="G307" s="291"/>
      <c r="H307" s="291"/>
      <c r="I307" s="291"/>
      <c r="J307" s="179"/>
      <c r="K307" s="181" t="s">
        <v>5</v>
      </c>
      <c r="L307" s="179"/>
      <c r="M307" s="179"/>
      <c r="N307" s="179"/>
      <c r="O307" s="179"/>
      <c r="P307" s="179"/>
      <c r="Q307" s="179"/>
      <c r="R307" s="182"/>
      <c r="T307" s="183"/>
      <c r="U307" s="179"/>
      <c r="V307" s="179"/>
      <c r="W307" s="179"/>
      <c r="X307" s="179"/>
      <c r="Y307" s="179"/>
      <c r="Z307" s="179"/>
      <c r="AA307" s="184"/>
      <c r="AT307" s="185" t="s">
        <v>134</v>
      </c>
      <c r="AU307" s="185" t="s">
        <v>87</v>
      </c>
      <c r="AV307" s="11" t="s">
        <v>22</v>
      </c>
      <c r="AW307" s="11" t="s">
        <v>35</v>
      </c>
      <c r="AX307" s="11" t="s">
        <v>77</v>
      </c>
      <c r="AY307" s="185" t="s">
        <v>127</v>
      </c>
    </row>
    <row r="308" spans="2:65" s="11" customFormat="1" ht="22.5" customHeight="1">
      <c r="B308" s="178"/>
      <c r="C308" s="179"/>
      <c r="D308" s="179"/>
      <c r="E308" s="180" t="s">
        <v>5</v>
      </c>
      <c r="F308" s="290" t="s">
        <v>265</v>
      </c>
      <c r="G308" s="291"/>
      <c r="H308" s="291"/>
      <c r="I308" s="291"/>
      <c r="J308" s="179"/>
      <c r="K308" s="181" t="s">
        <v>5</v>
      </c>
      <c r="L308" s="179"/>
      <c r="M308" s="179"/>
      <c r="N308" s="179"/>
      <c r="O308" s="179"/>
      <c r="P308" s="179"/>
      <c r="Q308" s="179"/>
      <c r="R308" s="182"/>
      <c r="T308" s="183"/>
      <c r="U308" s="179"/>
      <c r="V308" s="179"/>
      <c r="W308" s="179"/>
      <c r="X308" s="179"/>
      <c r="Y308" s="179"/>
      <c r="Z308" s="179"/>
      <c r="AA308" s="184"/>
      <c r="AT308" s="185" t="s">
        <v>134</v>
      </c>
      <c r="AU308" s="185" t="s">
        <v>87</v>
      </c>
      <c r="AV308" s="11" t="s">
        <v>22</v>
      </c>
      <c r="AW308" s="11" t="s">
        <v>35</v>
      </c>
      <c r="AX308" s="11" t="s">
        <v>77</v>
      </c>
      <c r="AY308" s="185" t="s">
        <v>127</v>
      </c>
    </row>
    <row r="309" spans="2:65" s="11" customFormat="1" ht="22.5" customHeight="1">
      <c r="B309" s="178"/>
      <c r="C309" s="179"/>
      <c r="D309" s="179"/>
      <c r="E309" s="180" t="s">
        <v>5</v>
      </c>
      <c r="F309" s="290" t="s">
        <v>266</v>
      </c>
      <c r="G309" s="291"/>
      <c r="H309" s="291"/>
      <c r="I309" s="291"/>
      <c r="J309" s="179"/>
      <c r="K309" s="181" t="s">
        <v>5</v>
      </c>
      <c r="L309" s="179"/>
      <c r="M309" s="179"/>
      <c r="N309" s="179"/>
      <c r="O309" s="179"/>
      <c r="P309" s="179"/>
      <c r="Q309" s="179"/>
      <c r="R309" s="182"/>
      <c r="T309" s="183"/>
      <c r="U309" s="179"/>
      <c r="V309" s="179"/>
      <c r="W309" s="179"/>
      <c r="X309" s="179"/>
      <c r="Y309" s="179"/>
      <c r="Z309" s="179"/>
      <c r="AA309" s="184"/>
      <c r="AT309" s="185" t="s">
        <v>134</v>
      </c>
      <c r="AU309" s="185" t="s">
        <v>87</v>
      </c>
      <c r="AV309" s="11" t="s">
        <v>22</v>
      </c>
      <c r="AW309" s="11" t="s">
        <v>35</v>
      </c>
      <c r="AX309" s="11" t="s">
        <v>77</v>
      </c>
      <c r="AY309" s="185" t="s">
        <v>127</v>
      </c>
    </row>
    <row r="310" spans="2:65" s="11" customFormat="1" ht="22.5" customHeight="1">
      <c r="B310" s="178"/>
      <c r="C310" s="179"/>
      <c r="D310" s="179"/>
      <c r="E310" s="180" t="s">
        <v>5</v>
      </c>
      <c r="F310" s="290" t="s">
        <v>269</v>
      </c>
      <c r="G310" s="291"/>
      <c r="H310" s="291"/>
      <c r="I310" s="291"/>
      <c r="J310" s="179"/>
      <c r="K310" s="181" t="s">
        <v>5</v>
      </c>
      <c r="L310" s="179"/>
      <c r="M310" s="179"/>
      <c r="N310" s="179"/>
      <c r="O310" s="179"/>
      <c r="P310" s="179"/>
      <c r="Q310" s="179"/>
      <c r="R310" s="182"/>
      <c r="T310" s="183"/>
      <c r="U310" s="179"/>
      <c r="V310" s="179"/>
      <c r="W310" s="179"/>
      <c r="X310" s="179"/>
      <c r="Y310" s="179"/>
      <c r="Z310" s="179"/>
      <c r="AA310" s="184"/>
      <c r="AT310" s="185" t="s">
        <v>134</v>
      </c>
      <c r="AU310" s="185" t="s">
        <v>87</v>
      </c>
      <c r="AV310" s="11" t="s">
        <v>22</v>
      </c>
      <c r="AW310" s="11" t="s">
        <v>35</v>
      </c>
      <c r="AX310" s="11" t="s">
        <v>77</v>
      </c>
      <c r="AY310" s="185" t="s">
        <v>127</v>
      </c>
    </row>
    <row r="311" spans="2:65" s="11" customFormat="1" ht="22.5" customHeight="1">
      <c r="B311" s="178"/>
      <c r="C311" s="179"/>
      <c r="D311" s="179"/>
      <c r="E311" s="180" t="s">
        <v>5</v>
      </c>
      <c r="F311" s="290" t="s">
        <v>311</v>
      </c>
      <c r="G311" s="291"/>
      <c r="H311" s="291"/>
      <c r="I311" s="291"/>
      <c r="J311" s="179"/>
      <c r="K311" s="181" t="s">
        <v>5</v>
      </c>
      <c r="L311" s="179"/>
      <c r="M311" s="179"/>
      <c r="N311" s="179"/>
      <c r="O311" s="179"/>
      <c r="P311" s="179"/>
      <c r="Q311" s="179"/>
      <c r="R311" s="182"/>
      <c r="T311" s="183"/>
      <c r="U311" s="179"/>
      <c r="V311" s="179"/>
      <c r="W311" s="179"/>
      <c r="X311" s="179"/>
      <c r="Y311" s="179"/>
      <c r="Z311" s="179"/>
      <c r="AA311" s="184"/>
      <c r="AT311" s="185" t="s">
        <v>134</v>
      </c>
      <c r="AU311" s="185" t="s">
        <v>87</v>
      </c>
      <c r="AV311" s="11" t="s">
        <v>22</v>
      </c>
      <c r="AW311" s="11" t="s">
        <v>35</v>
      </c>
      <c r="AX311" s="11" t="s">
        <v>77</v>
      </c>
      <c r="AY311" s="185" t="s">
        <v>127</v>
      </c>
    </row>
    <row r="312" spans="2:65" s="10" customFormat="1" ht="22.5" customHeight="1">
      <c r="B312" s="170"/>
      <c r="C312" s="171"/>
      <c r="D312" s="171"/>
      <c r="E312" s="172" t="s">
        <v>5</v>
      </c>
      <c r="F312" s="302" t="s">
        <v>374</v>
      </c>
      <c r="G312" s="303"/>
      <c r="H312" s="303"/>
      <c r="I312" s="303"/>
      <c r="J312" s="171"/>
      <c r="K312" s="173">
        <v>6</v>
      </c>
      <c r="L312" s="171"/>
      <c r="M312" s="171"/>
      <c r="N312" s="171"/>
      <c r="O312" s="171"/>
      <c r="P312" s="171"/>
      <c r="Q312" s="171"/>
      <c r="R312" s="174"/>
      <c r="T312" s="175"/>
      <c r="U312" s="171"/>
      <c r="V312" s="171"/>
      <c r="W312" s="171"/>
      <c r="X312" s="171"/>
      <c r="Y312" s="171"/>
      <c r="Z312" s="171"/>
      <c r="AA312" s="176"/>
      <c r="AT312" s="177" t="s">
        <v>134</v>
      </c>
      <c r="AU312" s="177" t="s">
        <v>87</v>
      </c>
      <c r="AV312" s="10" t="s">
        <v>87</v>
      </c>
      <c r="AW312" s="10" t="s">
        <v>35</v>
      </c>
      <c r="AX312" s="10" t="s">
        <v>77</v>
      </c>
      <c r="AY312" s="177" t="s">
        <v>127</v>
      </c>
    </row>
    <row r="313" spans="2:65" s="11" customFormat="1" ht="22.5" customHeight="1">
      <c r="B313" s="178"/>
      <c r="C313" s="179"/>
      <c r="D313" s="179"/>
      <c r="E313" s="180" t="s">
        <v>5</v>
      </c>
      <c r="F313" s="290" t="s">
        <v>313</v>
      </c>
      <c r="G313" s="291"/>
      <c r="H313" s="291"/>
      <c r="I313" s="291"/>
      <c r="J313" s="179"/>
      <c r="K313" s="181" t="s">
        <v>5</v>
      </c>
      <c r="L313" s="179"/>
      <c r="M313" s="179"/>
      <c r="N313" s="179"/>
      <c r="O313" s="179"/>
      <c r="P313" s="179"/>
      <c r="Q313" s="179"/>
      <c r="R313" s="182"/>
      <c r="T313" s="183"/>
      <c r="U313" s="179"/>
      <c r="V313" s="179"/>
      <c r="W313" s="179"/>
      <c r="X313" s="179"/>
      <c r="Y313" s="179"/>
      <c r="Z313" s="179"/>
      <c r="AA313" s="184"/>
      <c r="AT313" s="185" t="s">
        <v>134</v>
      </c>
      <c r="AU313" s="185" t="s">
        <v>87</v>
      </c>
      <c r="AV313" s="11" t="s">
        <v>22</v>
      </c>
      <c r="AW313" s="11" t="s">
        <v>35</v>
      </c>
      <c r="AX313" s="11" t="s">
        <v>77</v>
      </c>
      <c r="AY313" s="185" t="s">
        <v>127</v>
      </c>
    </row>
    <row r="314" spans="2:65" s="10" customFormat="1" ht="22.5" customHeight="1">
      <c r="B314" s="170"/>
      <c r="C314" s="171"/>
      <c r="D314" s="171"/>
      <c r="E314" s="172" t="s">
        <v>5</v>
      </c>
      <c r="F314" s="302" t="s">
        <v>375</v>
      </c>
      <c r="G314" s="303"/>
      <c r="H314" s="303"/>
      <c r="I314" s="303"/>
      <c r="J314" s="171"/>
      <c r="K314" s="173">
        <v>3.2</v>
      </c>
      <c r="L314" s="171"/>
      <c r="M314" s="171"/>
      <c r="N314" s="171"/>
      <c r="O314" s="171"/>
      <c r="P314" s="171"/>
      <c r="Q314" s="171"/>
      <c r="R314" s="174"/>
      <c r="T314" s="175"/>
      <c r="U314" s="171"/>
      <c r="V314" s="171"/>
      <c r="W314" s="171"/>
      <c r="X314" s="171"/>
      <c r="Y314" s="171"/>
      <c r="Z314" s="171"/>
      <c r="AA314" s="176"/>
      <c r="AT314" s="177" t="s">
        <v>134</v>
      </c>
      <c r="AU314" s="177" t="s">
        <v>87</v>
      </c>
      <c r="AV314" s="10" t="s">
        <v>87</v>
      </c>
      <c r="AW314" s="10" t="s">
        <v>35</v>
      </c>
      <c r="AX314" s="10" t="s">
        <v>77</v>
      </c>
      <c r="AY314" s="177" t="s">
        <v>127</v>
      </c>
    </row>
    <row r="315" spans="2:65" s="11" customFormat="1" ht="22.5" customHeight="1">
      <c r="B315" s="178"/>
      <c r="C315" s="179"/>
      <c r="D315" s="179"/>
      <c r="E315" s="180" t="s">
        <v>5</v>
      </c>
      <c r="F315" s="290" t="s">
        <v>271</v>
      </c>
      <c r="G315" s="291"/>
      <c r="H315" s="291"/>
      <c r="I315" s="291"/>
      <c r="J315" s="179"/>
      <c r="K315" s="181" t="s">
        <v>5</v>
      </c>
      <c r="L315" s="179"/>
      <c r="M315" s="179"/>
      <c r="N315" s="179"/>
      <c r="O315" s="179"/>
      <c r="P315" s="179"/>
      <c r="Q315" s="179"/>
      <c r="R315" s="182"/>
      <c r="T315" s="183"/>
      <c r="U315" s="179"/>
      <c r="V315" s="179"/>
      <c r="W315" s="179"/>
      <c r="X315" s="179"/>
      <c r="Y315" s="179"/>
      <c r="Z315" s="179"/>
      <c r="AA315" s="184"/>
      <c r="AT315" s="185" t="s">
        <v>134</v>
      </c>
      <c r="AU315" s="185" t="s">
        <v>87</v>
      </c>
      <c r="AV315" s="11" t="s">
        <v>22</v>
      </c>
      <c r="AW315" s="11" t="s">
        <v>35</v>
      </c>
      <c r="AX315" s="11" t="s">
        <v>77</v>
      </c>
      <c r="AY315" s="185" t="s">
        <v>127</v>
      </c>
    </row>
    <row r="316" spans="2:65" s="11" customFormat="1" ht="22.5" customHeight="1">
      <c r="B316" s="178"/>
      <c r="C316" s="179"/>
      <c r="D316" s="179"/>
      <c r="E316" s="180" t="s">
        <v>5</v>
      </c>
      <c r="F316" s="290" t="s">
        <v>315</v>
      </c>
      <c r="G316" s="291"/>
      <c r="H316" s="291"/>
      <c r="I316" s="291"/>
      <c r="J316" s="179"/>
      <c r="K316" s="181" t="s">
        <v>5</v>
      </c>
      <c r="L316" s="179"/>
      <c r="M316" s="179"/>
      <c r="N316" s="179"/>
      <c r="O316" s="179"/>
      <c r="P316" s="179"/>
      <c r="Q316" s="179"/>
      <c r="R316" s="182"/>
      <c r="T316" s="183"/>
      <c r="U316" s="179"/>
      <c r="V316" s="179"/>
      <c r="W316" s="179"/>
      <c r="X316" s="179"/>
      <c r="Y316" s="179"/>
      <c r="Z316" s="179"/>
      <c r="AA316" s="184"/>
      <c r="AT316" s="185" t="s">
        <v>134</v>
      </c>
      <c r="AU316" s="185" t="s">
        <v>87</v>
      </c>
      <c r="AV316" s="11" t="s">
        <v>22</v>
      </c>
      <c r="AW316" s="11" t="s">
        <v>35</v>
      </c>
      <c r="AX316" s="11" t="s">
        <v>77</v>
      </c>
      <c r="AY316" s="185" t="s">
        <v>127</v>
      </c>
    </row>
    <row r="317" spans="2:65" s="10" customFormat="1" ht="22.5" customHeight="1">
      <c r="B317" s="170"/>
      <c r="C317" s="171"/>
      <c r="D317" s="171"/>
      <c r="E317" s="172" t="s">
        <v>5</v>
      </c>
      <c r="F317" s="302" t="s">
        <v>376</v>
      </c>
      <c r="G317" s="303"/>
      <c r="H317" s="303"/>
      <c r="I317" s="303"/>
      <c r="J317" s="171"/>
      <c r="K317" s="173">
        <v>9.1999999999999993</v>
      </c>
      <c r="L317" s="171"/>
      <c r="M317" s="171"/>
      <c r="N317" s="171"/>
      <c r="O317" s="171"/>
      <c r="P317" s="171"/>
      <c r="Q317" s="171"/>
      <c r="R317" s="174"/>
      <c r="T317" s="175"/>
      <c r="U317" s="171"/>
      <c r="V317" s="171"/>
      <c r="W317" s="171"/>
      <c r="X317" s="171"/>
      <c r="Y317" s="171"/>
      <c r="Z317" s="171"/>
      <c r="AA317" s="176"/>
      <c r="AT317" s="177" t="s">
        <v>134</v>
      </c>
      <c r="AU317" s="177" t="s">
        <v>87</v>
      </c>
      <c r="AV317" s="10" t="s">
        <v>87</v>
      </c>
      <c r="AW317" s="10" t="s">
        <v>35</v>
      </c>
      <c r="AX317" s="10" t="s">
        <v>77</v>
      </c>
      <c r="AY317" s="177" t="s">
        <v>127</v>
      </c>
    </row>
    <row r="318" spans="2:65" s="11" customFormat="1" ht="22.5" customHeight="1">
      <c r="B318" s="178"/>
      <c r="C318" s="179"/>
      <c r="D318" s="179"/>
      <c r="E318" s="180" t="s">
        <v>5</v>
      </c>
      <c r="F318" s="290" t="s">
        <v>277</v>
      </c>
      <c r="G318" s="291"/>
      <c r="H318" s="291"/>
      <c r="I318" s="291"/>
      <c r="J318" s="179"/>
      <c r="K318" s="181" t="s">
        <v>5</v>
      </c>
      <c r="L318" s="179"/>
      <c r="M318" s="179"/>
      <c r="N318" s="179"/>
      <c r="O318" s="179"/>
      <c r="P318" s="179"/>
      <c r="Q318" s="179"/>
      <c r="R318" s="182"/>
      <c r="T318" s="183"/>
      <c r="U318" s="179"/>
      <c r="V318" s="179"/>
      <c r="W318" s="179"/>
      <c r="X318" s="179"/>
      <c r="Y318" s="179"/>
      <c r="Z318" s="179"/>
      <c r="AA318" s="184"/>
      <c r="AT318" s="185" t="s">
        <v>134</v>
      </c>
      <c r="AU318" s="185" t="s">
        <v>87</v>
      </c>
      <c r="AV318" s="11" t="s">
        <v>22</v>
      </c>
      <c r="AW318" s="11" t="s">
        <v>35</v>
      </c>
      <c r="AX318" s="11" t="s">
        <v>77</v>
      </c>
      <c r="AY318" s="185" t="s">
        <v>127</v>
      </c>
    </row>
    <row r="319" spans="2:65" s="11" customFormat="1" ht="22.5" customHeight="1">
      <c r="B319" s="178"/>
      <c r="C319" s="179"/>
      <c r="D319" s="179"/>
      <c r="E319" s="180" t="s">
        <v>5</v>
      </c>
      <c r="F319" s="290" t="s">
        <v>313</v>
      </c>
      <c r="G319" s="291"/>
      <c r="H319" s="291"/>
      <c r="I319" s="291"/>
      <c r="J319" s="179"/>
      <c r="K319" s="181" t="s">
        <v>5</v>
      </c>
      <c r="L319" s="179"/>
      <c r="M319" s="179"/>
      <c r="N319" s="179"/>
      <c r="O319" s="179"/>
      <c r="P319" s="179"/>
      <c r="Q319" s="179"/>
      <c r="R319" s="182"/>
      <c r="T319" s="183"/>
      <c r="U319" s="179"/>
      <c r="V319" s="179"/>
      <c r="W319" s="179"/>
      <c r="X319" s="179"/>
      <c r="Y319" s="179"/>
      <c r="Z319" s="179"/>
      <c r="AA319" s="184"/>
      <c r="AT319" s="185" t="s">
        <v>134</v>
      </c>
      <c r="AU319" s="185" t="s">
        <v>87</v>
      </c>
      <c r="AV319" s="11" t="s">
        <v>22</v>
      </c>
      <c r="AW319" s="11" t="s">
        <v>35</v>
      </c>
      <c r="AX319" s="11" t="s">
        <v>77</v>
      </c>
      <c r="AY319" s="185" t="s">
        <v>127</v>
      </c>
    </row>
    <row r="320" spans="2:65" s="10" customFormat="1" ht="22.5" customHeight="1">
      <c r="B320" s="170"/>
      <c r="C320" s="171"/>
      <c r="D320" s="171"/>
      <c r="E320" s="172" t="s">
        <v>5</v>
      </c>
      <c r="F320" s="302" t="s">
        <v>377</v>
      </c>
      <c r="G320" s="303"/>
      <c r="H320" s="303"/>
      <c r="I320" s="303"/>
      <c r="J320" s="171"/>
      <c r="K320" s="173">
        <v>1.6</v>
      </c>
      <c r="L320" s="171"/>
      <c r="M320" s="171"/>
      <c r="N320" s="171"/>
      <c r="O320" s="171"/>
      <c r="P320" s="171"/>
      <c r="Q320" s="171"/>
      <c r="R320" s="174"/>
      <c r="T320" s="175"/>
      <c r="U320" s="171"/>
      <c r="V320" s="171"/>
      <c r="W320" s="171"/>
      <c r="X320" s="171"/>
      <c r="Y320" s="171"/>
      <c r="Z320" s="171"/>
      <c r="AA320" s="176"/>
      <c r="AT320" s="177" t="s">
        <v>134</v>
      </c>
      <c r="AU320" s="177" t="s">
        <v>87</v>
      </c>
      <c r="AV320" s="10" t="s">
        <v>87</v>
      </c>
      <c r="AW320" s="10" t="s">
        <v>35</v>
      </c>
      <c r="AX320" s="10" t="s">
        <v>77</v>
      </c>
      <c r="AY320" s="177" t="s">
        <v>127</v>
      </c>
    </row>
    <row r="321" spans="2:65" s="11" customFormat="1" ht="22.5" customHeight="1">
      <c r="B321" s="178"/>
      <c r="C321" s="179"/>
      <c r="D321" s="179"/>
      <c r="E321" s="180" t="s">
        <v>5</v>
      </c>
      <c r="F321" s="290" t="s">
        <v>273</v>
      </c>
      <c r="G321" s="291"/>
      <c r="H321" s="291"/>
      <c r="I321" s="291"/>
      <c r="J321" s="179"/>
      <c r="K321" s="181" t="s">
        <v>5</v>
      </c>
      <c r="L321" s="179"/>
      <c r="M321" s="179"/>
      <c r="N321" s="179"/>
      <c r="O321" s="179"/>
      <c r="P321" s="179"/>
      <c r="Q321" s="179"/>
      <c r="R321" s="182"/>
      <c r="T321" s="183"/>
      <c r="U321" s="179"/>
      <c r="V321" s="179"/>
      <c r="W321" s="179"/>
      <c r="X321" s="179"/>
      <c r="Y321" s="179"/>
      <c r="Z321" s="179"/>
      <c r="AA321" s="184"/>
      <c r="AT321" s="185" t="s">
        <v>134</v>
      </c>
      <c r="AU321" s="185" t="s">
        <v>87</v>
      </c>
      <c r="AV321" s="11" t="s">
        <v>22</v>
      </c>
      <c r="AW321" s="11" t="s">
        <v>35</v>
      </c>
      <c r="AX321" s="11" t="s">
        <v>77</v>
      </c>
      <c r="AY321" s="185" t="s">
        <v>127</v>
      </c>
    </row>
    <row r="322" spans="2:65" s="11" customFormat="1" ht="22.5" customHeight="1">
      <c r="B322" s="178"/>
      <c r="C322" s="179"/>
      <c r="D322" s="179"/>
      <c r="E322" s="180" t="s">
        <v>5</v>
      </c>
      <c r="F322" s="290" t="s">
        <v>318</v>
      </c>
      <c r="G322" s="291"/>
      <c r="H322" s="291"/>
      <c r="I322" s="291"/>
      <c r="J322" s="179"/>
      <c r="K322" s="181" t="s">
        <v>5</v>
      </c>
      <c r="L322" s="179"/>
      <c r="M322" s="179"/>
      <c r="N322" s="179"/>
      <c r="O322" s="179"/>
      <c r="P322" s="179"/>
      <c r="Q322" s="179"/>
      <c r="R322" s="182"/>
      <c r="T322" s="183"/>
      <c r="U322" s="179"/>
      <c r="V322" s="179"/>
      <c r="W322" s="179"/>
      <c r="X322" s="179"/>
      <c r="Y322" s="179"/>
      <c r="Z322" s="179"/>
      <c r="AA322" s="184"/>
      <c r="AT322" s="185" t="s">
        <v>134</v>
      </c>
      <c r="AU322" s="185" t="s">
        <v>87</v>
      </c>
      <c r="AV322" s="11" t="s">
        <v>22</v>
      </c>
      <c r="AW322" s="11" t="s">
        <v>35</v>
      </c>
      <c r="AX322" s="11" t="s">
        <v>77</v>
      </c>
      <c r="AY322" s="185" t="s">
        <v>127</v>
      </c>
    </row>
    <row r="323" spans="2:65" s="10" customFormat="1" ht="22.5" customHeight="1">
      <c r="B323" s="170"/>
      <c r="C323" s="171"/>
      <c r="D323" s="171"/>
      <c r="E323" s="172" t="s">
        <v>5</v>
      </c>
      <c r="F323" s="302" t="s">
        <v>378</v>
      </c>
      <c r="G323" s="303"/>
      <c r="H323" s="303"/>
      <c r="I323" s="303"/>
      <c r="J323" s="171"/>
      <c r="K323" s="173">
        <v>0.8</v>
      </c>
      <c r="L323" s="171"/>
      <c r="M323" s="171"/>
      <c r="N323" s="171"/>
      <c r="O323" s="171"/>
      <c r="P323" s="171"/>
      <c r="Q323" s="171"/>
      <c r="R323" s="174"/>
      <c r="T323" s="175"/>
      <c r="U323" s="171"/>
      <c r="V323" s="171"/>
      <c r="W323" s="171"/>
      <c r="X323" s="171"/>
      <c r="Y323" s="171"/>
      <c r="Z323" s="171"/>
      <c r="AA323" s="176"/>
      <c r="AT323" s="177" t="s">
        <v>134</v>
      </c>
      <c r="AU323" s="177" t="s">
        <v>87</v>
      </c>
      <c r="AV323" s="10" t="s">
        <v>87</v>
      </c>
      <c r="AW323" s="10" t="s">
        <v>35</v>
      </c>
      <c r="AX323" s="10" t="s">
        <v>77</v>
      </c>
      <c r="AY323" s="177" t="s">
        <v>127</v>
      </c>
    </row>
    <row r="324" spans="2:65" s="12" customFormat="1" ht="22.5" customHeight="1">
      <c r="B324" s="188"/>
      <c r="C324" s="189"/>
      <c r="D324" s="189"/>
      <c r="E324" s="190" t="s">
        <v>5</v>
      </c>
      <c r="F324" s="304" t="s">
        <v>279</v>
      </c>
      <c r="G324" s="305"/>
      <c r="H324" s="305"/>
      <c r="I324" s="305"/>
      <c r="J324" s="189"/>
      <c r="K324" s="191">
        <v>20.8</v>
      </c>
      <c r="L324" s="189"/>
      <c r="M324" s="189"/>
      <c r="N324" s="189"/>
      <c r="O324" s="189"/>
      <c r="P324" s="189"/>
      <c r="Q324" s="189"/>
      <c r="R324" s="192"/>
      <c r="T324" s="193"/>
      <c r="U324" s="189"/>
      <c r="V324" s="189"/>
      <c r="W324" s="189"/>
      <c r="X324" s="189"/>
      <c r="Y324" s="189"/>
      <c r="Z324" s="189"/>
      <c r="AA324" s="194"/>
      <c r="AT324" s="195" t="s">
        <v>134</v>
      </c>
      <c r="AU324" s="195" t="s">
        <v>87</v>
      </c>
      <c r="AV324" s="12" t="s">
        <v>150</v>
      </c>
      <c r="AW324" s="12" t="s">
        <v>35</v>
      </c>
      <c r="AX324" s="12" t="s">
        <v>22</v>
      </c>
      <c r="AY324" s="195" t="s">
        <v>127</v>
      </c>
    </row>
    <row r="325" spans="2:65" s="1" customFormat="1" ht="22.5" customHeight="1">
      <c r="B325" s="135"/>
      <c r="C325" s="196" t="s">
        <v>10</v>
      </c>
      <c r="D325" s="196" t="s">
        <v>365</v>
      </c>
      <c r="E325" s="197" t="s">
        <v>379</v>
      </c>
      <c r="F325" s="306" t="s">
        <v>380</v>
      </c>
      <c r="G325" s="306"/>
      <c r="H325" s="306"/>
      <c r="I325" s="306"/>
      <c r="J325" s="198" t="s">
        <v>353</v>
      </c>
      <c r="K325" s="199">
        <v>41.6</v>
      </c>
      <c r="L325" s="307">
        <v>0</v>
      </c>
      <c r="M325" s="307"/>
      <c r="N325" s="308">
        <f>ROUND(L325*K325,2)</f>
        <v>0</v>
      </c>
      <c r="O325" s="287"/>
      <c r="P325" s="287"/>
      <c r="Q325" s="287"/>
      <c r="R325" s="138"/>
      <c r="T325" s="167" t="s">
        <v>5</v>
      </c>
      <c r="U325" s="47" t="s">
        <v>42</v>
      </c>
      <c r="V325" s="39"/>
      <c r="W325" s="168">
        <f>V325*K325</f>
        <v>0</v>
      </c>
      <c r="X325" s="168">
        <v>1</v>
      </c>
      <c r="Y325" s="168">
        <f>X325*K325</f>
        <v>41.6</v>
      </c>
      <c r="Z325" s="168">
        <v>0</v>
      </c>
      <c r="AA325" s="169">
        <f>Z325*K325</f>
        <v>0</v>
      </c>
      <c r="AR325" s="21" t="s">
        <v>174</v>
      </c>
      <c r="AT325" s="21" t="s">
        <v>365</v>
      </c>
      <c r="AU325" s="21" t="s">
        <v>87</v>
      </c>
      <c r="AY325" s="21" t="s">
        <v>127</v>
      </c>
      <c r="BE325" s="109">
        <f>IF(U325="základní",N325,0)</f>
        <v>0</v>
      </c>
      <c r="BF325" s="109">
        <f>IF(U325="snížená",N325,0)</f>
        <v>0</v>
      </c>
      <c r="BG325" s="109">
        <f>IF(U325="zákl. přenesená",N325,0)</f>
        <v>0</v>
      </c>
      <c r="BH325" s="109">
        <f>IF(U325="sníž. přenesená",N325,0)</f>
        <v>0</v>
      </c>
      <c r="BI325" s="109">
        <f>IF(U325="nulová",N325,0)</f>
        <v>0</v>
      </c>
      <c r="BJ325" s="21" t="s">
        <v>22</v>
      </c>
      <c r="BK325" s="109">
        <f>ROUND(L325*K325,2)</f>
        <v>0</v>
      </c>
      <c r="BL325" s="21" t="s">
        <v>150</v>
      </c>
      <c r="BM325" s="21" t="s">
        <v>381</v>
      </c>
    </row>
    <row r="326" spans="2:65" s="10" customFormat="1" ht="22.5" customHeight="1">
      <c r="B326" s="170"/>
      <c r="C326" s="171"/>
      <c r="D326" s="171"/>
      <c r="E326" s="172" t="s">
        <v>5</v>
      </c>
      <c r="F326" s="288" t="s">
        <v>382</v>
      </c>
      <c r="G326" s="289"/>
      <c r="H326" s="289"/>
      <c r="I326" s="289"/>
      <c r="J326" s="171"/>
      <c r="K326" s="173">
        <v>41.6</v>
      </c>
      <c r="L326" s="171"/>
      <c r="M326" s="171"/>
      <c r="N326" s="171"/>
      <c r="O326" s="171"/>
      <c r="P326" s="171"/>
      <c r="Q326" s="171"/>
      <c r="R326" s="174"/>
      <c r="T326" s="175"/>
      <c r="U326" s="171"/>
      <c r="V326" s="171"/>
      <c r="W326" s="171"/>
      <c r="X326" s="171"/>
      <c r="Y326" s="171"/>
      <c r="Z326" s="171"/>
      <c r="AA326" s="176"/>
      <c r="AT326" s="177" t="s">
        <v>134</v>
      </c>
      <c r="AU326" s="177" t="s">
        <v>87</v>
      </c>
      <c r="AV326" s="10" t="s">
        <v>87</v>
      </c>
      <c r="AW326" s="10" t="s">
        <v>35</v>
      </c>
      <c r="AX326" s="10" t="s">
        <v>22</v>
      </c>
      <c r="AY326" s="177" t="s">
        <v>127</v>
      </c>
    </row>
    <row r="327" spans="2:65" s="1" customFormat="1" ht="31.5" customHeight="1">
      <c r="B327" s="135"/>
      <c r="C327" s="163" t="s">
        <v>383</v>
      </c>
      <c r="D327" s="163" t="s">
        <v>128</v>
      </c>
      <c r="E327" s="164" t="s">
        <v>384</v>
      </c>
      <c r="F327" s="285" t="s">
        <v>385</v>
      </c>
      <c r="G327" s="285"/>
      <c r="H327" s="285"/>
      <c r="I327" s="285"/>
      <c r="J327" s="165" t="s">
        <v>261</v>
      </c>
      <c r="K327" s="166">
        <v>3</v>
      </c>
      <c r="L327" s="286">
        <v>0</v>
      </c>
      <c r="M327" s="286"/>
      <c r="N327" s="287">
        <f>ROUND(L327*K327,2)</f>
        <v>0</v>
      </c>
      <c r="O327" s="287"/>
      <c r="P327" s="287"/>
      <c r="Q327" s="287"/>
      <c r="R327" s="138"/>
      <c r="T327" s="167" t="s">
        <v>5</v>
      </c>
      <c r="U327" s="47" t="s">
        <v>42</v>
      </c>
      <c r="V327" s="39"/>
      <c r="W327" s="168">
        <f>V327*K327</f>
        <v>0</v>
      </c>
      <c r="X327" s="168">
        <v>0</v>
      </c>
      <c r="Y327" s="168">
        <f>X327*K327</f>
        <v>0</v>
      </c>
      <c r="Z327" s="168">
        <v>0</v>
      </c>
      <c r="AA327" s="169">
        <f>Z327*K327</f>
        <v>0</v>
      </c>
      <c r="AR327" s="21" t="s">
        <v>150</v>
      </c>
      <c r="AT327" s="21" t="s">
        <v>128</v>
      </c>
      <c r="AU327" s="21" t="s">
        <v>87</v>
      </c>
      <c r="AY327" s="21" t="s">
        <v>127</v>
      </c>
      <c r="BE327" s="109">
        <f>IF(U327="základní",N327,0)</f>
        <v>0</v>
      </c>
      <c r="BF327" s="109">
        <f>IF(U327="snížená",N327,0)</f>
        <v>0</v>
      </c>
      <c r="BG327" s="109">
        <f>IF(U327="zákl. přenesená",N327,0)</f>
        <v>0</v>
      </c>
      <c r="BH327" s="109">
        <f>IF(U327="sníž. přenesená",N327,0)</f>
        <v>0</v>
      </c>
      <c r="BI327" s="109">
        <f>IF(U327="nulová",N327,0)</f>
        <v>0</v>
      </c>
      <c r="BJ327" s="21" t="s">
        <v>22</v>
      </c>
      <c r="BK327" s="109">
        <f>ROUND(L327*K327,2)</f>
        <v>0</v>
      </c>
      <c r="BL327" s="21" t="s">
        <v>150</v>
      </c>
      <c r="BM327" s="21" t="s">
        <v>386</v>
      </c>
    </row>
    <row r="328" spans="2:65" s="11" customFormat="1" ht="22.5" customHeight="1">
      <c r="B328" s="178"/>
      <c r="C328" s="179"/>
      <c r="D328" s="179"/>
      <c r="E328" s="180" t="s">
        <v>5</v>
      </c>
      <c r="F328" s="300" t="s">
        <v>263</v>
      </c>
      <c r="G328" s="301"/>
      <c r="H328" s="301"/>
      <c r="I328" s="301"/>
      <c r="J328" s="179"/>
      <c r="K328" s="181" t="s">
        <v>5</v>
      </c>
      <c r="L328" s="179"/>
      <c r="M328" s="179"/>
      <c r="N328" s="179"/>
      <c r="O328" s="179"/>
      <c r="P328" s="179"/>
      <c r="Q328" s="179"/>
      <c r="R328" s="182"/>
      <c r="T328" s="183"/>
      <c r="U328" s="179"/>
      <c r="V328" s="179"/>
      <c r="W328" s="179"/>
      <c r="X328" s="179"/>
      <c r="Y328" s="179"/>
      <c r="Z328" s="179"/>
      <c r="AA328" s="184"/>
      <c r="AT328" s="185" t="s">
        <v>134</v>
      </c>
      <c r="AU328" s="185" t="s">
        <v>87</v>
      </c>
      <c r="AV328" s="11" t="s">
        <v>22</v>
      </c>
      <c r="AW328" s="11" t="s">
        <v>35</v>
      </c>
      <c r="AX328" s="11" t="s">
        <v>77</v>
      </c>
      <c r="AY328" s="185" t="s">
        <v>127</v>
      </c>
    </row>
    <row r="329" spans="2:65" s="11" customFormat="1" ht="22.5" customHeight="1">
      <c r="B329" s="178"/>
      <c r="C329" s="179"/>
      <c r="D329" s="179"/>
      <c r="E329" s="180" t="s">
        <v>5</v>
      </c>
      <c r="F329" s="290" t="s">
        <v>264</v>
      </c>
      <c r="G329" s="291"/>
      <c r="H329" s="291"/>
      <c r="I329" s="291"/>
      <c r="J329" s="179"/>
      <c r="K329" s="181" t="s">
        <v>5</v>
      </c>
      <c r="L329" s="179"/>
      <c r="M329" s="179"/>
      <c r="N329" s="179"/>
      <c r="O329" s="179"/>
      <c r="P329" s="179"/>
      <c r="Q329" s="179"/>
      <c r="R329" s="182"/>
      <c r="T329" s="183"/>
      <c r="U329" s="179"/>
      <c r="V329" s="179"/>
      <c r="W329" s="179"/>
      <c r="X329" s="179"/>
      <c r="Y329" s="179"/>
      <c r="Z329" s="179"/>
      <c r="AA329" s="184"/>
      <c r="AT329" s="185" t="s">
        <v>134</v>
      </c>
      <c r="AU329" s="185" t="s">
        <v>87</v>
      </c>
      <c r="AV329" s="11" t="s">
        <v>22</v>
      </c>
      <c r="AW329" s="11" t="s">
        <v>35</v>
      </c>
      <c r="AX329" s="11" t="s">
        <v>77</v>
      </c>
      <c r="AY329" s="185" t="s">
        <v>127</v>
      </c>
    </row>
    <row r="330" spans="2:65" s="11" customFormat="1" ht="22.5" customHeight="1">
      <c r="B330" s="178"/>
      <c r="C330" s="179"/>
      <c r="D330" s="179"/>
      <c r="E330" s="180" t="s">
        <v>5</v>
      </c>
      <c r="F330" s="290" t="s">
        <v>265</v>
      </c>
      <c r="G330" s="291"/>
      <c r="H330" s="291"/>
      <c r="I330" s="291"/>
      <c r="J330" s="179"/>
      <c r="K330" s="181" t="s">
        <v>5</v>
      </c>
      <c r="L330" s="179"/>
      <c r="M330" s="179"/>
      <c r="N330" s="179"/>
      <c r="O330" s="179"/>
      <c r="P330" s="179"/>
      <c r="Q330" s="179"/>
      <c r="R330" s="182"/>
      <c r="T330" s="183"/>
      <c r="U330" s="179"/>
      <c r="V330" s="179"/>
      <c r="W330" s="179"/>
      <c r="X330" s="179"/>
      <c r="Y330" s="179"/>
      <c r="Z330" s="179"/>
      <c r="AA330" s="184"/>
      <c r="AT330" s="185" t="s">
        <v>134</v>
      </c>
      <c r="AU330" s="185" t="s">
        <v>87</v>
      </c>
      <c r="AV330" s="11" t="s">
        <v>22</v>
      </c>
      <c r="AW330" s="11" t="s">
        <v>35</v>
      </c>
      <c r="AX330" s="11" t="s">
        <v>77</v>
      </c>
      <c r="AY330" s="185" t="s">
        <v>127</v>
      </c>
    </row>
    <row r="331" spans="2:65" s="11" customFormat="1" ht="22.5" customHeight="1">
      <c r="B331" s="178"/>
      <c r="C331" s="179"/>
      <c r="D331" s="179"/>
      <c r="E331" s="180" t="s">
        <v>5</v>
      </c>
      <c r="F331" s="290" t="s">
        <v>266</v>
      </c>
      <c r="G331" s="291"/>
      <c r="H331" s="291"/>
      <c r="I331" s="291"/>
      <c r="J331" s="179"/>
      <c r="K331" s="181" t="s">
        <v>5</v>
      </c>
      <c r="L331" s="179"/>
      <c r="M331" s="179"/>
      <c r="N331" s="179"/>
      <c r="O331" s="179"/>
      <c r="P331" s="179"/>
      <c r="Q331" s="179"/>
      <c r="R331" s="182"/>
      <c r="T331" s="183"/>
      <c r="U331" s="179"/>
      <c r="V331" s="179"/>
      <c r="W331" s="179"/>
      <c r="X331" s="179"/>
      <c r="Y331" s="179"/>
      <c r="Z331" s="179"/>
      <c r="AA331" s="184"/>
      <c r="AT331" s="185" t="s">
        <v>134</v>
      </c>
      <c r="AU331" s="185" t="s">
        <v>87</v>
      </c>
      <c r="AV331" s="11" t="s">
        <v>22</v>
      </c>
      <c r="AW331" s="11" t="s">
        <v>35</v>
      </c>
      <c r="AX331" s="11" t="s">
        <v>77</v>
      </c>
      <c r="AY331" s="185" t="s">
        <v>127</v>
      </c>
    </row>
    <row r="332" spans="2:65" s="11" customFormat="1" ht="22.5" customHeight="1">
      <c r="B332" s="178"/>
      <c r="C332" s="179"/>
      <c r="D332" s="179"/>
      <c r="E332" s="180" t="s">
        <v>5</v>
      </c>
      <c r="F332" s="290" t="s">
        <v>269</v>
      </c>
      <c r="G332" s="291"/>
      <c r="H332" s="291"/>
      <c r="I332" s="291"/>
      <c r="J332" s="179"/>
      <c r="K332" s="181" t="s">
        <v>5</v>
      </c>
      <c r="L332" s="179"/>
      <c r="M332" s="179"/>
      <c r="N332" s="179"/>
      <c r="O332" s="179"/>
      <c r="P332" s="179"/>
      <c r="Q332" s="179"/>
      <c r="R332" s="182"/>
      <c r="T332" s="183"/>
      <c r="U332" s="179"/>
      <c r="V332" s="179"/>
      <c r="W332" s="179"/>
      <c r="X332" s="179"/>
      <c r="Y332" s="179"/>
      <c r="Z332" s="179"/>
      <c r="AA332" s="184"/>
      <c r="AT332" s="185" t="s">
        <v>134</v>
      </c>
      <c r="AU332" s="185" t="s">
        <v>87</v>
      </c>
      <c r="AV332" s="11" t="s">
        <v>22</v>
      </c>
      <c r="AW332" s="11" t="s">
        <v>35</v>
      </c>
      <c r="AX332" s="11" t="s">
        <v>77</v>
      </c>
      <c r="AY332" s="185" t="s">
        <v>127</v>
      </c>
    </row>
    <row r="333" spans="2:65" s="10" customFormat="1" ht="22.5" customHeight="1">
      <c r="B333" s="170"/>
      <c r="C333" s="171"/>
      <c r="D333" s="171"/>
      <c r="E333" s="172" t="s">
        <v>5</v>
      </c>
      <c r="F333" s="302" t="s">
        <v>276</v>
      </c>
      <c r="G333" s="303"/>
      <c r="H333" s="303"/>
      <c r="I333" s="303"/>
      <c r="J333" s="171"/>
      <c r="K333" s="173">
        <v>3</v>
      </c>
      <c r="L333" s="171"/>
      <c r="M333" s="171"/>
      <c r="N333" s="171"/>
      <c r="O333" s="171"/>
      <c r="P333" s="171"/>
      <c r="Q333" s="171"/>
      <c r="R333" s="174"/>
      <c r="T333" s="175"/>
      <c r="U333" s="171"/>
      <c r="V333" s="171"/>
      <c r="W333" s="171"/>
      <c r="X333" s="171"/>
      <c r="Y333" s="171"/>
      <c r="Z333" s="171"/>
      <c r="AA333" s="176"/>
      <c r="AT333" s="177" t="s">
        <v>134</v>
      </c>
      <c r="AU333" s="177" t="s">
        <v>87</v>
      </c>
      <c r="AV333" s="10" t="s">
        <v>87</v>
      </c>
      <c r="AW333" s="10" t="s">
        <v>35</v>
      </c>
      <c r="AX333" s="10" t="s">
        <v>22</v>
      </c>
      <c r="AY333" s="177" t="s">
        <v>127</v>
      </c>
    </row>
    <row r="334" spans="2:65" s="9" customFormat="1" ht="22.35" customHeight="1">
      <c r="B334" s="153"/>
      <c r="C334" s="154"/>
      <c r="D334" s="186" t="s">
        <v>247</v>
      </c>
      <c r="E334" s="186"/>
      <c r="F334" s="186"/>
      <c r="G334" s="186"/>
      <c r="H334" s="186"/>
      <c r="I334" s="186"/>
      <c r="J334" s="186"/>
      <c r="K334" s="186"/>
      <c r="L334" s="186"/>
      <c r="M334" s="186"/>
      <c r="N334" s="296">
        <f>BK334</f>
        <v>0</v>
      </c>
      <c r="O334" s="297"/>
      <c r="P334" s="297"/>
      <c r="Q334" s="297"/>
      <c r="R334" s="156"/>
      <c r="T334" s="157"/>
      <c r="U334" s="154"/>
      <c r="V334" s="154"/>
      <c r="W334" s="158">
        <f>SUM(W335:W336)</f>
        <v>0</v>
      </c>
      <c r="X334" s="154"/>
      <c r="Y334" s="158">
        <f>SUM(Y335:Y336)</f>
        <v>4.4999999999999996E-5</v>
      </c>
      <c r="Z334" s="154"/>
      <c r="AA334" s="159">
        <f>SUM(AA335:AA336)</f>
        <v>0</v>
      </c>
      <c r="AR334" s="160" t="s">
        <v>22</v>
      </c>
      <c r="AT334" s="161" t="s">
        <v>76</v>
      </c>
      <c r="AU334" s="161" t="s">
        <v>87</v>
      </c>
      <c r="AY334" s="160" t="s">
        <v>127</v>
      </c>
      <c r="BK334" s="162">
        <f>SUM(BK335:BK336)</f>
        <v>0</v>
      </c>
    </row>
    <row r="335" spans="2:65" s="1" customFormat="1" ht="31.5" customHeight="1">
      <c r="B335" s="135"/>
      <c r="C335" s="163" t="s">
        <v>387</v>
      </c>
      <c r="D335" s="163" t="s">
        <v>128</v>
      </c>
      <c r="E335" s="164" t="s">
        <v>388</v>
      </c>
      <c r="F335" s="285" t="s">
        <v>389</v>
      </c>
      <c r="G335" s="285"/>
      <c r="H335" s="285"/>
      <c r="I335" s="285"/>
      <c r="J335" s="165" t="s">
        <v>261</v>
      </c>
      <c r="K335" s="166">
        <v>3</v>
      </c>
      <c r="L335" s="286">
        <v>0</v>
      </c>
      <c r="M335" s="286"/>
      <c r="N335" s="287">
        <f>ROUND(L335*K335,2)</f>
        <v>0</v>
      </c>
      <c r="O335" s="287"/>
      <c r="P335" s="287"/>
      <c r="Q335" s="287"/>
      <c r="R335" s="138"/>
      <c r="T335" s="167" t="s">
        <v>5</v>
      </c>
      <c r="U335" s="47" t="s">
        <v>42</v>
      </c>
      <c r="V335" s="39"/>
      <c r="W335" s="168">
        <f>V335*K335</f>
        <v>0</v>
      </c>
      <c r="X335" s="168">
        <v>0</v>
      </c>
      <c r="Y335" s="168">
        <f>X335*K335</f>
        <v>0</v>
      </c>
      <c r="Z335" s="168">
        <v>0</v>
      </c>
      <c r="AA335" s="169">
        <f>Z335*K335</f>
        <v>0</v>
      </c>
      <c r="AR335" s="21" t="s">
        <v>150</v>
      </c>
      <c r="AT335" s="21" t="s">
        <v>128</v>
      </c>
      <c r="AU335" s="21" t="s">
        <v>90</v>
      </c>
      <c r="AY335" s="21" t="s">
        <v>127</v>
      </c>
      <c r="BE335" s="109">
        <f>IF(U335="základní",N335,0)</f>
        <v>0</v>
      </c>
      <c r="BF335" s="109">
        <f>IF(U335="snížená",N335,0)</f>
        <v>0</v>
      </c>
      <c r="BG335" s="109">
        <f>IF(U335="zákl. přenesená",N335,0)</f>
        <v>0</v>
      </c>
      <c r="BH335" s="109">
        <f>IF(U335="sníž. přenesená",N335,0)</f>
        <v>0</v>
      </c>
      <c r="BI335" s="109">
        <f>IF(U335="nulová",N335,0)</f>
        <v>0</v>
      </c>
      <c r="BJ335" s="21" t="s">
        <v>22</v>
      </c>
      <c r="BK335" s="109">
        <f>ROUND(L335*K335,2)</f>
        <v>0</v>
      </c>
      <c r="BL335" s="21" t="s">
        <v>150</v>
      </c>
      <c r="BM335" s="21" t="s">
        <v>390</v>
      </c>
    </row>
    <row r="336" spans="2:65" s="1" customFormat="1" ht="22.5" customHeight="1">
      <c r="B336" s="135"/>
      <c r="C336" s="196" t="s">
        <v>391</v>
      </c>
      <c r="D336" s="196" t="s">
        <v>365</v>
      </c>
      <c r="E336" s="197" t="s">
        <v>392</v>
      </c>
      <c r="F336" s="306" t="s">
        <v>393</v>
      </c>
      <c r="G336" s="306"/>
      <c r="H336" s="306"/>
      <c r="I336" s="306"/>
      <c r="J336" s="198" t="s">
        <v>394</v>
      </c>
      <c r="K336" s="199">
        <v>4.4999999999999998E-2</v>
      </c>
      <c r="L336" s="307">
        <v>0</v>
      </c>
      <c r="M336" s="307"/>
      <c r="N336" s="308">
        <f>ROUND(L336*K336,2)</f>
        <v>0</v>
      </c>
      <c r="O336" s="287"/>
      <c r="P336" s="287"/>
      <c r="Q336" s="287"/>
      <c r="R336" s="138"/>
      <c r="T336" s="167" t="s">
        <v>5</v>
      </c>
      <c r="U336" s="47" t="s">
        <v>42</v>
      </c>
      <c r="V336" s="39"/>
      <c r="W336" s="168">
        <f>V336*K336</f>
        <v>0</v>
      </c>
      <c r="X336" s="168">
        <v>1E-3</v>
      </c>
      <c r="Y336" s="168">
        <f>X336*K336</f>
        <v>4.4999999999999996E-5</v>
      </c>
      <c r="Z336" s="168">
        <v>0</v>
      </c>
      <c r="AA336" s="169">
        <f>Z336*K336</f>
        <v>0</v>
      </c>
      <c r="AR336" s="21" t="s">
        <v>174</v>
      </c>
      <c r="AT336" s="21" t="s">
        <v>365</v>
      </c>
      <c r="AU336" s="21" t="s">
        <v>90</v>
      </c>
      <c r="AY336" s="21" t="s">
        <v>127</v>
      </c>
      <c r="BE336" s="109">
        <f>IF(U336="základní",N336,0)</f>
        <v>0</v>
      </c>
      <c r="BF336" s="109">
        <f>IF(U336="snížená",N336,0)</f>
        <v>0</v>
      </c>
      <c r="BG336" s="109">
        <f>IF(U336="zákl. přenesená",N336,0)</f>
        <v>0</v>
      </c>
      <c r="BH336" s="109">
        <f>IF(U336="sníž. přenesená",N336,0)</f>
        <v>0</v>
      </c>
      <c r="BI336" s="109">
        <f>IF(U336="nulová",N336,0)</f>
        <v>0</v>
      </c>
      <c r="BJ336" s="21" t="s">
        <v>22</v>
      </c>
      <c r="BK336" s="109">
        <f>ROUND(L336*K336,2)</f>
        <v>0</v>
      </c>
      <c r="BL336" s="21" t="s">
        <v>150</v>
      </c>
      <c r="BM336" s="21" t="s">
        <v>395</v>
      </c>
    </row>
    <row r="337" spans="2:65" s="9" customFormat="1" ht="29.85" customHeight="1">
      <c r="B337" s="153"/>
      <c r="C337" s="154"/>
      <c r="D337" s="186" t="s">
        <v>248</v>
      </c>
      <c r="E337" s="186"/>
      <c r="F337" s="186"/>
      <c r="G337" s="186"/>
      <c r="H337" s="186"/>
      <c r="I337" s="186"/>
      <c r="J337" s="186"/>
      <c r="K337" s="186"/>
      <c r="L337" s="186"/>
      <c r="M337" s="186"/>
      <c r="N337" s="309">
        <f>BK337</f>
        <v>0</v>
      </c>
      <c r="O337" s="310"/>
      <c r="P337" s="310"/>
      <c r="Q337" s="310"/>
      <c r="R337" s="156"/>
      <c r="T337" s="157"/>
      <c r="U337" s="154"/>
      <c r="V337" s="154"/>
      <c r="W337" s="158">
        <f>SUM(W338:W357)</f>
        <v>0</v>
      </c>
      <c r="X337" s="154"/>
      <c r="Y337" s="158">
        <f>SUM(Y338:Y357)</f>
        <v>11.990159999999999</v>
      </c>
      <c r="Z337" s="154"/>
      <c r="AA337" s="159">
        <f>SUM(AA338:AA357)</f>
        <v>0</v>
      </c>
      <c r="AR337" s="160" t="s">
        <v>22</v>
      </c>
      <c r="AT337" s="161" t="s">
        <v>76</v>
      </c>
      <c r="AU337" s="161" t="s">
        <v>22</v>
      </c>
      <c r="AY337" s="160" t="s">
        <v>127</v>
      </c>
      <c r="BK337" s="162">
        <f>SUM(BK338:BK357)</f>
        <v>0</v>
      </c>
    </row>
    <row r="338" spans="2:65" s="1" customFormat="1" ht="44.25" customHeight="1">
      <c r="B338" s="135"/>
      <c r="C338" s="163" t="s">
        <v>396</v>
      </c>
      <c r="D338" s="163" t="s">
        <v>128</v>
      </c>
      <c r="E338" s="164" t="s">
        <v>397</v>
      </c>
      <c r="F338" s="285" t="s">
        <v>398</v>
      </c>
      <c r="G338" s="285"/>
      <c r="H338" s="285"/>
      <c r="I338" s="285"/>
      <c r="J338" s="165" t="s">
        <v>296</v>
      </c>
      <c r="K338" s="166">
        <v>52</v>
      </c>
      <c r="L338" s="286">
        <v>0</v>
      </c>
      <c r="M338" s="286"/>
      <c r="N338" s="287">
        <f>ROUND(L338*K338,2)</f>
        <v>0</v>
      </c>
      <c r="O338" s="287"/>
      <c r="P338" s="287"/>
      <c r="Q338" s="287"/>
      <c r="R338" s="138"/>
      <c r="T338" s="167" t="s">
        <v>5</v>
      </c>
      <c r="U338" s="47" t="s">
        <v>42</v>
      </c>
      <c r="V338" s="39"/>
      <c r="W338" s="168">
        <f>V338*K338</f>
        <v>0</v>
      </c>
      <c r="X338" s="168">
        <v>0.23058000000000001</v>
      </c>
      <c r="Y338" s="168">
        <f>X338*K338</f>
        <v>11.990159999999999</v>
      </c>
      <c r="Z338" s="168">
        <v>0</v>
      </c>
      <c r="AA338" s="169">
        <f>Z338*K338</f>
        <v>0</v>
      </c>
      <c r="AR338" s="21" t="s">
        <v>150</v>
      </c>
      <c r="AT338" s="21" t="s">
        <v>128</v>
      </c>
      <c r="AU338" s="21" t="s">
        <v>87</v>
      </c>
      <c r="AY338" s="21" t="s">
        <v>127</v>
      </c>
      <c r="BE338" s="109">
        <f>IF(U338="základní",N338,0)</f>
        <v>0</v>
      </c>
      <c r="BF338" s="109">
        <f>IF(U338="snížená",N338,0)</f>
        <v>0</v>
      </c>
      <c r="BG338" s="109">
        <f>IF(U338="zákl. přenesená",N338,0)</f>
        <v>0</v>
      </c>
      <c r="BH338" s="109">
        <f>IF(U338="sníž. přenesená",N338,0)</f>
        <v>0</v>
      </c>
      <c r="BI338" s="109">
        <f>IF(U338="nulová",N338,0)</f>
        <v>0</v>
      </c>
      <c r="BJ338" s="21" t="s">
        <v>22</v>
      </c>
      <c r="BK338" s="109">
        <f>ROUND(L338*K338,2)</f>
        <v>0</v>
      </c>
      <c r="BL338" s="21" t="s">
        <v>150</v>
      </c>
      <c r="BM338" s="21" t="s">
        <v>399</v>
      </c>
    </row>
    <row r="339" spans="2:65" s="11" customFormat="1" ht="22.5" customHeight="1">
      <c r="B339" s="178"/>
      <c r="C339" s="179"/>
      <c r="D339" s="179"/>
      <c r="E339" s="180" t="s">
        <v>5</v>
      </c>
      <c r="F339" s="300" t="s">
        <v>263</v>
      </c>
      <c r="G339" s="301"/>
      <c r="H339" s="301"/>
      <c r="I339" s="301"/>
      <c r="J339" s="179"/>
      <c r="K339" s="181" t="s">
        <v>5</v>
      </c>
      <c r="L339" s="179"/>
      <c r="M339" s="179"/>
      <c r="N339" s="179"/>
      <c r="O339" s="179"/>
      <c r="P339" s="179"/>
      <c r="Q339" s="179"/>
      <c r="R339" s="182"/>
      <c r="T339" s="183"/>
      <c r="U339" s="179"/>
      <c r="V339" s="179"/>
      <c r="W339" s="179"/>
      <c r="X339" s="179"/>
      <c r="Y339" s="179"/>
      <c r="Z339" s="179"/>
      <c r="AA339" s="184"/>
      <c r="AT339" s="185" t="s">
        <v>134</v>
      </c>
      <c r="AU339" s="185" t="s">
        <v>87</v>
      </c>
      <c r="AV339" s="11" t="s">
        <v>22</v>
      </c>
      <c r="AW339" s="11" t="s">
        <v>35</v>
      </c>
      <c r="AX339" s="11" t="s">
        <v>77</v>
      </c>
      <c r="AY339" s="185" t="s">
        <v>127</v>
      </c>
    </row>
    <row r="340" spans="2:65" s="11" customFormat="1" ht="22.5" customHeight="1">
      <c r="B340" s="178"/>
      <c r="C340" s="179"/>
      <c r="D340" s="179"/>
      <c r="E340" s="180" t="s">
        <v>5</v>
      </c>
      <c r="F340" s="290" t="s">
        <v>264</v>
      </c>
      <c r="G340" s="291"/>
      <c r="H340" s="291"/>
      <c r="I340" s="291"/>
      <c r="J340" s="179"/>
      <c r="K340" s="181" t="s">
        <v>5</v>
      </c>
      <c r="L340" s="179"/>
      <c r="M340" s="179"/>
      <c r="N340" s="179"/>
      <c r="O340" s="179"/>
      <c r="P340" s="179"/>
      <c r="Q340" s="179"/>
      <c r="R340" s="182"/>
      <c r="T340" s="183"/>
      <c r="U340" s="179"/>
      <c r="V340" s="179"/>
      <c r="W340" s="179"/>
      <c r="X340" s="179"/>
      <c r="Y340" s="179"/>
      <c r="Z340" s="179"/>
      <c r="AA340" s="184"/>
      <c r="AT340" s="185" t="s">
        <v>134</v>
      </c>
      <c r="AU340" s="185" t="s">
        <v>87</v>
      </c>
      <c r="AV340" s="11" t="s">
        <v>22</v>
      </c>
      <c r="AW340" s="11" t="s">
        <v>35</v>
      </c>
      <c r="AX340" s="11" t="s">
        <v>77</v>
      </c>
      <c r="AY340" s="185" t="s">
        <v>127</v>
      </c>
    </row>
    <row r="341" spans="2:65" s="11" customFormat="1" ht="22.5" customHeight="1">
      <c r="B341" s="178"/>
      <c r="C341" s="179"/>
      <c r="D341" s="179"/>
      <c r="E341" s="180" t="s">
        <v>5</v>
      </c>
      <c r="F341" s="290" t="s">
        <v>265</v>
      </c>
      <c r="G341" s="291"/>
      <c r="H341" s="291"/>
      <c r="I341" s="291"/>
      <c r="J341" s="179"/>
      <c r="K341" s="181" t="s">
        <v>5</v>
      </c>
      <c r="L341" s="179"/>
      <c r="M341" s="179"/>
      <c r="N341" s="179"/>
      <c r="O341" s="179"/>
      <c r="P341" s="179"/>
      <c r="Q341" s="179"/>
      <c r="R341" s="182"/>
      <c r="T341" s="183"/>
      <c r="U341" s="179"/>
      <c r="V341" s="179"/>
      <c r="W341" s="179"/>
      <c r="X341" s="179"/>
      <c r="Y341" s="179"/>
      <c r="Z341" s="179"/>
      <c r="AA341" s="184"/>
      <c r="AT341" s="185" t="s">
        <v>134</v>
      </c>
      <c r="AU341" s="185" t="s">
        <v>87</v>
      </c>
      <c r="AV341" s="11" t="s">
        <v>22</v>
      </c>
      <c r="AW341" s="11" t="s">
        <v>35</v>
      </c>
      <c r="AX341" s="11" t="s">
        <v>77</v>
      </c>
      <c r="AY341" s="185" t="s">
        <v>127</v>
      </c>
    </row>
    <row r="342" spans="2:65" s="11" customFormat="1" ht="22.5" customHeight="1">
      <c r="B342" s="178"/>
      <c r="C342" s="179"/>
      <c r="D342" s="179"/>
      <c r="E342" s="180" t="s">
        <v>5</v>
      </c>
      <c r="F342" s="290" t="s">
        <v>266</v>
      </c>
      <c r="G342" s="291"/>
      <c r="H342" s="291"/>
      <c r="I342" s="291"/>
      <c r="J342" s="179"/>
      <c r="K342" s="181" t="s">
        <v>5</v>
      </c>
      <c r="L342" s="179"/>
      <c r="M342" s="179"/>
      <c r="N342" s="179"/>
      <c r="O342" s="179"/>
      <c r="P342" s="179"/>
      <c r="Q342" s="179"/>
      <c r="R342" s="182"/>
      <c r="T342" s="183"/>
      <c r="U342" s="179"/>
      <c r="V342" s="179"/>
      <c r="W342" s="179"/>
      <c r="X342" s="179"/>
      <c r="Y342" s="179"/>
      <c r="Z342" s="179"/>
      <c r="AA342" s="184"/>
      <c r="AT342" s="185" t="s">
        <v>134</v>
      </c>
      <c r="AU342" s="185" t="s">
        <v>87</v>
      </c>
      <c r="AV342" s="11" t="s">
        <v>22</v>
      </c>
      <c r="AW342" s="11" t="s">
        <v>35</v>
      </c>
      <c r="AX342" s="11" t="s">
        <v>77</v>
      </c>
      <c r="AY342" s="185" t="s">
        <v>127</v>
      </c>
    </row>
    <row r="343" spans="2:65" s="11" customFormat="1" ht="22.5" customHeight="1">
      <c r="B343" s="178"/>
      <c r="C343" s="179"/>
      <c r="D343" s="179"/>
      <c r="E343" s="180" t="s">
        <v>5</v>
      </c>
      <c r="F343" s="290" t="s">
        <v>269</v>
      </c>
      <c r="G343" s="291"/>
      <c r="H343" s="291"/>
      <c r="I343" s="291"/>
      <c r="J343" s="179"/>
      <c r="K343" s="181" t="s">
        <v>5</v>
      </c>
      <c r="L343" s="179"/>
      <c r="M343" s="179"/>
      <c r="N343" s="179"/>
      <c r="O343" s="179"/>
      <c r="P343" s="179"/>
      <c r="Q343" s="179"/>
      <c r="R343" s="182"/>
      <c r="T343" s="183"/>
      <c r="U343" s="179"/>
      <c r="V343" s="179"/>
      <c r="W343" s="179"/>
      <c r="X343" s="179"/>
      <c r="Y343" s="179"/>
      <c r="Z343" s="179"/>
      <c r="AA343" s="184"/>
      <c r="AT343" s="185" t="s">
        <v>134</v>
      </c>
      <c r="AU343" s="185" t="s">
        <v>87</v>
      </c>
      <c r="AV343" s="11" t="s">
        <v>22</v>
      </c>
      <c r="AW343" s="11" t="s">
        <v>35</v>
      </c>
      <c r="AX343" s="11" t="s">
        <v>77</v>
      </c>
      <c r="AY343" s="185" t="s">
        <v>127</v>
      </c>
    </row>
    <row r="344" spans="2:65" s="11" customFormat="1" ht="22.5" customHeight="1">
      <c r="B344" s="178"/>
      <c r="C344" s="179"/>
      <c r="D344" s="179"/>
      <c r="E344" s="180" t="s">
        <v>5</v>
      </c>
      <c r="F344" s="290" t="s">
        <v>311</v>
      </c>
      <c r="G344" s="291"/>
      <c r="H344" s="291"/>
      <c r="I344" s="291"/>
      <c r="J344" s="179"/>
      <c r="K344" s="181" t="s">
        <v>5</v>
      </c>
      <c r="L344" s="179"/>
      <c r="M344" s="179"/>
      <c r="N344" s="179"/>
      <c r="O344" s="179"/>
      <c r="P344" s="179"/>
      <c r="Q344" s="179"/>
      <c r="R344" s="182"/>
      <c r="T344" s="183"/>
      <c r="U344" s="179"/>
      <c r="V344" s="179"/>
      <c r="W344" s="179"/>
      <c r="X344" s="179"/>
      <c r="Y344" s="179"/>
      <c r="Z344" s="179"/>
      <c r="AA344" s="184"/>
      <c r="AT344" s="185" t="s">
        <v>134</v>
      </c>
      <c r="AU344" s="185" t="s">
        <v>87</v>
      </c>
      <c r="AV344" s="11" t="s">
        <v>22</v>
      </c>
      <c r="AW344" s="11" t="s">
        <v>35</v>
      </c>
      <c r="AX344" s="11" t="s">
        <v>77</v>
      </c>
      <c r="AY344" s="185" t="s">
        <v>127</v>
      </c>
    </row>
    <row r="345" spans="2:65" s="10" customFormat="1" ht="22.5" customHeight="1">
      <c r="B345" s="170"/>
      <c r="C345" s="171"/>
      <c r="D345" s="171"/>
      <c r="E345" s="172" t="s">
        <v>5</v>
      </c>
      <c r="F345" s="302" t="s">
        <v>400</v>
      </c>
      <c r="G345" s="303"/>
      <c r="H345" s="303"/>
      <c r="I345" s="303"/>
      <c r="J345" s="171"/>
      <c r="K345" s="173">
        <v>15</v>
      </c>
      <c r="L345" s="171"/>
      <c r="M345" s="171"/>
      <c r="N345" s="171"/>
      <c r="O345" s="171"/>
      <c r="P345" s="171"/>
      <c r="Q345" s="171"/>
      <c r="R345" s="174"/>
      <c r="T345" s="175"/>
      <c r="U345" s="171"/>
      <c r="V345" s="171"/>
      <c r="W345" s="171"/>
      <c r="X345" s="171"/>
      <c r="Y345" s="171"/>
      <c r="Z345" s="171"/>
      <c r="AA345" s="176"/>
      <c r="AT345" s="177" t="s">
        <v>134</v>
      </c>
      <c r="AU345" s="177" t="s">
        <v>87</v>
      </c>
      <c r="AV345" s="10" t="s">
        <v>87</v>
      </c>
      <c r="AW345" s="10" t="s">
        <v>35</v>
      </c>
      <c r="AX345" s="10" t="s">
        <v>77</v>
      </c>
      <c r="AY345" s="177" t="s">
        <v>127</v>
      </c>
    </row>
    <row r="346" spans="2:65" s="11" customFormat="1" ht="22.5" customHeight="1">
      <c r="B346" s="178"/>
      <c r="C346" s="179"/>
      <c r="D346" s="179"/>
      <c r="E346" s="180" t="s">
        <v>5</v>
      </c>
      <c r="F346" s="290" t="s">
        <v>313</v>
      </c>
      <c r="G346" s="291"/>
      <c r="H346" s="291"/>
      <c r="I346" s="291"/>
      <c r="J346" s="179"/>
      <c r="K346" s="181" t="s">
        <v>5</v>
      </c>
      <c r="L346" s="179"/>
      <c r="M346" s="179"/>
      <c r="N346" s="179"/>
      <c r="O346" s="179"/>
      <c r="P346" s="179"/>
      <c r="Q346" s="179"/>
      <c r="R346" s="182"/>
      <c r="T346" s="183"/>
      <c r="U346" s="179"/>
      <c r="V346" s="179"/>
      <c r="W346" s="179"/>
      <c r="X346" s="179"/>
      <c r="Y346" s="179"/>
      <c r="Z346" s="179"/>
      <c r="AA346" s="184"/>
      <c r="AT346" s="185" t="s">
        <v>134</v>
      </c>
      <c r="AU346" s="185" t="s">
        <v>87</v>
      </c>
      <c r="AV346" s="11" t="s">
        <v>22</v>
      </c>
      <c r="AW346" s="11" t="s">
        <v>35</v>
      </c>
      <c r="AX346" s="11" t="s">
        <v>77</v>
      </c>
      <c r="AY346" s="185" t="s">
        <v>127</v>
      </c>
    </row>
    <row r="347" spans="2:65" s="10" customFormat="1" ht="22.5" customHeight="1">
      <c r="B347" s="170"/>
      <c r="C347" s="171"/>
      <c r="D347" s="171"/>
      <c r="E347" s="172" t="s">
        <v>5</v>
      </c>
      <c r="F347" s="302" t="s">
        <v>401</v>
      </c>
      <c r="G347" s="303"/>
      <c r="H347" s="303"/>
      <c r="I347" s="303"/>
      <c r="J347" s="171"/>
      <c r="K347" s="173">
        <v>8</v>
      </c>
      <c r="L347" s="171"/>
      <c r="M347" s="171"/>
      <c r="N347" s="171"/>
      <c r="O347" s="171"/>
      <c r="P347" s="171"/>
      <c r="Q347" s="171"/>
      <c r="R347" s="174"/>
      <c r="T347" s="175"/>
      <c r="U347" s="171"/>
      <c r="V347" s="171"/>
      <c r="W347" s="171"/>
      <c r="X347" s="171"/>
      <c r="Y347" s="171"/>
      <c r="Z347" s="171"/>
      <c r="AA347" s="176"/>
      <c r="AT347" s="177" t="s">
        <v>134</v>
      </c>
      <c r="AU347" s="177" t="s">
        <v>87</v>
      </c>
      <c r="AV347" s="10" t="s">
        <v>87</v>
      </c>
      <c r="AW347" s="10" t="s">
        <v>35</v>
      </c>
      <c r="AX347" s="10" t="s">
        <v>77</v>
      </c>
      <c r="AY347" s="177" t="s">
        <v>127</v>
      </c>
    </row>
    <row r="348" spans="2:65" s="11" customFormat="1" ht="22.5" customHeight="1">
      <c r="B348" s="178"/>
      <c r="C348" s="179"/>
      <c r="D348" s="179"/>
      <c r="E348" s="180" t="s">
        <v>5</v>
      </c>
      <c r="F348" s="290" t="s">
        <v>271</v>
      </c>
      <c r="G348" s="291"/>
      <c r="H348" s="291"/>
      <c r="I348" s="291"/>
      <c r="J348" s="179"/>
      <c r="K348" s="181" t="s">
        <v>5</v>
      </c>
      <c r="L348" s="179"/>
      <c r="M348" s="179"/>
      <c r="N348" s="179"/>
      <c r="O348" s="179"/>
      <c r="P348" s="179"/>
      <c r="Q348" s="179"/>
      <c r="R348" s="182"/>
      <c r="T348" s="183"/>
      <c r="U348" s="179"/>
      <c r="V348" s="179"/>
      <c r="W348" s="179"/>
      <c r="X348" s="179"/>
      <c r="Y348" s="179"/>
      <c r="Z348" s="179"/>
      <c r="AA348" s="184"/>
      <c r="AT348" s="185" t="s">
        <v>134</v>
      </c>
      <c r="AU348" s="185" t="s">
        <v>87</v>
      </c>
      <c r="AV348" s="11" t="s">
        <v>22</v>
      </c>
      <c r="AW348" s="11" t="s">
        <v>35</v>
      </c>
      <c r="AX348" s="11" t="s">
        <v>77</v>
      </c>
      <c r="AY348" s="185" t="s">
        <v>127</v>
      </c>
    </row>
    <row r="349" spans="2:65" s="11" customFormat="1" ht="22.5" customHeight="1">
      <c r="B349" s="178"/>
      <c r="C349" s="179"/>
      <c r="D349" s="179"/>
      <c r="E349" s="180" t="s">
        <v>5</v>
      </c>
      <c r="F349" s="290" t="s">
        <v>315</v>
      </c>
      <c r="G349" s="291"/>
      <c r="H349" s="291"/>
      <c r="I349" s="291"/>
      <c r="J349" s="179"/>
      <c r="K349" s="181" t="s">
        <v>5</v>
      </c>
      <c r="L349" s="179"/>
      <c r="M349" s="179"/>
      <c r="N349" s="179"/>
      <c r="O349" s="179"/>
      <c r="P349" s="179"/>
      <c r="Q349" s="179"/>
      <c r="R349" s="182"/>
      <c r="T349" s="183"/>
      <c r="U349" s="179"/>
      <c r="V349" s="179"/>
      <c r="W349" s="179"/>
      <c r="X349" s="179"/>
      <c r="Y349" s="179"/>
      <c r="Z349" s="179"/>
      <c r="AA349" s="184"/>
      <c r="AT349" s="185" t="s">
        <v>134</v>
      </c>
      <c r="AU349" s="185" t="s">
        <v>87</v>
      </c>
      <c r="AV349" s="11" t="s">
        <v>22</v>
      </c>
      <c r="AW349" s="11" t="s">
        <v>35</v>
      </c>
      <c r="AX349" s="11" t="s">
        <v>77</v>
      </c>
      <c r="AY349" s="185" t="s">
        <v>127</v>
      </c>
    </row>
    <row r="350" spans="2:65" s="10" customFormat="1" ht="22.5" customHeight="1">
      <c r="B350" s="170"/>
      <c r="C350" s="171"/>
      <c r="D350" s="171"/>
      <c r="E350" s="172" t="s">
        <v>5</v>
      </c>
      <c r="F350" s="302" t="s">
        <v>272</v>
      </c>
      <c r="G350" s="303"/>
      <c r="H350" s="303"/>
      <c r="I350" s="303"/>
      <c r="J350" s="171"/>
      <c r="K350" s="173">
        <v>23</v>
      </c>
      <c r="L350" s="171"/>
      <c r="M350" s="171"/>
      <c r="N350" s="171"/>
      <c r="O350" s="171"/>
      <c r="P350" s="171"/>
      <c r="Q350" s="171"/>
      <c r="R350" s="174"/>
      <c r="T350" s="175"/>
      <c r="U350" s="171"/>
      <c r="V350" s="171"/>
      <c r="W350" s="171"/>
      <c r="X350" s="171"/>
      <c r="Y350" s="171"/>
      <c r="Z350" s="171"/>
      <c r="AA350" s="176"/>
      <c r="AT350" s="177" t="s">
        <v>134</v>
      </c>
      <c r="AU350" s="177" t="s">
        <v>87</v>
      </c>
      <c r="AV350" s="10" t="s">
        <v>87</v>
      </c>
      <c r="AW350" s="10" t="s">
        <v>35</v>
      </c>
      <c r="AX350" s="10" t="s">
        <v>77</v>
      </c>
      <c r="AY350" s="177" t="s">
        <v>127</v>
      </c>
    </row>
    <row r="351" spans="2:65" s="11" customFormat="1" ht="22.5" customHeight="1">
      <c r="B351" s="178"/>
      <c r="C351" s="179"/>
      <c r="D351" s="179"/>
      <c r="E351" s="180" t="s">
        <v>5</v>
      </c>
      <c r="F351" s="290" t="s">
        <v>277</v>
      </c>
      <c r="G351" s="291"/>
      <c r="H351" s="291"/>
      <c r="I351" s="291"/>
      <c r="J351" s="179"/>
      <c r="K351" s="181" t="s">
        <v>5</v>
      </c>
      <c r="L351" s="179"/>
      <c r="M351" s="179"/>
      <c r="N351" s="179"/>
      <c r="O351" s="179"/>
      <c r="P351" s="179"/>
      <c r="Q351" s="179"/>
      <c r="R351" s="182"/>
      <c r="T351" s="183"/>
      <c r="U351" s="179"/>
      <c r="V351" s="179"/>
      <c r="W351" s="179"/>
      <c r="X351" s="179"/>
      <c r="Y351" s="179"/>
      <c r="Z351" s="179"/>
      <c r="AA351" s="184"/>
      <c r="AT351" s="185" t="s">
        <v>134</v>
      </c>
      <c r="AU351" s="185" t="s">
        <v>87</v>
      </c>
      <c r="AV351" s="11" t="s">
        <v>22</v>
      </c>
      <c r="AW351" s="11" t="s">
        <v>35</v>
      </c>
      <c r="AX351" s="11" t="s">
        <v>77</v>
      </c>
      <c r="AY351" s="185" t="s">
        <v>127</v>
      </c>
    </row>
    <row r="352" spans="2:65" s="11" customFormat="1" ht="22.5" customHeight="1">
      <c r="B352" s="178"/>
      <c r="C352" s="179"/>
      <c r="D352" s="179"/>
      <c r="E352" s="180" t="s">
        <v>5</v>
      </c>
      <c r="F352" s="290" t="s">
        <v>313</v>
      </c>
      <c r="G352" s="291"/>
      <c r="H352" s="291"/>
      <c r="I352" s="291"/>
      <c r="J352" s="179"/>
      <c r="K352" s="181" t="s">
        <v>5</v>
      </c>
      <c r="L352" s="179"/>
      <c r="M352" s="179"/>
      <c r="N352" s="179"/>
      <c r="O352" s="179"/>
      <c r="P352" s="179"/>
      <c r="Q352" s="179"/>
      <c r="R352" s="182"/>
      <c r="T352" s="183"/>
      <c r="U352" s="179"/>
      <c r="V352" s="179"/>
      <c r="W352" s="179"/>
      <c r="X352" s="179"/>
      <c r="Y352" s="179"/>
      <c r="Z352" s="179"/>
      <c r="AA352" s="184"/>
      <c r="AT352" s="185" t="s">
        <v>134</v>
      </c>
      <c r="AU352" s="185" t="s">
        <v>87</v>
      </c>
      <c r="AV352" s="11" t="s">
        <v>22</v>
      </c>
      <c r="AW352" s="11" t="s">
        <v>35</v>
      </c>
      <c r="AX352" s="11" t="s">
        <v>77</v>
      </c>
      <c r="AY352" s="185" t="s">
        <v>127</v>
      </c>
    </row>
    <row r="353" spans="2:65" s="10" customFormat="1" ht="22.5" customHeight="1">
      <c r="B353" s="170"/>
      <c r="C353" s="171"/>
      <c r="D353" s="171"/>
      <c r="E353" s="172" t="s">
        <v>5</v>
      </c>
      <c r="F353" s="302" t="s">
        <v>298</v>
      </c>
      <c r="G353" s="303"/>
      <c r="H353" s="303"/>
      <c r="I353" s="303"/>
      <c r="J353" s="171"/>
      <c r="K353" s="173">
        <v>4</v>
      </c>
      <c r="L353" s="171"/>
      <c r="M353" s="171"/>
      <c r="N353" s="171"/>
      <c r="O353" s="171"/>
      <c r="P353" s="171"/>
      <c r="Q353" s="171"/>
      <c r="R353" s="174"/>
      <c r="T353" s="175"/>
      <c r="U353" s="171"/>
      <c r="V353" s="171"/>
      <c r="W353" s="171"/>
      <c r="X353" s="171"/>
      <c r="Y353" s="171"/>
      <c r="Z353" s="171"/>
      <c r="AA353" s="176"/>
      <c r="AT353" s="177" t="s">
        <v>134</v>
      </c>
      <c r="AU353" s="177" t="s">
        <v>87</v>
      </c>
      <c r="AV353" s="10" t="s">
        <v>87</v>
      </c>
      <c r="AW353" s="10" t="s">
        <v>35</v>
      </c>
      <c r="AX353" s="10" t="s">
        <v>77</v>
      </c>
      <c r="AY353" s="177" t="s">
        <v>127</v>
      </c>
    </row>
    <row r="354" spans="2:65" s="11" customFormat="1" ht="22.5" customHeight="1">
      <c r="B354" s="178"/>
      <c r="C354" s="179"/>
      <c r="D354" s="179"/>
      <c r="E354" s="180" t="s">
        <v>5</v>
      </c>
      <c r="F354" s="290" t="s">
        <v>273</v>
      </c>
      <c r="G354" s="291"/>
      <c r="H354" s="291"/>
      <c r="I354" s="291"/>
      <c r="J354" s="179"/>
      <c r="K354" s="181" t="s">
        <v>5</v>
      </c>
      <c r="L354" s="179"/>
      <c r="M354" s="179"/>
      <c r="N354" s="179"/>
      <c r="O354" s="179"/>
      <c r="P354" s="179"/>
      <c r="Q354" s="179"/>
      <c r="R354" s="182"/>
      <c r="T354" s="183"/>
      <c r="U354" s="179"/>
      <c r="V354" s="179"/>
      <c r="W354" s="179"/>
      <c r="X354" s="179"/>
      <c r="Y354" s="179"/>
      <c r="Z354" s="179"/>
      <c r="AA354" s="184"/>
      <c r="AT354" s="185" t="s">
        <v>134</v>
      </c>
      <c r="AU354" s="185" t="s">
        <v>87</v>
      </c>
      <c r="AV354" s="11" t="s">
        <v>22</v>
      </c>
      <c r="AW354" s="11" t="s">
        <v>35</v>
      </c>
      <c r="AX354" s="11" t="s">
        <v>77</v>
      </c>
      <c r="AY354" s="185" t="s">
        <v>127</v>
      </c>
    </row>
    <row r="355" spans="2:65" s="11" customFormat="1" ht="22.5" customHeight="1">
      <c r="B355" s="178"/>
      <c r="C355" s="179"/>
      <c r="D355" s="179"/>
      <c r="E355" s="180" t="s">
        <v>5</v>
      </c>
      <c r="F355" s="290" t="s">
        <v>318</v>
      </c>
      <c r="G355" s="291"/>
      <c r="H355" s="291"/>
      <c r="I355" s="291"/>
      <c r="J355" s="179"/>
      <c r="K355" s="181" t="s">
        <v>5</v>
      </c>
      <c r="L355" s="179"/>
      <c r="M355" s="179"/>
      <c r="N355" s="179"/>
      <c r="O355" s="179"/>
      <c r="P355" s="179"/>
      <c r="Q355" s="179"/>
      <c r="R355" s="182"/>
      <c r="T355" s="183"/>
      <c r="U355" s="179"/>
      <c r="V355" s="179"/>
      <c r="W355" s="179"/>
      <c r="X355" s="179"/>
      <c r="Y355" s="179"/>
      <c r="Z355" s="179"/>
      <c r="AA355" s="184"/>
      <c r="AT355" s="185" t="s">
        <v>134</v>
      </c>
      <c r="AU355" s="185" t="s">
        <v>87</v>
      </c>
      <c r="AV355" s="11" t="s">
        <v>22</v>
      </c>
      <c r="AW355" s="11" t="s">
        <v>35</v>
      </c>
      <c r="AX355" s="11" t="s">
        <v>77</v>
      </c>
      <c r="AY355" s="185" t="s">
        <v>127</v>
      </c>
    </row>
    <row r="356" spans="2:65" s="10" customFormat="1" ht="22.5" customHeight="1">
      <c r="B356" s="170"/>
      <c r="C356" s="171"/>
      <c r="D356" s="171"/>
      <c r="E356" s="172" t="s">
        <v>5</v>
      </c>
      <c r="F356" s="302" t="s">
        <v>402</v>
      </c>
      <c r="G356" s="303"/>
      <c r="H356" s="303"/>
      <c r="I356" s="303"/>
      <c r="J356" s="171"/>
      <c r="K356" s="173">
        <v>2</v>
      </c>
      <c r="L356" s="171"/>
      <c r="M356" s="171"/>
      <c r="N356" s="171"/>
      <c r="O356" s="171"/>
      <c r="P356" s="171"/>
      <c r="Q356" s="171"/>
      <c r="R356" s="174"/>
      <c r="T356" s="175"/>
      <c r="U356" s="171"/>
      <c r="V356" s="171"/>
      <c r="W356" s="171"/>
      <c r="X356" s="171"/>
      <c r="Y356" s="171"/>
      <c r="Z356" s="171"/>
      <c r="AA356" s="176"/>
      <c r="AT356" s="177" t="s">
        <v>134</v>
      </c>
      <c r="AU356" s="177" t="s">
        <v>87</v>
      </c>
      <c r="AV356" s="10" t="s">
        <v>87</v>
      </c>
      <c r="AW356" s="10" t="s">
        <v>35</v>
      </c>
      <c r="AX356" s="10" t="s">
        <v>77</v>
      </c>
      <c r="AY356" s="177" t="s">
        <v>127</v>
      </c>
    </row>
    <row r="357" spans="2:65" s="12" customFormat="1" ht="22.5" customHeight="1">
      <c r="B357" s="188"/>
      <c r="C357" s="189"/>
      <c r="D357" s="189"/>
      <c r="E357" s="190" t="s">
        <v>5</v>
      </c>
      <c r="F357" s="304" t="s">
        <v>279</v>
      </c>
      <c r="G357" s="305"/>
      <c r="H357" s="305"/>
      <c r="I357" s="305"/>
      <c r="J357" s="189"/>
      <c r="K357" s="191">
        <v>52</v>
      </c>
      <c r="L357" s="189"/>
      <c r="M357" s="189"/>
      <c r="N357" s="189"/>
      <c r="O357" s="189"/>
      <c r="P357" s="189"/>
      <c r="Q357" s="189"/>
      <c r="R357" s="192"/>
      <c r="T357" s="193"/>
      <c r="U357" s="189"/>
      <c r="V357" s="189"/>
      <c r="W357" s="189"/>
      <c r="X357" s="189"/>
      <c r="Y357" s="189"/>
      <c r="Z357" s="189"/>
      <c r="AA357" s="194"/>
      <c r="AT357" s="195" t="s">
        <v>134</v>
      </c>
      <c r="AU357" s="195" t="s">
        <v>87</v>
      </c>
      <c r="AV357" s="12" t="s">
        <v>150</v>
      </c>
      <c r="AW357" s="12" t="s">
        <v>35</v>
      </c>
      <c r="AX357" s="12" t="s">
        <v>22</v>
      </c>
      <c r="AY357" s="195" t="s">
        <v>127</v>
      </c>
    </row>
    <row r="358" spans="2:65" s="9" customFormat="1" ht="29.85" customHeight="1">
      <c r="B358" s="153"/>
      <c r="C358" s="154"/>
      <c r="D358" s="186" t="s">
        <v>249</v>
      </c>
      <c r="E358" s="186"/>
      <c r="F358" s="186"/>
      <c r="G358" s="186"/>
      <c r="H358" s="186"/>
      <c r="I358" s="186"/>
      <c r="J358" s="186"/>
      <c r="K358" s="186"/>
      <c r="L358" s="186"/>
      <c r="M358" s="186"/>
      <c r="N358" s="296">
        <f>BK358</f>
        <v>0</v>
      </c>
      <c r="O358" s="297"/>
      <c r="P358" s="297"/>
      <c r="Q358" s="297"/>
      <c r="R358" s="156"/>
      <c r="T358" s="157"/>
      <c r="U358" s="154"/>
      <c r="V358" s="154"/>
      <c r="W358" s="158">
        <f>SUM(W359:W378)</f>
        <v>0</v>
      </c>
      <c r="X358" s="154"/>
      <c r="Y358" s="158">
        <f>SUM(Y359:Y378)</f>
        <v>9.8320040000000013</v>
      </c>
      <c r="Z358" s="154"/>
      <c r="AA358" s="159">
        <f>SUM(AA359:AA378)</f>
        <v>0</v>
      </c>
      <c r="AR358" s="160" t="s">
        <v>22</v>
      </c>
      <c r="AT358" s="161" t="s">
        <v>76</v>
      </c>
      <c r="AU358" s="161" t="s">
        <v>22</v>
      </c>
      <c r="AY358" s="160" t="s">
        <v>127</v>
      </c>
      <c r="BK358" s="162">
        <f>SUM(BK359:BK378)</f>
        <v>0</v>
      </c>
    </row>
    <row r="359" spans="2:65" s="1" customFormat="1" ht="31.5" customHeight="1">
      <c r="B359" s="135"/>
      <c r="C359" s="163" t="s">
        <v>403</v>
      </c>
      <c r="D359" s="163" t="s">
        <v>128</v>
      </c>
      <c r="E359" s="164" t="s">
        <v>404</v>
      </c>
      <c r="F359" s="285" t="s">
        <v>405</v>
      </c>
      <c r="G359" s="285"/>
      <c r="H359" s="285"/>
      <c r="I359" s="285"/>
      <c r="J359" s="165" t="s">
        <v>305</v>
      </c>
      <c r="K359" s="166">
        <v>5.2</v>
      </c>
      <c r="L359" s="286">
        <v>0</v>
      </c>
      <c r="M359" s="286"/>
      <c r="N359" s="287">
        <f>ROUND(L359*K359,2)</f>
        <v>0</v>
      </c>
      <c r="O359" s="287"/>
      <c r="P359" s="287"/>
      <c r="Q359" s="287"/>
      <c r="R359" s="138"/>
      <c r="T359" s="167" t="s">
        <v>5</v>
      </c>
      <c r="U359" s="47" t="s">
        <v>42</v>
      </c>
      <c r="V359" s="39"/>
      <c r="W359" s="168">
        <f>V359*K359</f>
        <v>0</v>
      </c>
      <c r="X359" s="168">
        <v>1.8907700000000001</v>
      </c>
      <c r="Y359" s="168">
        <f>X359*K359</f>
        <v>9.8320040000000013</v>
      </c>
      <c r="Z359" s="168">
        <v>0</v>
      </c>
      <c r="AA359" s="169">
        <f>Z359*K359</f>
        <v>0</v>
      </c>
      <c r="AR359" s="21" t="s">
        <v>150</v>
      </c>
      <c r="AT359" s="21" t="s">
        <v>128</v>
      </c>
      <c r="AU359" s="21" t="s">
        <v>87</v>
      </c>
      <c r="AY359" s="21" t="s">
        <v>127</v>
      </c>
      <c r="BE359" s="109">
        <f>IF(U359="základní",N359,0)</f>
        <v>0</v>
      </c>
      <c r="BF359" s="109">
        <f>IF(U359="snížená",N359,0)</f>
        <v>0</v>
      </c>
      <c r="BG359" s="109">
        <f>IF(U359="zákl. přenesená",N359,0)</f>
        <v>0</v>
      </c>
      <c r="BH359" s="109">
        <f>IF(U359="sníž. přenesená",N359,0)</f>
        <v>0</v>
      </c>
      <c r="BI359" s="109">
        <f>IF(U359="nulová",N359,0)</f>
        <v>0</v>
      </c>
      <c r="BJ359" s="21" t="s">
        <v>22</v>
      </c>
      <c r="BK359" s="109">
        <f>ROUND(L359*K359,2)</f>
        <v>0</v>
      </c>
      <c r="BL359" s="21" t="s">
        <v>150</v>
      </c>
      <c r="BM359" s="21" t="s">
        <v>406</v>
      </c>
    </row>
    <row r="360" spans="2:65" s="11" customFormat="1" ht="22.5" customHeight="1">
      <c r="B360" s="178"/>
      <c r="C360" s="179"/>
      <c r="D360" s="179"/>
      <c r="E360" s="180" t="s">
        <v>5</v>
      </c>
      <c r="F360" s="300" t="s">
        <v>263</v>
      </c>
      <c r="G360" s="301"/>
      <c r="H360" s="301"/>
      <c r="I360" s="301"/>
      <c r="J360" s="179"/>
      <c r="K360" s="181" t="s">
        <v>5</v>
      </c>
      <c r="L360" s="179"/>
      <c r="M360" s="179"/>
      <c r="N360" s="179"/>
      <c r="O360" s="179"/>
      <c r="P360" s="179"/>
      <c r="Q360" s="179"/>
      <c r="R360" s="182"/>
      <c r="T360" s="183"/>
      <c r="U360" s="179"/>
      <c r="V360" s="179"/>
      <c r="W360" s="179"/>
      <c r="X360" s="179"/>
      <c r="Y360" s="179"/>
      <c r="Z360" s="179"/>
      <c r="AA360" s="184"/>
      <c r="AT360" s="185" t="s">
        <v>134</v>
      </c>
      <c r="AU360" s="185" t="s">
        <v>87</v>
      </c>
      <c r="AV360" s="11" t="s">
        <v>22</v>
      </c>
      <c r="AW360" s="11" t="s">
        <v>35</v>
      </c>
      <c r="AX360" s="11" t="s">
        <v>77</v>
      </c>
      <c r="AY360" s="185" t="s">
        <v>127</v>
      </c>
    </row>
    <row r="361" spans="2:65" s="11" customFormat="1" ht="22.5" customHeight="1">
      <c r="B361" s="178"/>
      <c r="C361" s="179"/>
      <c r="D361" s="179"/>
      <c r="E361" s="180" t="s">
        <v>5</v>
      </c>
      <c r="F361" s="290" t="s">
        <v>264</v>
      </c>
      <c r="G361" s="291"/>
      <c r="H361" s="291"/>
      <c r="I361" s="291"/>
      <c r="J361" s="179"/>
      <c r="K361" s="181" t="s">
        <v>5</v>
      </c>
      <c r="L361" s="179"/>
      <c r="M361" s="179"/>
      <c r="N361" s="179"/>
      <c r="O361" s="179"/>
      <c r="P361" s="179"/>
      <c r="Q361" s="179"/>
      <c r="R361" s="182"/>
      <c r="T361" s="183"/>
      <c r="U361" s="179"/>
      <c r="V361" s="179"/>
      <c r="W361" s="179"/>
      <c r="X361" s="179"/>
      <c r="Y361" s="179"/>
      <c r="Z361" s="179"/>
      <c r="AA361" s="184"/>
      <c r="AT361" s="185" t="s">
        <v>134</v>
      </c>
      <c r="AU361" s="185" t="s">
        <v>87</v>
      </c>
      <c r="AV361" s="11" t="s">
        <v>22</v>
      </c>
      <c r="AW361" s="11" t="s">
        <v>35</v>
      </c>
      <c r="AX361" s="11" t="s">
        <v>77</v>
      </c>
      <c r="AY361" s="185" t="s">
        <v>127</v>
      </c>
    </row>
    <row r="362" spans="2:65" s="11" customFormat="1" ht="22.5" customHeight="1">
      <c r="B362" s="178"/>
      <c r="C362" s="179"/>
      <c r="D362" s="179"/>
      <c r="E362" s="180" t="s">
        <v>5</v>
      </c>
      <c r="F362" s="290" t="s">
        <v>265</v>
      </c>
      <c r="G362" s="291"/>
      <c r="H362" s="291"/>
      <c r="I362" s="291"/>
      <c r="J362" s="179"/>
      <c r="K362" s="181" t="s">
        <v>5</v>
      </c>
      <c r="L362" s="179"/>
      <c r="M362" s="179"/>
      <c r="N362" s="179"/>
      <c r="O362" s="179"/>
      <c r="P362" s="179"/>
      <c r="Q362" s="179"/>
      <c r="R362" s="182"/>
      <c r="T362" s="183"/>
      <c r="U362" s="179"/>
      <c r="V362" s="179"/>
      <c r="W362" s="179"/>
      <c r="X362" s="179"/>
      <c r="Y362" s="179"/>
      <c r="Z362" s="179"/>
      <c r="AA362" s="184"/>
      <c r="AT362" s="185" t="s">
        <v>134</v>
      </c>
      <c r="AU362" s="185" t="s">
        <v>87</v>
      </c>
      <c r="AV362" s="11" t="s">
        <v>22</v>
      </c>
      <c r="AW362" s="11" t="s">
        <v>35</v>
      </c>
      <c r="AX362" s="11" t="s">
        <v>77</v>
      </c>
      <c r="AY362" s="185" t="s">
        <v>127</v>
      </c>
    </row>
    <row r="363" spans="2:65" s="11" customFormat="1" ht="22.5" customHeight="1">
      <c r="B363" s="178"/>
      <c r="C363" s="179"/>
      <c r="D363" s="179"/>
      <c r="E363" s="180" t="s">
        <v>5</v>
      </c>
      <c r="F363" s="290" t="s">
        <v>266</v>
      </c>
      <c r="G363" s="291"/>
      <c r="H363" s="291"/>
      <c r="I363" s="291"/>
      <c r="J363" s="179"/>
      <c r="K363" s="181" t="s">
        <v>5</v>
      </c>
      <c r="L363" s="179"/>
      <c r="M363" s="179"/>
      <c r="N363" s="179"/>
      <c r="O363" s="179"/>
      <c r="P363" s="179"/>
      <c r="Q363" s="179"/>
      <c r="R363" s="182"/>
      <c r="T363" s="183"/>
      <c r="U363" s="179"/>
      <c r="V363" s="179"/>
      <c r="W363" s="179"/>
      <c r="X363" s="179"/>
      <c r="Y363" s="179"/>
      <c r="Z363" s="179"/>
      <c r="AA363" s="184"/>
      <c r="AT363" s="185" t="s">
        <v>134</v>
      </c>
      <c r="AU363" s="185" t="s">
        <v>87</v>
      </c>
      <c r="AV363" s="11" t="s">
        <v>22</v>
      </c>
      <c r="AW363" s="11" t="s">
        <v>35</v>
      </c>
      <c r="AX363" s="11" t="s">
        <v>77</v>
      </c>
      <c r="AY363" s="185" t="s">
        <v>127</v>
      </c>
    </row>
    <row r="364" spans="2:65" s="11" customFormat="1" ht="22.5" customHeight="1">
      <c r="B364" s="178"/>
      <c r="C364" s="179"/>
      <c r="D364" s="179"/>
      <c r="E364" s="180" t="s">
        <v>5</v>
      </c>
      <c r="F364" s="290" t="s">
        <v>269</v>
      </c>
      <c r="G364" s="291"/>
      <c r="H364" s="291"/>
      <c r="I364" s="291"/>
      <c r="J364" s="179"/>
      <c r="K364" s="181" t="s">
        <v>5</v>
      </c>
      <c r="L364" s="179"/>
      <c r="M364" s="179"/>
      <c r="N364" s="179"/>
      <c r="O364" s="179"/>
      <c r="P364" s="179"/>
      <c r="Q364" s="179"/>
      <c r="R364" s="182"/>
      <c r="T364" s="183"/>
      <c r="U364" s="179"/>
      <c r="V364" s="179"/>
      <c r="W364" s="179"/>
      <c r="X364" s="179"/>
      <c r="Y364" s="179"/>
      <c r="Z364" s="179"/>
      <c r="AA364" s="184"/>
      <c r="AT364" s="185" t="s">
        <v>134</v>
      </c>
      <c r="AU364" s="185" t="s">
        <v>87</v>
      </c>
      <c r="AV364" s="11" t="s">
        <v>22</v>
      </c>
      <c r="AW364" s="11" t="s">
        <v>35</v>
      </c>
      <c r="AX364" s="11" t="s">
        <v>77</v>
      </c>
      <c r="AY364" s="185" t="s">
        <v>127</v>
      </c>
    </row>
    <row r="365" spans="2:65" s="11" customFormat="1" ht="22.5" customHeight="1">
      <c r="B365" s="178"/>
      <c r="C365" s="179"/>
      <c r="D365" s="179"/>
      <c r="E365" s="180" t="s">
        <v>5</v>
      </c>
      <c r="F365" s="290" t="s">
        <v>311</v>
      </c>
      <c r="G365" s="291"/>
      <c r="H365" s="291"/>
      <c r="I365" s="291"/>
      <c r="J365" s="179"/>
      <c r="K365" s="181" t="s">
        <v>5</v>
      </c>
      <c r="L365" s="179"/>
      <c r="M365" s="179"/>
      <c r="N365" s="179"/>
      <c r="O365" s="179"/>
      <c r="P365" s="179"/>
      <c r="Q365" s="179"/>
      <c r="R365" s="182"/>
      <c r="T365" s="183"/>
      <c r="U365" s="179"/>
      <c r="V365" s="179"/>
      <c r="W365" s="179"/>
      <c r="X365" s="179"/>
      <c r="Y365" s="179"/>
      <c r="Z365" s="179"/>
      <c r="AA365" s="184"/>
      <c r="AT365" s="185" t="s">
        <v>134</v>
      </c>
      <c r="AU365" s="185" t="s">
        <v>87</v>
      </c>
      <c r="AV365" s="11" t="s">
        <v>22</v>
      </c>
      <c r="AW365" s="11" t="s">
        <v>35</v>
      </c>
      <c r="AX365" s="11" t="s">
        <v>77</v>
      </c>
      <c r="AY365" s="185" t="s">
        <v>127</v>
      </c>
    </row>
    <row r="366" spans="2:65" s="10" customFormat="1" ht="22.5" customHeight="1">
      <c r="B366" s="170"/>
      <c r="C366" s="171"/>
      <c r="D366" s="171"/>
      <c r="E366" s="172" t="s">
        <v>5</v>
      </c>
      <c r="F366" s="302" t="s">
        <v>407</v>
      </c>
      <c r="G366" s="303"/>
      <c r="H366" s="303"/>
      <c r="I366" s="303"/>
      <c r="J366" s="171"/>
      <c r="K366" s="173">
        <v>1.5</v>
      </c>
      <c r="L366" s="171"/>
      <c r="M366" s="171"/>
      <c r="N366" s="171"/>
      <c r="O366" s="171"/>
      <c r="P366" s="171"/>
      <c r="Q366" s="171"/>
      <c r="R366" s="174"/>
      <c r="T366" s="175"/>
      <c r="U366" s="171"/>
      <c r="V366" s="171"/>
      <c r="W366" s="171"/>
      <c r="X366" s="171"/>
      <c r="Y366" s="171"/>
      <c r="Z366" s="171"/>
      <c r="AA366" s="176"/>
      <c r="AT366" s="177" t="s">
        <v>134</v>
      </c>
      <c r="AU366" s="177" t="s">
        <v>87</v>
      </c>
      <c r="AV366" s="10" t="s">
        <v>87</v>
      </c>
      <c r="AW366" s="10" t="s">
        <v>35</v>
      </c>
      <c r="AX366" s="10" t="s">
        <v>77</v>
      </c>
      <c r="AY366" s="177" t="s">
        <v>127</v>
      </c>
    </row>
    <row r="367" spans="2:65" s="11" customFormat="1" ht="22.5" customHeight="1">
      <c r="B367" s="178"/>
      <c r="C367" s="179"/>
      <c r="D367" s="179"/>
      <c r="E367" s="180" t="s">
        <v>5</v>
      </c>
      <c r="F367" s="290" t="s">
        <v>313</v>
      </c>
      <c r="G367" s="291"/>
      <c r="H367" s="291"/>
      <c r="I367" s="291"/>
      <c r="J367" s="179"/>
      <c r="K367" s="181" t="s">
        <v>5</v>
      </c>
      <c r="L367" s="179"/>
      <c r="M367" s="179"/>
      <c r="N367" s="179"/>
      <c r="O367" s="179"/>
      <c r="P367" s="179"/>
      <c r="Q367" s="179"/>
      <c r="R367" s="182"/>
      <c r="T367" s="183"/>
      <c r="U367" s="179"/>
      <c r="V367" s="179"/>
      <c r="W367" s="179"/>
      <c r="X367" s="179"/>
      <c r="Y367" s="179"/>
      <c r="Z367" s="179"/>
      <c r="AA367" s="184"/>
      <c r="AT367" s="185" t="s">
        <v>134</v>
      </c>
      <c r="AU367" s="185" t="s">
        <v>87</v>
      </c>
      <c r="AV367" s="11" t="s">
        <v>22</v>
      </c>
      <c r="AW367" s="11" t="s">
        <v>35</v>
      </c>
      <c r="AX367" s="11" t="s">
        <v>77</v>
      </c>
      <c r="AY367" s="185" t="s">
        <v>127</v>
      </c>
    </row>
    <row r="368" spans="2:65" s="10" customFormat="1" ht="22.5" customHeight="1">
      <c r="B368" s="170"/>
      <c r="C368" s="171"/>
      <c r="D368" s="171"/>
      <c r="E368" s="172" t="s">
        <v>5</v>
      </c>
      <c r="F368" s="302" t="s">
        <v>408</v>
      </c>
      <c r="G368" s="303"/>
      <c r="H368" s="303"/>
      <c r="I368" s="303"/>
      <c r="J368" s="171"/>
      <c r="K368" s="173">
        <v>0.8</v>
      </c>
      <c r="L368" s="171"/>
      <c r="M368" s="171"/>
      <c r="N368" s="171"/>
      <c r="O368" s="171"/>
      <c r="P368" s="171"/>
      <c r="Q368" s="171"/>
      <c r="R368" s="174"/>
      <c r="T368" s="175"/>
      <c r="U368" s="171"/>
      <c r="V368" s="171"/>
      <c r="W368" s="171"/>
      <c r="X368" s="171"/>
      <c r="Y368" s="171"/>
      <c r="Z368" s="171"/>
      <c r="AA368" s="176"/>
      <c r="AT368" s="177" t="s">
        <v>134</v>
      </c>
      <c r="AU368" s="177" t="s">
        <v>87</v>
      </c>
      <c r="AV368" s="10" t="s">
        <v>87</v>
      </c>
      <c r="AW368" s="10" t="s">
        <v>35</v>
      </c>
      <c r="AX368" s="10" t="s">
        <v>77</v>
      </c>
      <c r="AY368" s="177" t="s">
        <v>127</v>
      </c>
    </row>
    <row r="369" spans="2:65" s="11" customFormat="1" ht="22.5" customHeight="1">
      <c r="B369" s="178"/>
      <c r="C369" s="179"/>
      <c r="D369" s="179"/>
      <c r="E369" s="180" t="s">
        <v>5</v>
      </c>
      <c r="F369" s="290" t="s">
        <v>271</v>
      </c>
      <c r="G369" s="291"/>
      <c r="H369" s="291"/>
      <c r="I369" s="291"/>
      <c r="J369" s="179"/>
      <c r="K369" s="181" t="s">
        <v>5</v>
      </c>
      <c r="L369" s="179"/>
      <c r="M369" s="179"/>
      <c r="N369" s="179"/>
      <c r="O369" s="179"/>
      <c r="P369" s="179"/>
      <c r="Q369" s="179"/>
      <c r="R369" s="182"/>
      <c r="T369" s="183"/>
      <c r="U369" s="179"/>
      <c r="V369" s="179"/>
      <c r="W369" s="179"/>
      <c r="X369" s="179"/>
      <c r="Y369" s="179"/>
      <c r="Z369" s="179"/>
      <c r="AA369" s="184"/>
      <c r="AT369" s="185" t="s">
        <v>134</v>
      </c>
      <c r="AU369" s="185" t="s">
        <v>87</v>
      </c>
      <c r="AV369" s="11" t="s">
        <v>22</v>
      </c>
      <c r="AW369" s="11" t="s">
        <v>35</v>
      </c>
      <c r="AX369" s="11" t="s">
        <v>77</v>
      </c>
      <c r="AY369" s="185" t="s">
        <v>127</v>
      </c>
    </row>
    <row r="370" spans="2:65" s="11" customFormat="1" ht="22.5" customHeight="1">
      <c r="B370" s="178"/>
      <c r="C370" s="179"/>
      <c r="D370" s="179"/>
      <c r="E370" s="180" t="s">
        <v>5</v>
      </c>
      <c r="F370" s="290" t="s">
        <v>315</v>
      </c>
      <c r="G370" s="291"/>
      <c r="H370" s="291"/>
      <c r="I370" s="291"/>
      <c r="J370" s="179"/>
      <c r="K370" s="181" t="s">
        <v>5</v>
      </c>
      <c r="L370" s="179"/>
      <c r="M370" s="179"/>
      <c r="N370" s="179"/>
      <c r="O370" s="179"/>
      <c r="P370" s="179"/>
      <c r="Q370" s="179"/>
      <c r="R370" s="182"/>
      <c r="T370" s="183"/>
      <c r="U370" s="179"/>
      <c r="V370" s="179"/>
      <c r="W370" s="179"/>
      <c r="X370" s="179"/>
      <c r="Y370" s="179"/>
      <c r="Z370" s="179"/>
      <c r="AA370" s="184"/>
      <c r="AT370" s="185" t="s">
        <v>134</v>
      </c>
      <c r="AU370" s="185" t="s">
        <v>87</v>
      </c>
      <c r="AV370" s="11" t="s">
        <v>22</v>
      </c>
      <c r="AW370" s="11" t="s">
        <v>35</v>
      </c>
      <c r="AX370" s="11" t="s">
        <v>77</v>
      </c>
      <c r="AY370" s="185" t="s">
        <v>127</v>
      </c>
    </row>
    <row r="371" spans="2:65" s="10" customFormat="1" ht="22.5" customHeight="1">
      <c r="B371" s="170"/>
      <c r="C371" s="171"/>
      <c r="D371" s="171"/>
      <c r="E371" s="172" t="s">
        <v>5</v>
      </c>
      <c r="F371" s="302" t="s">
        <v>409</v>
      </c>
      <c r="G371" s="303"/>
      <c r="H371" s="303"/>
      <c r="I371" s="303"/>
      <c r="J371" s="171"/>
      <c r="K371" s="173">
        <v>2.2999999999999998</v>
      </c>
      <c r="L371" s="171"/>
      <c r="M371" s="171"/>
      <c r="N371" s="171"/>
      <c r="O371" s="171"/>
      <c r="P371" s="171"/>
      <c r="Q371" s="171"/>
      <c r="R371" s="174"/>
      <c r="T371" s="175"/>
      <c r="U371" s="171"/>
      <c r="V371" s="171"/>
      <c r="W371" s="171"/>
      <c r="X371" s="171"/>
      <c r="Y371" s="171"/>
      <c r="Z371" s="171"/>
      <c r="AA371" s="176"/>
      <c r="AT371" s="177" t="s">
        <v>134</v>
      </c>
      <c r="AU371" s="177" t="s">
        <v>87</v>
      </c>
      <c r="AV371" s="10" t="s">
        <v>87</v>
      </c>
      <c r="AW371" s="10" t="s">
        <v>35</v>
      </c>
      <c r="AX371" s="10" t="s">
        <v>77</v>
      </c>
      <c r="AY371" s="177" t="s">
        <v>127</v>
      </c>
    </row>
    <row r="372" spans="2:65" s="11" customFormat="1" ht="22.5" customHeight="1">
      <c r="B372" s="178"/>
      <c r="C372" s="179"/>
      <c r="D372" s="179"/>
      <c r="E372" s="180" t="s">
        <v>5</v>
      </c>
      <c r="F372" s="290" t="s">
        <v>277</v>
      </c>
      <c r="G372" s="291"/>
      <c r="H372" s="291"/>
      <c r="I372" s="291"/>
      <c r="J372" s="179"/>
      <c r="K372" s="181" t="s">
        <v>5</v>
      </c>
      <c r="L372" s="179"/>
      <c r="M372" s="179"/>
      <c r="N372" s="179"/>
      <c r="O372" s="179"/>
      <c r="P372" s="179"/>
      <c r="Q372" s="179"/>
      <c r="R372" s="182"/>
      <c r="T372" s="183"/>
      <c r="U372" s="179"/>
      <c r="V372" s="179"/>
      <c r="W372" s="179"/>
      <c r="X372" s="179"/>
      <c r="Y372" s="179"/>
      <c r="Z372" s="179"/>
      <c r="AA372" s="184"/>
      <c r="AT372" s="185" t="s">
        <v>134</v>
      </c>
      <c r="AU372" s="185" t="s">
        <v>87</v>
      </c>
      <c r="AV372" s="11" t="s">
        <v>22</v>
      </c>
      <c r="AW372" s="11" t="s">
        <v>35</v>
      </c>
      <c r="AX372" s="11" t="s">
        <v>77</v>
      </c>
      <c r="AY372" s="185" t="s">
        <v>127</v>
      </c>
    </row>
    <row r="373" spans="2:65" s="11" customFormat="1" ht="22.5" customHeight="1">
      <c r="B373" s="178"/>
      <c r="C373" s="179"/>
      <c r="D373" s="179"/>
      <c r="E373" s="180" t="s">
        <v>5</v>
      </c>
      <c r="F373" s="290" t="s">
        <v>313</v>
      </c>
      <c r="G373" s="291"/>
      <c r="H373" s="291"/>
      <c r="I373" s="291"/>
      <c r="J373" s="179"/>
      <c r="K373" s="181" t="s">
        <v>5</v>
      </c>
      <c r="L373" s="179"/>
      <c r="M373" s="179"/>
      <c r="N373" s="179"/>
      <c r="O373" s="179"/>
      <c r="P373" s="179"/>
      <c r="Q373" s="179"/>
      <c r="R373" s="182"/>
      <c r="T373" s="183"/>
      <c r="U373" s="179"/>
      <c r="V373" s="179"/>
      <c r="W373" s="179"/>
      <c r="X373" s="179"/>
      <c r="Y373" s="179"/>
      <c r="Z373" s="179"/>
      <c r="AA373" s="184"/>
      <c r="AT373" s="185" t="s">
        <v>134</v>
      </c>
      <c r="AU373" s="185" t="s">
        <v>87</v>
      </c>
      <c r="AV373" s="11" t="s">
        <v>22</v>
      </c>
      <c r="AW373" s="11" t="s">
        <v>35</v>
      </c>
      <c r="AX373" s="11" t="s">
        <v>77</v>
      </c>
      <c r="AY373" s="185" t="s">
        <v>127</v>
      </c>
    </row>
    <row r="374" spans="2:65" s="10" customFormat="1" ht="22.5" customHeight="1">
      <c r="B374" s="170"/>
      <c r="C374" s="171"/>
      <c r="D374" s="171"/>
      <c r="E374" s="172" t="s">
        <v>5</v>
      </c>
      <c r="F374" s="302" t="s">
        <v>410</v>
      </c>
      <c r="G374" s="303"/>
      <c r="H374" s="303"/>
      <c r="I374" s="303"/>
      <c r="J374" s="171"/>
      <c r="K374" s="173">
        <v>0.4</v>
      </c>
      <c r="L374" s="171"/>
      <c r="M374" s="171"/>
      <c r="N374" s="171"/>
      <c r="O374" s="171"/>
      <c r="P374" s="171"/>
      <c r="Q374" s="171"/>
      <c r="R374" s="174"/>
      <c r="T374" s="175"/>
      <c r="U374" s="171"/>
      <c r="V374" s="171"/>
      <c r="W374" s="171"/>
      <c r="X374" s="171"/>
      <c r="Y374" s="171"/>
      <c r="Z374" s="171"/>
      <c r="AA374" s="176"/>
      <c r="AT374" s="177" t="s">
        <v>134</v>
      </c>
      <c r="AU374" s="177" t="s">
        <v>87</v>
      </c>
      <c r="AV374" s="10" t="s">
        <v>87</v>
      </c>
      <c r="AW374" s="10" t="s">
        <v>35</v>
      </c>
      <c r="AX374" s="10" t="s">
        <v>77</v>
      </c>
      <c r="AY374" s="177" t="s">
        <v>127</v>
      </c>
    </row>
    <row r="375" spans="2:65" s="11" customFormat="1" ht="22.5" customHeight="1">
      <c r="B375" s="178"/>
      <c r="C375" s="179"/>
      <c r="D375" s="179"/>
      <c r="E375" s="180" t="s">
        <v>5</v>
      </c>
      <c r="F375" s="290" t="s">
        <v>273</v>
      </c>
      <c r="G375" s="291"/>
      <c r="H375" s="291"/>
      <c r="I375" s="291"/>
      <c r="J375" s="179"/>
      <c r="K375" s="181" t="s">
        <v>5</v>
      </c>
      <c r="L375" s="179"/>
      <c r="M375" s="179"/>
      <c r="N375" s="179"/>
      <c r="O375" s="179"/>
      <c r="P375" s="179"/>
      <c r="Q375" s="179"/>
      <c r="R375" s="182"/>
      <c r="T375" s="183"/>
      <c r="U375" s="179"/>
      <c r="V375" s="179"/>
      <c r="W375" s="179"/>
      <c r="X375" s="179"/>
      <c r="Y375" s="179"/>
      <c r="Z375" s="179"/>
      <c r="AA375" s="184"/>
      <c r="AT375" s="185" t="s">
        <v>134</v>
      </c>
      <c r="AU375" s="185" t="s">
        <v>87</v>
      </c>
      <c r="AV375" s="11" t="s">
        <v>22</v>
      </c>
      <c r="AW375" s="11" t="s">
        <v>35</v>
      </c>
      <c r="AX375" s="11" t="s">
        <v>77</v>
      </c>
      <c r="AY375" s="185" t="s">
        <v>127</v>
      </c>
    </row>
    <row r="376" spans="2:65" s="11" customFormat="1" ht="22.5" customHeight="1">
      <c r="B376" s="178"/>
      <c r="C376" s="179"/>
      <c r="D376" s="179"/>
      <c r="E376" s="180" t="s">
        <v>5</v>
      </c>
      <c r="F376" s="290" t="s">
        <v>318</v>
      </c>
      <c r="G376" s="291"/>
      <c r="H376" s="291"/>
      <c r="I376" s="291"/>
      <c r="J376" s="179"/>
      <c r="K376" s="181" t="s">
        <v>5</v>
      </c>
      <c r="L376" s="179"/>
      <c r="M376" s="179"/>
      <c r="N376" s="179"/>
      <c r="O376" s="179"/>
      <c r="P376" s="179"/>
      <c r="Q376" s="179"/>
      <c r="R376" s="182"/>
      <c r="T376" s="183"/>
      <c r="U376" s="179"/>
      <c r="V376" s="179"/>
      <c r="W376" s="179"/>
      <c r="X376" s="179"/>
      <c r="Y376" s="179"/>
      <c r="Z376" s="179"/>
      <c r="AA376" s="184"/>
      <c r="AT376" s="185" t="s">
        <v>134</v>
      </c>
      <c r="AU376" s="185" t="s">
        <v>87</v>
      </c>
      <c r="AV376" s="11" t="s">
        <v>22</v>
      </c>
      <c r="AW376" s="11" t="s">
        <v>35</v>
      </c>
      <c r="AX376" s="11" t="s">
        <v>77</v>
      </c>
      <c r="AY376" s="185" t="s">
        <v>127</v>
      </c>
    </row>
    <row r="377" spans="2:65" s="10" customFormat="1" ht="22.5" customHeight="1">
      <c r="B377" s="170"/>
      <c r="C377" s="171"/>
      <c r="D377" s="171"/>
      <c r="E377" s="172" t="s">
        <v>5</v>
      </c>
      <c r="F377" s="302" t="s">
        <v>411</v>
      </c>
      <c r="G377" s="303"/>
      <c r="H377" s="303"/>
      <c r="I377" s="303"/>
      <c r="J377" s="171"/>
      <c r="K377" s="173">
        <v>0.2</v>
      </c>
      <c r="L377" s="171"/>
      <c r="M377" s="171"/>
      <c r="N377" s="171"/>
      <c r="O377" s="171"/>
      <c r="P377" s="171"/>
      <c r="Q377" s="171"/>
      <c r="R377" s="174"/>
      <c r="T377" s="175"/>
      <c r="U377" s="171"/>
      <c r="V377" s="171"/>
      <c r="W377" s="171"/>
      <c r="X377" s="171"/>
      <c r="Y377" s="171"/>
      <c r="Z377" s="171"/>
      <c r="AA377" s="176"/>
      <c r="AT377" s="177" t="s">
        <v>134</v>
      </c>
      <c r="AU377" s="177" t="s">
        <v>87</v>
      </c>
      <c r="AV377" s="10" t="s">
        <v>87</v>
      </c>
      <c r="AW377" s="10" t="s">
        <v>35</v>
      </c>
      <c r="AX377" s="10" t="s">
        <v>77</v>
      </c>
      <c r="AY377" s="177" t="s">
        <v>127</v>
      </c>
    </row>
    <row r="378" spans="2:65" s="12" customFormat="1" ht="22.5" customHeight="1">
      <c r="B378" s="188"/>
      <c r="C378" s="189"/>
      <c r="D378" s="189"/>
      <c r="E378" s="190" t="s">
        <v>5</v>
      </c>
      <c r="F378" s="304" t="s">
        <v>279</v>
      </c>
      <c r="G378" s="305"/>
      <c r="H378" s="305"/>
      <c r="I378" s="305"/>
      <c r="J378" s="189"/>
      <c r="K378" s="191">
        <v>5.2</v>
      </c>
      <c r="L378" s="189"/>
      <c r="M378" s="189"/>
      <c r="N378" s="189"/>
      <c r="O378" s="189"/>
      <c r="P378" s="189"/>
      <c r="Q378" s="189"/>
      <c r="R378" s="192"/>
      <c r="T378" s="193"/>
      <c r="U378" s="189"/>
      <c r="V378" s="189"/>
      <c r="W378" s="189"/>
      <c r="X378" s="189"/>
      <c r="Y378" s="189"/>
      <c r="Z378" s="189"/>
      <c r="AA378" s="194"/>
      <c r="AT378" s="195" t="s">
        <v>134</v>
      </c>
      <c r="AU378" s="195" t="s">
        <v>87</v>
      </c>
      <c r="AV378" s="12" t="s">
        <v>150</v>
      </c>
      <c r="AW378" s="12" t="s">
        <v>35</v>
      </c>
      <c r="AX378" s="12" t="s">
        <v>22</v>
      </c>
      <c r="AY378" s="195" t="s">
        <v>127</v>
      </c>
    </row>
    <row r="379" spans="2:65" s="9" customFormat="1" ht="29.85" customHeight="1">
      <c r="B379" s="153"/>
      <c r="C379" s="154"/>
      <c r="D379" s="186" t="s">
        <v>250</v>
      </c>
      <c r="E379" s="186"/>
      <c r="F379" s="186"/>
      <c r="G379" s="186"/>
      <c r="H379" s="186"/>
      <c r="I379" s="186"/>
      <c r="J379" s="186"/>
      <c r="K379" s="186"/>
      <c r="L379" s="186"/>
      <c r="M379" s="186"/>
      <c r="N379" s="296">
        <f>BK379</f>
        <v>0</v>
      </c>
      <c r="O379" s="297"/>
      <c r="P379" s="297"/>
      <c r="Q379" s="297"/>
      <c r="R379" s="156"/>
      <c r="T379" s="157"/>
      <c r="U379" s="154"/>
      <c r="V379" s="154"/>
      <c r="W379" s="158">
        <f>SUM(W380:W507)</f>
        <v>0</v>
      </c>
      <c r="X379" s="154"/>
      <c r="Y379" s="158">
        <f>SUM(Y380:Y507)</f>
        <v>55.918030000000002</v>
      </c>
      <c r="Z379" s="154"/>
      <c r="AA379" s="159">
        <f>SUM(AA380:AA507)</f>
        <v>0</v>
      </c>
      <c r="AR379" s="160" t="s">
        <v>22</v>
      </c>
      <c r="AT379" s="161" t="s">
        <v>76</v>
      </c>
      <c r="AU379" s="161" t="s">
        <v>22</v>
      </c>
      <c r="AY379" s="160" t="s">
        <v>127</v>
      </c>
      <c r="BK379" s="162">
        <f>SUM(BK380:BK507)</f>
        <v>0</v>
      </c>
    </row>
    <row r="380" spans="2:65" s="1" customFormat="1" ht="22.5" customHeight="1">
      <c r="B380" s="135"/>
      <c r="C380" s="163" t="s">
        <v>412</v>
      </c>
      <c r="D380" s="163" t="s">
        <v>128</v>
      </c>
      <c r="E380" s="164" t="s">
        <v>413</v>
      </c>
      <c r="F380" s="285" t="s">
        <v>414</v>
      </c>
      <c r="G380" s="285"/>
      <c r="H380" s="285"/>
      <c r="I380" s="285"/>
      <c r="J380" s="165" t="s">
        <v>261</v>
      </c>
      <c r="K380" s="166">
        <v>30</v>
      </c>
      <c r="L380" s="286">
        <v>0</v>
      </c>
      <c r="M380" s="286"/>
      <c r="N380" s="287">
        <f>ROUND(L380*K380,2)</f>
        <v>0</v>
      </c>
      <c r="O380" s="287"/>
      <c r="P380" s="287"/>
      <c r="Q380" s="287"/>
      <c r="R380" s="138"/>
      <c r="T380" s="167" t="s">
        <v>5</v>
      </c>
      <c r="U380" s="47" t="s">
        <v>42</v>
      </c>
      <c r="V380" s="39"/>
      <c r="W380" s="168">
        <f>V380*K380</f>
        <v>0</v>
      </c>
      <c r="X380" s="168">
        <v>0.27994000000000002</v>
      </c>
      <c r="Y380" s="168">
        <f>X380*K380</f>
        <v>8.398200000000001</v>
      </c>
      <c r="Z380" s="168">
        <v>0</v>
      </c>
      <c r="AA380" s="169">
        <f>Z380*K380</f>
        <v>0</v>
      </c>
      <c r="AR380" s="21" t="s">
        <v>150</v>
      </c>
      <c r="AT380" s="21" t="s">
        <v>128</v>
      </c>
      <c r="AU380" s="21" t="s">
        <v>87</v>
      </c>
      <c r="AY380" s="21" t="s">
        <v>127</v>
      </c>
      <c r="BE380" s="109">
        <f>IF(U380="základní",N380,0)</f>
        <v>0</v>
      </c>
      <c r="BF380" s="109">
        <f>IF(U380="snížená",N380,0)</f>
        <v>0</v>
      </c>
      <c r="BG380" s="109">
        <f>IF(U380="zákl. přenesená",N380,0)</f>
        <v>0</v>
      </c>
      <c r="BH380" s="109">
        <f>IF(U380="sníž. přenesená",N380,0)</f>
        <v>0</v>
      </c>
      <c r="BI380" s="109">
        <f>IF(U380="nulová",N380,0)</f>
        <v>0</v>
      </c>
      <c r="BJ380" s="21" t="s">
        <v>22</v>
      </c>
      <c r="BK380" s="109">
        <f>ROUND(L380*K380,2)</f>
        <v>0</v>
      </c>
      <c r="BL380" s="21" t="s">
        <v>150</v>
      </c>
      <c r="BM380" s="21" t="s">
        <v>415</v>
      </c>
    </row>
    <row r="381" spans="2:65" s="11" customFormat="1" ht="22.5" customHeight="1">
      <c r="B381" s="178"/>
      <c r="C381" s="179"/>
      <c r="D381" s="179"/>
      <c r="E381" s="180" t="s">
        <v>5</v>
      </c>
      <c r="F381" s="300" t="s">
        <v>263</v>
      </c>
      <c r="G381" s="301"/>
      <c r="H381" s="301"/>
      <c r="I381" s="301"/>
      <c r="J381" s="179"/>
      <c r="K381" s="181" t="s">
        <v>5</v>
      </c>
      <c r="L381" s="179"/>
      <c r="M381" s="179"/>
      <c r="N381" s="179"/>
      <c r="O381" s="179"/>
      <c r="P381" s="179"/>
      <c r="Q381" s="179"/>
      <c r="R381" s="182"/>
      <c r="T381" s="183"/>
      <c r="U381" s="179"/>
      <c r="V381" s="179"/>
      <c r="W381" s="179"/>
      <c r="X381" s="179"/>
      <c r="Y381" s="179"/>
      <c r="Z381" s="179"/>
      <c r="AA381" s="184"/>
      <c r="AT381" s="185" t="s">
        <v>134</v>
      </c>
      <c r="AU381" s="185" t="s">
        <v>87</v>
      </c>
      <c r="AV381" s="11" t="s">
        <v>22</v>
      </c>
      <c r="AW381" s="11" t="s">
        <v>35</v>
      </c>
      <c r="AX381" s="11" t="s">
        <v>77</v>
      </c>
      <c r="AY381" s="185" t="s">
        <v>127</v>
      </c>
    </row>
    <row r="382" spans="2:65" s="11" customFormat="1" ht="22.5" customHeight="1">
      <c r="B382" s="178"/>
      <c r="C382" s="179"/>
      <c r="D382" s="179"/>
      <c r="E382" s="180" t="s">
        <v>5</v>
      </c>
      <c r="F382" s="290" t="s">
        <v>264</v>
      </c>
      <c r="G382" s="291"/>
      <c r="H382" s="291"/>
      <c r="I382" s="291"/>
      <c r="J382" s="179"/>
      <c r="K382" s="181" t="s">
        <v>5</v>
      </c>
      <c r="L382" s="179"/>
      <c r="M382" s="179"/>
      <c r="N382" s="179"/>
      <c r="O382" s="179"/>
      <c r="P382" s="179"/>
      <c r="Q382" s="179"/>
      <c r="R382" s="182"/>
      <c r="T382" s="183"/>
      <c r="U382" s="179"/>
      <c r="V382" s="179"/>
      <c r="W382" s="179"/>
      <c r="X382" s="179"/>
      <c r="Y382" s="179"/>
      <c r="Z382" s="179"/>
      <c r="AA382" s="184"/>
      <c r="AT382" s="185" t="s">
        <v>134</v>
      </c>
      <c r="AU382" s="185" t="s">
        <v>87</v>
      </c>
      <c r="AV382" s="11" t="s">
        <v>22</v>
      </c>
      <c r="AW382" s="11" t="s">
        <v>35</v>
      </c>
      <c r="AX382" s="11" t="s">
        <v>77</v>
      </c>
      <c r="AY382" s="185" t="s">
        <v>127</v>
      </c>
    </row>
    <row r="383" spans="2:65" s="11" customFormat="1" ht="22.5" customHeight="1">
      <c r="B383" s="178"/>
      <c r="C383" s="179"/>
      <c r="D383" s="179"/>
      <c r="E383" s="180" t="s">
        <v>5</v>
      </c>
      <c r="F383" s="290" t="s">
        <v>265</v>
      </c>
      <c r="G383" s="291"/>
      <c r="H383" s="291"/>
      <c r="I383" s="291"/>
      <c r="J383" s="179"/>
      <c r="K383" s="181" t="s">
        <v>5</v>
      </c>
      <c r="L383" s="179"/>
      <c r="M383" s="179"/>
      <c r="N383" s="179"/>
      <c r="O383" s="179"/>
      <c r="P383" s="179"/>
      <c r="Q383" s="179"/>
      <c r="R383" s="182"/>
      <c r="T383" s="183"/>
      <c r="U383" s="179"/>
      <c r="V383" s="179"/>
      <c r="W383" s="179"/>
      <c r="X383" s="179"/>
      <c r="Y383" s="179"/>
      <c r="Z383" s="179"/>
      <c r="AA383" s="184"/>
      <c r="AT383" s="185" t="s">
        <v>134</v>
      </c>
      <c r="AU383" s="185" t="s">
        <v>87</v>
      </c>
      <c r="AV383" s="11" t="s">
        <v>22</v>
      </c>
      <c r="AW383" s="11" t="s">
        <v>35</v>
      </c>
      <c r="AX383" s="11" t="s">
        <v>77</v>
      </c>
      <c r="AY383" s="185" t="s">
        <v>127</v>
      </c>
    </row>
    <row r="384" spans="2:65" s="11" customFormat="1" ht="22.5" customHeight="1">
      <c r="B384" s="178"/>
      <c r="C384" s="179"/>
      <c r="D384" s="179"/>
      <c r="E384" s="180" t="s">
        <v>5</v>
      </c>
      <c r="F384" s="290" t="s">
        <v>266</v>
      </c>
      <c r="G384" s="291"/>
      <c r="H384" s="291"/>
      <c r="I384" s="291"/>
      <c r="J384" s="179"/>
      <c r="K384" s="181" t="s">
        <v>5</v>
      </c>
      <c r="L384" s="179"/>
      <c r="M384" s="179"/>
      <c r="N384" s="179"/>
      <c r="O384" s="179"/>
      <c r="P384" s="179"/>
      <c r="Q384" s="179"/>
      <c r="R384" s="182"/>
      <c r="T384" s="183"/>
      <c r="U384" s="179"/>
      <c r="V384" s="179"/>
      <c r="W384" s="179"/>
      <c r="X384" s="179"/>
      <c r="Y384" s="179"/>
      <c r="Z384" s="179"/>
      <c r="AA384" s="184"/>
      <c r="AT384" s="185" t="s">
        <v>134</v>
      </c>
      <c r="AU384" s="185" t="s">
        <v>87</v>
      </c>
      <c r="AV384" s="11" t="s">
        <v>22</v>
      </c>
      <c r="AW384" s="11" t="s">
        <v>35</v>
      </c>
      <c r="AX384" s="11" t="s">
        <v>77</v>
      </c>
      <c r="AY384" s="185" t="s">
        <v>127</v>
      </c>
    </row>
    <row r="385" spans="2:65" s="11" customFormat="1" ht="22.5" customHeight="1">
      <c r="B385" s="178"/>
      <c r="C385" s="179"/>
      <c r="D385" s="179"/>
      <c r="E385" s="180" t="s">
        <v>5</v>
      </c>
      <c r="F385" s="290" t="s">
        <v>267</v>
      </c>
      <c r="G385" s="291"/>
      <c r="H385" s="291"/>
      <c r="I385" s="291"/>
      <c r="J385" s="179"/>
      <c r="K385" s="181" t="s">
        <v>5</v>
      </c>
      <c r="L385" s="179"/>
      <c r="M385" s="179"/>
      <c r="N385" s="179"/>
      <c r="O385" s="179"/>
      <c r="P385" s="179"/>
      <c r="Q385" s="179"/>
      <c r="R385" s="182"/>
      <c r="T385" s="183"/>
      <c r="U385" s="179"/>
      <c r="V385" s="179"/>
      <c r="W385" s="179"/>
      <c r="X385" s="179"/>
      <c r="Y385" s="179"/>
      <c r="Z385" s="179"/>
      <c r="AA385" s="184"/>
      <c r="AT385" s="185" t="s">
        <v>134</v>
      </c>
      <c r="AU385" s="185" t="s">
        <v>87</v>
      </c>
      <c r="AV385" s="11" t="s">
        <v>22</v>
      </c>
      <c r="AW385" s="11" t="s">
        <v>35</v>
      </c>
      <c r="AX385" s="11" t="s">
        <v>77</v>
      </c>
      <c r="AY385" s="185" t="s">
        <v>127</v>
      </c>
    </row>
    <row r="386" spans="2:65" s="11" customFormat="1" ht="22.5" customHeight="1">
      <c r="B386" s="178"/>
      <c r="C386" s="179"/>
      <c r="D386" s="179"/>
      <c r="E386" s="180" t="s">
        <v>5</v>
      </c>
      <c r="F386" s="290" t="s">
        <v>268</v>
      </c>
      <c r="G386" s="291"/>
      <c r="H386" s="291"/>
      <c r="I386" s="291"/>
      <c r="J386" s="179"/>
      <c r="K386" s="181" t="s">
        <v>5</v>
      </c>
      <c r="L386" s="179"/>
      <c r="M386" s="179"/>
      <c r="N386" s="179"/>
      <c r="O386" s="179"/>
      <c r="P386" s="179"/>
      <c r="Q386" s="179"/>
      <c r="R386" s="182"/>
      <c r="T386" s="183"/>
      <c r="U386" s="179"/>
      <c r="V386" s="179"/>
      <c r="W386" s="179"/>
      <c r="X386" s="179"/>
      <c r="Y386" s="179"/>
      <c r="Z386" s="179"/>
      <c r="AA386" s="184"/>
      <c r="AT386" s="185" t="s">
        <v>134</v>
      </c>
      <c r="AU386" s="185" t="s">
        <v>87</v>
      </c>
      <c r="AV386" s="11" t="s">
        <v>22</v>
      </c>
      <c r="AW386" s="11" t="s">
        <v>35</v>
      </c>
      <c r="AX386" s="11" t="s">
        <v>77</v>
      </c>
      <c r="AY386" s="185" t="s">
        <v>127</v>
      </c>
    </row>
    <row r="387" spans="2:65" s="11" customFormat="1" ht="22.5" customHeight="1">
      <c r="B387" s="178"/>
      <c r="C387" s="179"/>
      <c r="D387" s="179"/>
      <c r="E387" s="180" t="s">
        <v>5</v>
      </c>
      <c r="F387" s="290" t="s">
        <v>269</v>
      </c>
      <c r="G387" s="291"/>
      <c r="H387" s="291"/>
      <c r="I387" s="291"/>
      <c r="J387" s="179"/>
      <c r="K387" s="181" t="s">
        <v>5</v>
      </c>
      <c r="L387" s="179"/>
      <c r="M387" s="179"/>
      <c r="N387" s="179"/>
      <c r="O387" s="179"/>
      <c r="P387" s="179"/>
      <c r="Q387" s="179"/>
      <c r="R387" s="182"/>
      <c r="T387" s="183"/>
      <c r="U387" s="179"/>
      <c r="V387" s="179"/>
      <c r="W387" s="179"/>
      <c r="X387" s="179"/>
      <c r="Y387" s="179"/>
      <c r="Z387" s="179"/>
      <c r="AA387" s="184"/>
      <c r="AT387" s="185" t="s">
        <v>134</v>
      </c>
      <c r="AU387" s="185" t="s">
        <v>87</v>
      </c>
      <c r="AV387" s="11" t="s">
        <v>22</v>
      </c>
      <c r="AW387" s="11" t="s">
        <v>35</v>
      </c>
      <c r="AX387" s="11" t="s">
        <v>77</v>
      </c>
      <c r="AY387" s="185" t="s">
        <v>127</v>
      </c>
    </row>
    <row r="388" spans="2:65" s="10" customFormat="1" ht="22.5" customHeight="1">
      <c r="B388" s="170"/>
      <c r="C388" s="171"/>
      <c r="D388" s="171"/>
      <c r="E388" s="172" t="s">
        <v>5</v>
      </c>
      <c r="F388" s="302" t="s">
        <v>270</v>
      </c>
      <c r="G388" s="303"/>
      <c r="H388" s="303"/>
      <c r="I388" s="303"/>
      <c r="J388" s="171"/>
      <c r="K388" s="173">
        <v>5</v>
      </c>
      <c r="L388" s="171"/>
      <c r="M388" s="171"/>
      <c r="N388" s="171"/>
      <c r="O388" s="171"/>
      <c r="P388" s="171"/>
      <c r="Q388" s="171"/>
      <c r="R388" s="174"/>
      <c r="T388" s="175"/>
      <c r="U388" s="171"/>
      <c r="V388" s="171"/>
      <c r="W388" s="171"/>
      <c r="X388" s="171"/>
      <c r="Y388" s="171"/>
      <c r="Z388" s="171"/>
      <c r="AA388" s="176"/>
      <c r="AT388" s="177" t="s">
        <v>134</v>
      </c>
      <c r="AU388" s="177" t="s">
        <v>87</v>
      </c>
      <c r="AV388" s="10" t="s">
        <v>87</v>
      </c>
      <c r="AW388" s="10" t="s">
        <v>35</v>
      </c>
      <c r="AX388" s="10" t="s">
        <v>77</v>
      </c>
      <c r="AY388" s="177" t="s">
        <v>127</v>
      </c>
    </row>
    <row r="389" spans="2:65" s="11" customFormat="1" ht="22.5" customHeight="1">
      <c r="B389" s="178"/>
      <c r="C389" s="179"/>
      <c r="D389" s="179"/>
      <c r="E389" s="180" t="s">
        <v>5</v>
      </c>
      <c r="F389" s="290" t="s">
        <v>271</v>
      </c>
      <c r="G389" s="291"/>
      <c r="H389" s="291"/>
      <c r="I389" s="291"/>
      <c r="J389" s="179"/>
      <c r="K389" s="181" t="s">
        <v>5</v>
      </c>
      <c r="L389" s="179"/>
      <c r="M389" s="179"/>
      <c r="N389" s="179"/>
      <c r="O389" s="179"/>
      <c r="P389" s="179"/>
      <c r="Q389" s="179"/>
      <c r="R389" s="182"/>
      <c r="T389" s="183"/>
      <c r="U389" s="179"/>
      <c r="V389" s="179"/>
      <c r="W389" s="179"/>
      <c r="X389" s="179"/>
      <c r="Y389" s="179"/>
      <c r="Z389" s="179"/>
      <c r="AA389" s="184"/>
      <c r="AT389" s="185" t="s">
        <v>134</v>
      </c>
      <c r="AU389" s="185" t="s">
        <v>87</v>
      </c>
      <c r="AV389" s="11" t="s">
        <v>22</v>
      </c>
      <c r="AW389" s="11" t="s">
        <v>35</v>
      </c>
      <c r="AX389" s="11" t="s">
        <v>77</v>
      </c>
      <c r="AY389" s="185" t="s">
        <v>127</v>
      </c>
    </row>
    <row r="390" spans="2:65" s="10" customFormat="1" ht="22.5" customHeight="1">
      <c r="B390" s="170"/>
      <c r="C390" s="171"/>
      <c r="D390" s="171"/>
      <c r="E390" s="172" t="s">
        <v>5</v>
      </c>
      <c r="F390" s="302" t="s">
        <v>272</v>
      </c>
      <c r="G390" s="303"/>
      <c r="H390" s="303"/>
      <c r="I390" s="303"/>
      <c r="J390" s="171"/>
      <c r="K390" s="173">
        <v>23</v>
      </c>
      <c r="L390" s="171"/>
      <c r="M390" s="171"/>
      <c r="N390" s="171"/>
      <c r="O390" s="171"/>
      <c r="P390" s="171"/>
      <c r="Q390" s="171"/>
      <c r="R390" s="174"/>
      <c r="T390" s="175"/>
      <c r="U390" s="171"/>
      <c r="V390" s="171"/>
      <c r="W390" s="171"/>
      <c r="X390" s="171"/>
      <c r="Y390" s="171"/>
      <c r="Z390" s="171"/>
      <c r="AA390" s="176"/>
      <c r="AT390" s="177" t="s">
        <v>134</v>
      </c>
      <c r="AU390" s="177" t="s">
        <v>87</v>
      </c>
      <c r="AV390" s="10" t="s">
        <v>87</v>
      </c>
      <c r="AW390" s="10" t="s">
        <v>35</v>
      </c>
      <c r="AX390" s="10" t="s">
        <v>77</v>
      </c>
      <c r="AY390" s="177" t="s">
        <v>127</v>
      </c>
    </row>
    <row r="391" spans="2:65" s="11" customFormat="1" ht="22.5" customHeight="1">
      <c r="B391" s="178"/>
      <c r="C391" s="179"/>
      <c r="D391" s="179"/>
      <c r="E391" s="180" t="s">
        <v>5</v>
      </c>
      <c r="F391" s="290" t="s">
        <v>273</v>
      </c>
      <c r="G391" s="291"/>
      <c r="H391" s="291"/>
      <c r="I391" s="291"/>
      <c r="J391" s="179"/>
      <c r="K391" s="181" t="s">
        <v>5</v>
      </c>
      <c r="L391" s="179"/>
      <c r="M391" s="179"/>
      <c r="N391" s="179"/>
      <c r="O391" s="179"/>
      <c r="P391" s="179"/>
      <c r="Q391" s="179"/>
      <c r="R391" s="182"/>
      <c r="T391" s="183"/>
      <c r="U391" s="179"/>
      <c r="V391" s="179"/>
      <c r="W391" s="179"/>
      <c r="X391" s="179"/>
      <c r="Y391" s="179"/>
      <c r="Z391" s="179"/>
      <c r="AA391" s="184"/>
      <c r="AT391" s="185" t="s">
        <v>134</v>
      </c>
      <c r="AU391" s="185" t="s">
        <v>87</v>
      </c>
      <c r="AV391" s="11" t="s">
        <v>22</v>
      </c>
      <c r="AW391" s="11" t="s">
        <v>35</v>
      </c>
      <c r="AX391" s="11" t="s">
        <v>77</v>
      </c>
      <c r="AY391" s="185" t="s">
        <v>127</v>
      </c>
    </row>
    <row r="392" spans="2:65" s="10" customFormat="1" ht="22.5" customHeight="1">
      <c r="B392" s="170"/>
      <c r="C392" s="171"/>
      <c r="D392" s="171"/>
      <c r="E392" s="172" t="s">
        <v>5</v>
      </c>
      <c r="F392" s="302" t="s">
        <v>274</v>
      </c>
      <c r="G392" s="303"/>
      <c r="H392" s="303"/>
      <c r="I392" s="303"/>
      <c r="J392" s="171"/>
      <c r="K392" s="173">
        <v>2</v>
      </c>
      <c r="L392" s="171"/>
      <c r="M392" s="171"/>
      <c r="N392" s="171"/>
      <c r="O392" s="171"/>
      <c r="P392" s="171"/>
      <c r="Q392" s="171"/>
      <c r="R392" s="174"/>
      <c r="T392" s="175"/>
      <c r="U392" s="171"/>
      <c r="V392" s="171"/>
      <c r="W392" s="171"/>
      <c r="X392" s="171"/>
      <c r="Y392" s="171"/>
      <c r="Z392" s="171"/>
      <c r="AA392" s="176"/>
      <c r="AT392" s="177" t="s">
        <v>134</v>
      </c>
      <c r="AU392" s="177" t="s">
        <v>87</v>
      </c>
      <c r="AV392" s="10" t="s">
        <v>87</v>
      </c>
      <c r="AW392" s="10" t="s">
        <v>35</v>
      </c>
      <c r="AX392" s="10" t="s">
        <v>77</v>
      </c>
      <c r="AY392" s="177" t="s">
        <v>127</v>
      </c>
    </row>
    <row r="393" spans="2:65" s="12" customFormat="1" ht="22.5" customHeight="1">
      <c r="B393" s="188"/>
      <c r="C393" s="189"/>
      <c r="D393" s="189"/>
      <c r="E393" s="190" t="s">
        <v>5</v>
      </c>
      <c r="F393" s="304" t="s">
        <v>279</v>
      </c>
      <c r="G393" s="305"/>
      <c r="H393" s="305"/>
      <c r="I393" s="305"/>
      <c r="J393" s="189"/>
      <c r="K393" s="191">
        <v>30</v>
      </c>
      <c r="L393" s="189"/>
      <c r="M393" s="189"/>
      <c r="N393" s="189"/>
      <c r="O393" s="189"/>
      <c r="P393" s="189"/>
      <c r="Q393" s="189"/>
      <c r="R393" s="192"/>
      <c r="T393" s="193"/>
      <c r="U393" s="189"/>
      <c r="V393" s="189"/>
      <c r="W393" s="189"/>
      <c r="X393" s="189"/>
      <c r="Y393" s="189"/>
      <c r="Z393" s="189"/>
      <c r="AA393" s="194"/>
      <c r="AT393" s="195" t="s">
        <v>134</v>
      </c>
      <c r="AU393" s="195" t="s">
        <v>87</v>
      </c>
      <c r="AV393" s="12" t="s">
        <v>150</v>
      </c>
      <c r="AW393" s="12" t="s">
        <v>35</v>
      </c>
      <c r="AX393" s="12" t="s">
        <v>22</v>
      </c>
      <c r="AY393" s="195" t="s">
        <v>127</v>
      </c>
    </row>
    <row r="394" spans="2:65" s="1" customFormat="1" ht="22.5" customHeight="1">
      <c r="B394" s="135"/>
      <c r="C394" s="163" t="s">
        <v>416</v>
      </c>
      <c r="D394" s="163" t="s">
        <v>128</v>
      </c>
      <c r="E394" s="164" t="s">
        <v>417</v>
      </c>
      <c r="F394" s="285" t="s">
        <v>418</v>
      </c>
      <c r="G394" s="285"/>
      <c r="H394" s="285"/>
      <c r="I394" s="285"/>
      <c r="J394" s="165" t="s">
        <v>261</v>
      </c>
      <c r="K394" s="166">
        <v>12</v>
      </c>
      <c r="L394" s="286">
        <v>0</v>
      </c>
      <c r="M394" s="286"/>
      <c r="N394" s="287">
        <f>ROUND(L394*K394,2)</f>
        <v>0</v>
      </c>
      <c r="O394" s="287"/>
      <c r="P394" s="287"/>
      <c r="Q394" s="287"/>
      <c r="R394" s="138"/>
      <c r="T394" s="167" t="s">
        <v>5</v>
      </c>
      <c r="U394" s="47" t="s">
        <v>42</v>
      </c>
      <c r="V394" s="39"/>
      <c r="W394" s="168">
        <f>V394*K394</f>
        <v>0</v>
      </c>
      <c r="X394" s="168">
        <v>0.27994000000000002</v>
      </c>
      <c r="Y394" s="168">
        <f>X394*K394</f>
        <v>3.35928</v>
      </c>
      <c r="Z394" s="168">
        <v>0</v>
      </c>
      <c r="AA394" s="169">
        <f>Z394*K394</f>
        <v>0</v>
      </c>
      <c r="AR394" s="21" t="s">
        <v>150</v>
      </c>
      <c r="AT394" s="21" t="s">
        <v>128</v>
      </c>
      <c r="AU394" s="21" t="s">
        <v>87</v>
      </c>
      <c r="AY394" s="21" t="s">
        <v>127</v>
      </c>
      <c r="BE394" s="109">
        <f>IF(U394="základní",N394,0)</f>
        <v>0</v>
      </c>
      <c r="BF394" s="109">
        <f>IF(U394="snížená",N394,0)</f>
        <v>0</v>
      </c>
      <c r="BG394" s="109">
        <f>IF(U394="zákl. přenesená",N394,0)</f>
        <v>0</v>
      </c>
      <c r="BH394" s="109">
        <f>IF(U394="sníž. přenesená",N394,0)</f>
        <v>0</v>
      </c>
      <c r="BI394" s="109">
        <f>IF(U394="nulová",N394,0)</f>
        <v>0</v>
      </c>
      <c r="BJ394" s="21" t="s">
        <v>22</v>
      </c>
      <c r="BK394" s="109">
        <f>ROUND(L394*K394,2)</f>
        <v>0</v>
      </c>
      <c r="BL394" s="21" t="s">
        <v>150</v>
      </c>
      <c r="BM394" s="21" t="s">
        <v>419</v>
      </c>
    </row>
    <row r="395" spans="2:65" s="11" customFormat="1" ht="22.5" customHeight="1">
      <c r="B395" s="178"/>
      <c r="C395" s="179"/>
      <c r="D395" s="179"/>
      <c r="E395" s="180" t="s">
        <v>5</v>
      </c>
      <c r="F395" s="300" t="s">
        <v>263</v>
      </c>
      <c r="G395" s="301"/>
      <c r="H395" s="301"/>
      <c r="I395" s="301"/>
      <c r="J395" s="179"/>
      <c r="K395" s="181" t="s">
        <v>5</v>
      </c>
      <c r="L395" s="179"/>
      <c r="M395" s="179"/>
      <c r="N395" s="179"/>
      <c r="O395" s="179"/>
      <c r="P395" s="179"/>
      <c r="Q395" s="179"/>
      <c r="R395" s="182"/>
      <c r="T395" s="183"/>
      <c r="U395" s="179"/>
      <c r="V395" s="179"/>
      <c r="W395" s="179"/>
      <c r="X395" s="179"/>
      <c r="Y395" s="179"/>
      <c r="Z395" s="179"/>
      <c r="AA395" s="184"/>
      <c r="AT395" s="185" t="s">
        <v>134</v>
      </c>
      <c r="AU395" s="185" t="s">
        <v>87</v>
      </c>
      <c r="AV395" s="11" t="s">
        <v>22</v>
      </c>
      <c r="AW395" s="11" t="s">
        <v>35</v>
      </c>
      <c r="AX395" s="11" t="s">
        <v>77</v>
      </c>
      <c r="AY395" s="185" t="s">
        <v>127</v>
      </c>
    </row>
    <row r="396" spans="2:65" s="11" customFormat="1" ht="22.5" customHeight="1">
      <c r="B396" s="178"/>
      <c r="C396" s="179"/>
      <c r="D396" s="179"/>
      <c r="E396" s="180" t="s">
        <v>5</v>
      </c>
      <c r="F396" s="290" t="s">
        <v>264</v>
      </c>
      <c r="G396" s="291"/>
      <c r="H396" s="291"/>
      <c r="I396" s="291"/>
      <c r="J396" s="179"/>
      <c r="K396" s="181" t="s">
        <v>5</v>
      </c>
      <c r="L396" s="179"/>
      <c r="M396" s="179"/>
      <c r="N396" s="179"/>
      <c r="O396" s="179"/>
      <c r="P396" s="179"/>
      <c r="Q396" s="179"/>
      <c r="R396" s="182"/>
      <c r="T396" s="183"/>
      <c r="U396" s="179"/>
      <c r="V396" s="179"/>
      <c r="W396" s="179"/>
      <c r="X396" s="179"/>
      <c r="Y396" s="179"/>
      <c r="Z396" s="179"/>
      <c r="AA396" s="184"/>
      <c r="AT396" s="185" t="s">
        <v>134</v>
      </c>
      <c r="AU396" s="185" t="s">
        <v>87</v>
      </c>
      <c r="AV396" s="11" t="s">
        <v>22</v>
      </c>
      <c r="AW396" s="11" t="s">
        <v>35</v>
      </c>
      <c r="AX396" s="11" t="s">
        <v>77</v>
      </c>
      <c r="AY396" s="185" t="s">
        <v>127</v>
      </c>
    </row>
    <row r="397" spans="2:65" s="11" customFormat="1" ht="22.5" customHeight="1">
      <c r="B397" s="178"/>
      <c r="C397" s="179"/>
      <c r="D397" s="179"/>
      <c r="E397" s="180" t="s">
        <v>5</v>
      </c>
      <c r="F397" s="290" t="s">
        <v>265</v>
      </c>
      <c r="G397" s="291"/>
      <c r="H397" s="291"/>
      <c r="I397" s="291"/>
      <c r="J397" s="179"/>
      <c r="K397" s="181" t="s">
        <v>5</v>
      </c>
      <c r="L397" s="179"/>
      <c r="M397" s="179"/>
      <c r="N397" s="179"/>
      <c r="O397" s="179"/>
      <c r="P397" s="179"/>
      <c r="Q397" s="179"/>
      <c r="R397" s="182"/>
      <c r="T397" s="183"/>
      <c r="U397" s="179"/>
      <c r="V397" s="179"/>
      <c r="W397" s="179"/>
      <c r="X397" s="179"/>
      <c r="Y397" s="179"/>
      <c r="Z397" s="179"/>
      <c r="AA397" s="184"/>
      <c r="AT397" s="185" t="s">
        <v>134</v>
      </c>
      <c r="AU397" s="185" t="s">
        <v>87</v>
      </c>
      <c r="AV397" s="11" t="s">
        <v>22</v>
      </c>
      <c r="AW397" s="11" t="s">
        <v>35</v>
      </c>
      <c r="AX397" s="11" t="s">
        <v>77</v>
      </c>
      <c r="AY397" s="185" t="s">
        <v>127</v>
      </c>
    </row>
    <row r="398" spans="2:65" s="11" customFormat="1" ht="22.5" customHeight="1">
      <c r="B398" s="178"/>
      <c r="C398" s="179"/>
      <c r="D398" s="179"/>
      <c r="E398" s="180" t="s">
        <v>5</v>
      </c>
      <c r="F398" s="290" t="s">
        <v>266</v>
      </c>
      <c r="G398" s="291"/>
      <c r="H398" s="291"/>
      <c r="I398" s="291"/>
      <c r="J398" s="179"/>
      <c r="K398" s="181" t="s">
        <v>5</v>
      </c>
      <c r="L398" s="179"/>
      <c r="M398" s="179"/>
      <c r="N398" s="179"/>
      <c r="O398" s="179"/>
      <c r="P398" s="179"/>
      <c r="Q398" s="179"/>
      <c r="R398" s="182"/>
      <c r="T398" s="183"/>
      <c r="U398" s="179"/>
      <c r="V398" s="179"/>
      <c r="W398" s="179"/>
      <c r="X398" s="179"/>
      <c r="Y398" s="179"/>
      <c r="Z398" s="179"/>
      <c r="AA398" s="184"/>
      <c r="AT398" s="185" t="s">
        <v>134</v>
      </c>
      <c r="AU398" s="185" t="s">
        <v>87</v>
      </c>
      <c r="AV398" s="11" t="s">
        <v>22</v>
      </c>
      <c r="AW398" s="11" t="s">
        <v>35</v>
      </c>
      <c r="AX398" s="11" t="s">
        <v>77</v>
      </c>
      <c r="AY398" s="185" t="s">
        <v>127</v>
      </c>
    </row>
    <row r="399" spans="2:65" s="11" customFormat="1" ht="22.5" customHeight="1">
      <c r="B399" s="178"/>
      <c r="C399" s="179"/>
      <c r="D399" s="179"/>
      <c r="E399" s="180" t="s">
        <v>5</v>
      </c>
      <c r="F399" s="290" t="s">
        <v>267</v>
      </c>
      <c r="G399" s="291"/>
      <c r="H399" s="291"/>
      <c r="I399" s="291"/>
      <c r="J399" s="179"/>
      <c r="K399" s="181" t="s">
        <v>5</v>
      </c>
      <c r="L399" s="179"/>
      <c r="M399" s="179"/>
      <c r="N399" s="179"/>
      <c r="O399" s="179"/>
      <c r="P399" s="179"/>
      <c r="Q399" s="179"/>
      <c r="R399" s="182"/>
      <c r="T399" s="183"/>
      <c r="U399" s="179"/>
      <c r="V399" s="179"/>
      <c r="W399" s="179"/>
      <c r="X399" s="179"/>
      <c r="Y399" s="179"/>
      <c r="Z399" s="179"/>
      <c r="AA399" s="184"/>
      <c r="AT399" s="185" t="s">
        <v>134</v>
      </c>
      <c r="AU399" s="185" t="s">
        <v>87</v>
      </c>
      <c r="AV399" s="11" t="s">
        <v>22</v>
      </c>
      <c r="AW399" s="11" t="s">
        <v>35</v>
      </c>
      <c r="AX399" s="11" t="s">
        <v>77</v>
      </c>
      <c r="AY399" s="185" t="s">
        <v>127</v>
      </c>
    </row>
    <row r="400" spans="2:65" s="11" customFormat="1" ht="22.5" customHeight="1">
      <c r="B400" s="178"/>
      <c r="C400" s="179"/>
      <c r="D400" s="179"/>
      <c r="E400" s="180" t="s">
        <v>5</v>
      </c>
      <c r="F400" s="290" t="s">
        <v>269</v>
      </c>
      <c r="G400" s="291"/>
      <c r="H400" s="291"/>
      <c r="I400" s="291"/>
      <c r="J400" s="179"/>
      <c r="K400" s="181" t="s">
        <v>5</v>
      </c>
      <c r="L400" s="179"/>
      <c r="M400" s="179"/>
      <c r="N400" s="179"/>
      <c r="O400" s="179"/>
      <c r="P400" s="179"/>
      <c r="Q400" s="179"/>
      <c r="R400" s="182"/>
      <c r="T400" s="183"/>
      <c r="U400" s="179"/>
      <c r="V400" s="179"/>
      <c r="W400" s="179"/>
      <c r="X400" s="179"/>
      <c r="Y400" s="179"/>
      <c r="Z400" s="179"/>
      <c r="AA400" s="184"/>
      <c r="AT400" s="185" t="s">
        <v>134</v>
      </c>
      <c r="AU400" s="185" t="s">
        <v>87</v>
      </c>
      <c r="AV400" s="11" t="s">
        <v>22</v>
      </c>
      <c r="AW400" s="11" t="s">
        <v>35</v>
      </c>
      <c r="AX400" s="11" t="s">
        <v>77</v>
      </c>
      <c r="AY400" s="185" t="s">
        <v>127</v>
      </c>
    </row>
    <row r="401" spans="2:65" s="10" customFormat="1" ht="22.5" customHeight="1">
      <c r="B401" s="170"/>
      <c r="C401" s="171"/>
      <c r="D401" s="171"/>
      <c r="E401" s="172" t="s">
        <v>5</v>
      </c>
      <c r="F401" s="302" t="s">
        <v>289</v>
      </c>
      <c r="G401" s="303"/>
      <c r="H401" s="303"/>
      <c r="I401" s="303"/>
      <c r="J401" s="171"/>
      <c r="K401" s="173">
        <v>12</v>
      </c>
      <c r="L401" s="171"/>
      <c r="M401" s="171"/>
      <c r="N401" s="171"/>
      <c r="O401" s="171"/>
      <c r="P401" s="171"/>
      <c r="Q401" s="171"/>
      <c r="R401" s="174"/>
      <c r="T401" s="175"/>
      <c r="U401" s="171"/>
      <c r="V401" s="171"/>
      <c r="W401" s="171"/>
      <c r="X401" s="171"/>
      <c r="Y401" s="171"/>
      <c r="Z401" s="171"/>
      <c r="AA401" s="176"/>
      <c r="AT401" s="177" t="s">
        <v>134</v>
      </c>
      <c r="AU401" s="177" t="s">
        <v>87</v>
      </c>
      <c r="AV401" s="10" t="s">
        <v>87</v>
      </c>
      <c r="AW401" s="10" t="s">
        <v>35</v>
      </c>
      <c r="AX401" s="10" t="s">
        <v>22</v>
      </c>
      <c r="AY401" s="177" t="s">
        <v>127</v>
      </c>
    </row>
    <row r="402" spans="2:65" s="1" customFormat="1" ht="22.5" customHeight="1">
      <c r="B402" s="135"/>
      <c r="C402" s="163" t="s">
        <v>420</v>
      </c>
      <c r="D402" s="163" t="s">
        <v>128</v>
      </c>
      <c r="E402" s="164" t="s">
        <v>421</v>
      </c>
      <c r="F402" s="285" t="s">
        <v>422</v>
      </c>
      <c r="G402" s="285"/>
      <c r="H402" s="285"/>
      <c r="I402" s="285"/>
      <c r="J402" s="165" t="s">
        <v>261</v>
      </c>
      <c r="K402" s="166">
        <v>42</v>
      </c>
      <c r="L402" s="286">
        <v>0</v>
      </c>
      <c r="M402" s="286"/>
      <c r="N402" s="287">
        <f>ROUND(L402*K402,2)</f>
        <v>0</v>
      </c>
      <c r="O402" s="287"/>
      <c r="P402" s="287"/>
      <c r="Q402" s="287"/>
      <c r="R402" s="138"/>
      <c r="T402" s="167" t="s">
        <v>5</v>
      </c>
      <c r="U402" s="47" t="s">
        <v>42</v>
      </c>
      <c r="V402" s="39"/>
      <c r="W402" s="168">
        <f>V402*K402</f>
        <v>0</v>
      </c>
      <c r="X402" s="168">
        <v>0.378</v>
      </c>
      <c r="Y402" s="168">
        <f>X402*K402</f>
        <v>15.875999999999999</v>
      </c>
      <c r="Z402" s="168">
        <v>0</v>
      </c>
      <c r="AA402" s="169">
        <f>Z402*K402</f>
        <v>0</v>
      </c>
      <c r="AR402" s="21" t="s">
        <v>150</v>
      </c>
      <c r="AT402" s="21" t="s">
        <v>128</v>
      </c>
      <c r="AU402" s="21" t="s">
        <v>87</v>
      </c>
      <c r="AY402" s="21" t="s">
        <v>127</v>
      </c>
      <c r="BE402" s="109">
        <f>IF(U402="základní",N402,0)</f>
        <v>0</v>
      </c>
      <c r="BF402" s="109">
        <f>IF(U402="snížená",N402,0)</f>
        <v>0</v>
      </c>
      <c r="BG402" s="109">
        <f>IF(U402="zákl. přenesená",N402,0)</f>
        <v>0</v>
      </c>
      <c r="BH402" s="109">
        <f>IF(U402="sníž. přenesená",N402,0)</f>
        <v>0</v>
      </c>
      <c r="BI402" s="109">
        <f>IF(U402="nulová",N402,0)</f>
        <v>0</v>
      </c>
      <c r="BJ402" s="21" t="s">
        <v>22</v>
      </c>
      <c r="BK402" s="109">
        <f>ROUND(L402*K402,2)</f>
        <v>0</v>
      </c>
      <c r="BL402" s="21" t="s">
        <v>150</v>
      </c>
      <c r="BM402" s="21" t="s">
        <v>423</v>
      </c>
    </row>
    <row r="403" spans="2:65" s="11" customFormat="1" ht="22.5" customHeight="1">
      <c r="B403" s="178"/>
      <c r="C403" s="179"/>
      <c r="D403" s="179"/>
      <c r="E403" s="180" t="s">
        <v>5</v>
      </c>
      <c r="F403" s="300" t="s">
        <v>263</v>
      </c>
      <c r="G403" s="301"/>
      <c r="H403" s="301"/>
      <c r="I403" s="301"/>
      <c r="J403" s="179"/>
      <c r="K403" s="181" t="s">
        <v>5</v>
      </c>
      <c r="L403" s="179"/>
      <c r="M403" s="179"/>
      <c r="N403" s="179"/>
      <c r="O403" s="179"/>
      <c r="P403" s="179"/>
      <c r="Q403" s="179"/>
      <c r="R403" s="182"/>
      <c r="T403" s="183"/>
      <c r="U403" s="179"/>
      <c r="V403" s="179"/>
      <c r="W403" s="179"/>
      <c r="X403" s="179"/>
      <c r="Y403" s="179"/>
      <c r="Z403" s="179"/>
      <c r="AA403" s="184"/>
      <c r="AT403" s="185" t="s">
        <v>134</v>
      </c>
      <c r="AU403" s="185" t="s">
        <v>87</v>
      </c>
      <c r="AV403" s="11" t="s">
        <v>22</v>
      </c>
      <c r="AW403" s="11" t="s">
        <v>35</v>
      </c>
      <c r="AX403" s="11" t="s">
        <v>77</v>
      </c>
      <c r="AY403" s="185" t="s">
        <v>127</v>
      </c>
    </row>
    <row r="404" spans="2:65" s="11" customFormat="1" ht="22.5" customHeight="1">
      <c r="B404" s="178"/>
      <c r="C404" s="179"/>
      <c r="D404" s="179"/>
      <c r="E404" s="180" t="s">
        <v>5</v>
      </c>
      <c r="F404" s="290" t="s">
        <v>264</v>
      </c>
      <c r="G404" s="291"/>
      <c r="H404" s="291"/>
      <c r="I404" s="291"/>
      <c r="J404" s="179"/>
      <c r="K404" s="181" t="s">
        <v>5</v>
      </c>
      <c r="L404" s="179"/>
      <c r="M404" s="179"/>
      <c r="N404" s="179"/>
      <c r="O404" s="179"/>
      <c r="P404" s="179"/>
      <c r="Q404" s="179"/>
      <c r="R404" s="182"/>
      <c r="T404" s="183"/>
      <c r="U404" s="179"/>
      <c r="V404" s="179"/>
      <c r="W404" s="179"/>
      <c r="X404" s="179"/>
      <c r="Y404" s="179"/>
      <c r="Z404" s="179"/>
      <c r="AA404" s="184"/>
      <c r="AT404" s="185" t="s">
        <v>134</v>
      </c>
      <c r="AU404" s="185" t="s">
        <v>87</v>
      </c>
      <c r="AV404" s="11" t="s">
        <v>22</v>
      </c>
      <c r="AW404" s="11" t="s">
        <v>35</v>
      </c>
      <c r="AX404" s="11" t="s">
        <v>77</v>
      </c>
      <c r="AY404" s="185" t="s">
        <v>127</v>
      </c>
    </row>
    <row r="405" spans="2:65" s="11" customFormat="1" ht="22.5" customHeight="1">
      <c r="B405" s="178"/>
      <c r="C405" s="179"/>
      <c r="D405" s="179"/>
      <c r="E405" s="180" t="s">
        <v>5</v>
      </c>
      <c r="F405" s="290" t="s">
        <v>265</v>
      </c>
      <c r="G405" s="291"/>
      <c r="H405" s="291"/>
      <c r="I405" s="291"/>
      <c r="J405" s="179"/>
      <c r="K405" s="181" t="s">
        <v>5</v>
      </c>
      <c r="L405" s="179"/>
      <c r="M405" s="179"/>
      <c r="N405" s="179"/>
      <c r="O405" s="179"/>
      <c r="P405" s="179"/>
      <c r="Q405" s="179"/>
      <c r="R405" s="182"/>
      <c r="T405" s="183"/>
      <c r="U405" s="179"/>
      <c r="V405" s="179"/>
      <c r="W405" s="179"/>
      <c r="X405" s="179"/>
      <c r="Y405" s="179"/>
      <c r="Z405" s="179"/>
      <c r="AA405" s="184"/>
      <c r="AT405" s="185" t="s">
        <v>134</v>
      </c>
      <c r="AU405" s="185" t="s">
        <v>87</v>
      </c>
      <c r="AV405" s="11" t="s">
        <v>22</v>
      </c>
      <c r="AW405" s="11" t="s">
        <v>35</v>
      </c>
      <c r="AX405" s="11" t="s">
        <v>77</v>
      </c>
      <c r="AY405" s="185" t="s">
        <v>127</v>
      </c>
    </row>
    <row r="406" spans="2:65" s="11" customFormat="1" ht="22.5" customHeight="1">
      <c r="B406" s="178"/>
      <c r="C406" s="179"/>
      <c r="D406" s="179"/>
      <c r="E406" s="180" t="s">
        <v>5</v>
      </c>
      <c r="F406" s="290" t="s">
        <v>266</v>
      </c>
      <c r="G406" s="291"/>
      <c r="H406" s="291"/>
      <c r="I406" s="291"/>
      <c r="J406" s="179"/>
      <c r="K406" s="181" t="s">
        <v>5</v>
      </c>
      <c r="L406" s="179"/>
      <c r="M406" s="179"/>
      <c r="N406" s="179"/>
      <c r="O406" s="179"/>
      <c r="P406" s="179"/>
      <c r="Q406" s="179"/>
      <c r="R406" s="182"/>
      <c r="T406" s="183"/>
      <c r="U406" s="179"/>
      <c r="V406" s="179"/>
      <c r="W406" s="179"/>
      <c r="X406" s="179"/>
      <c r="Y406" s="179"/>
      <c r="Z406" s="179"/>
      <c r="AA406" s="184"/>
      <c r="AT406" s="185" t="s">
        <v>134</v>
      </c>
      <c r="AU406" s="185" t="s">
        <v>87</v>
      </c>
      <c r="AV406" s="11" t="s">
        <v>22</v>
      </c>
      <c r="AW406" s="11" t="s">
        <v>35</v>
      </c>
      <c r="AX406" s="11" t="s">
        <v>77</v>
      </c>
      <c r="AY406" s="185" t="s">
        <v>127</v>
      </c>
    </row>
    <row r="407" spans="2:65" s="11" customFormat="1" ht="22.5" customHeight="1">
      <c r="B407" s="178"/>
      <c r="C407" s="179"/>
      <c r="D407" s="179"/>
      <c r="E407" s="180" t="s">
        <v>5</v>
      </c>
      <c r="F407" s="290" t="s">
        <v>267</v>
      </c>
      <c r="G407" s="291"/>
      <c r="H407" s="291"/>
      <c r="I407" s="291"/>
      <c r="J407" s="179"/>
      <c r="K407" s="181" t="s">
        <v>5</v>
      </c>
      <c r="L407" s="179"/>
      <c r="M407" s="179"/>
      <c r="N407" s="179"/>
      <c r="O407" s="179"/>
      <c r="P407" s="179"/>
      <c r="Q407" s="179"/>
      <c r="R407" s="182"/>
      <c r="T407" s="183"/>
      <c r="U407" s="179"/>
      <c r="V407" s="179"/>
      <c r="W407" s="179"/>
      <c r="X407" s="179"/>
      <c r="Y407" s="179"/>
      <c r="Z407" s="179"/>
      <c r="AA407" s="184"/>
      <c r="AT407" s="185" t="s">
        <v>134</v>
      </c>
      <c r="AU407" s="185" t="s">
        <v>87</v>
      </c>
      <c r="AV407" s="11" t="s">
        <v>22</v>
      </c>
      <c r="AW407" s="11" t="s">
        <v>35</v>
      </c>
      <c r="AX407" s="11" t="s">
        <v>77</v>
      </c>
      <c r="AY407" s="185" t="s">
        <v>127</v>
      </c>
    </row>
    <row r="408" spans="2:65" s="11" customFormat="1" ht="22.5" customHeight="1">
      <c r="B408" s="178"/>
      <c r="C408" s="179"/>
      <c r="D408" s="179"/>
      <c r="E408" s="180" t="s">
        <v>5</v>
      </c>
      <c r="F408" s="290" t="s">
        <v>269</v>
      </c>
      <c r="G408" s="291"/>
      <c r="H408" s="291"/>
      <c r="I408" s="291"/>
      <c r="J408" s="179"/>
      <c r="K408" s="181" t="s">
        <v>5</v>
      </c>
      <c r="L408" s="179"/>
      <c r="M408" s="179"/>
      <c r="N408" s="179"/>
      <c r="O408" s="179"/>
      <c r="P408" s="179"/>
      <c r="Q408" s="179"/>
      <c r="R408" s="182"/>
      <c r="T408" s="183"/>
      <c r="U408" s="179"/>
      <c r="V408" s="179"/>
      <c r="W408" s="179"/>
      <c r="X408" s="179"/>
      <c r="Y408" s="179"/>
      <c r="Z408" s="179"/>
      <c r="AA408" s="184"/>
      <c r="AT408" s="185" t="s">
        <v>134</v>
      </c>
      <c r="AU408" s="185" t="s">
        <v>87</v>
      </c>
      <c r="AV408" s="11" t="s">
        <v>22</v>
      </c>
      <c r="AW408" s="11" t="s">
        <v>35</v>
      </c>
      <c r="AX408" s="11" t="s">
        <v>77</v>
      </c>
      <c r="AY408" s="185" t="s">
        <v>127</v>
      </c>
    </row>
    <row r="409" spans="2:65" s="10" customFormat="1" ht="22.5" customHeight="1">
      <c r="B409" s="170"/>
      <c r="C409" s="171"/>
      <c r="D409" s="171"/>
      <c r="E409" s="172" t="s">
        <v>5</v>
      </c>
      <c r="F409" s="302" t="s">
        <v>289</v>
      </c>
      <c r="G409" s="303"/>
      <c r="H409" s="303"/>
      <c r="I409" s="303"/>
      <c r="J409" s="171"/>
      <c r="K409" s="173">
        <v>12</v>
      </c>
      <c r="L409" s="171"/>
      <c r="M409" s="171"/>
      <c r="N409" s="171"/>
      <c r="O409" s="171"/>
      <c r="P409" s="171"/>
      <c r="Q409" s="171"/>
      <c r="R409" s="174"/>
      <c r="T409" s="175"/>
      <c r="U409" s="171"/>
      <c r="V409" s="171"/>
      <c r="W409" s="171"/>
      <c r="X409" s="171"/>
      <c r="Y409" s="171"/>
      <c r="Z409" s="171"/>
      <c r="AA409" s="176"/>
      <c r="AT409" s="177" t="s">
        <v>134</v>
      </c>
      <c r="AU409" s="177" t="s">
        <v>87</v>
      </c>
      <c r="AV409" s="10" t="s">
        <v>87</v>
      </c>
      <c r="AW409" s="10" t="s">
        <v>35</v>
      </c>
      <c r="AX409" s="10" t="s">
        <v>77</v>
      </c>
      <c r="AY409" s="177" t="s">
        <v>127</v>
      </c>
    </row>
    <row r="410" spans="2:65" s="11" customFormat="1" ht="22.5" customHeight="1">
      <c r="B410" s="178"/>
      <c r="C410" s="179"/>
      <c r="D410" s="179"/>
      <c r="E410" s="180" t="s">
        <v>5</v>
      </c>
      <c r="F410" s="290" t="s">
        <v>268</v>
      </c>
      <c r="G410" s="291"/>
      <c r="H410" s="291"/>
      <c r="I410" s="291"/>
      <c r="J410" s="179"/>
      <c r="K410" s="181" t="s">
        <v>5</v>
      </c>
      <c r="L410" s="179"/>
      <c r="M410" s="179"/>
      <c r="N410" s="179"/>
      <c r="O410" s="179"/>
      <c r="P410" s="179"/>
      <c r="Q410" s="179"/>
      <c r="R410" s="182"/>
      <c r="T410" s="183"/>
      <c r="U410" s="179"/>
      <c r="V410" s="179"/>
      <c r="W410" s="179"/>
      <c r="X410" s="179"/>
      <c r="Y410" s="179"/>
      <c r="Z410" s="179"/>
      <c r="AA410" s="184"/>
      <c r="AT410" s="185" t="s">
        <v>134</v>
      </c>
      <c r="AU410" s="185" t="s">
        <v>87</v>
      </c>
      <c r="AV410" s="11" t="s">
        <v>22</v>
      </c>
      <c r="AW410" s="11" t="s">
        <v>35</v>
      </c>
      <c r="AX410" s="11" t="s">
        <v>77</v>
      </c>
      <c r="AY410" s="185" t="s">
        <v>127</v>
      </c>
    </row>
    <row r="411" spans="2:65" s="11" customFormat="1" ht="22.5" customHeight="1">
      <c r="B411" s="178"/>
      <c r="C411" s="179"/>
      <c r="D411" s="179"/>
      <c r="E411" s="180" t="s">
        <v>5</v>
      </c>
      <c r="F411" s="290" t="s">
        <v>269</v>
      </c>
      <c r="G411" s="291"/>
      <c r="H411" s="291"/>
      <c r="I411" s="291"/>
      <c r="J411" s="179"/>
      <c r="K411" s="181" t="s">
        <v>5</v>
      </c>
      <c r="L411" s="179"/>
      <c r="M411" s="179"/>
      <c r="N411" s="179"/>
      <c r="O411" s="179"/>
      <c r="P411" s="179"/>
      <c r="Q411" s="179"/>
      <c r="R411" s="182"/>
      <c r="T411" s="183"/>
      <c r="U411" s="179"/>
      <c r="V411" s="179"/>
      <c r="W411" s="179"/>
      <c r="X411" s="179"/>
      <c r="Y411" s="179"/>
      <c r="Z411" s="179"/>
      <c r="AA411" s="184"/>
      <c r="AT411" s="185" t="s">
        <v>134</v>
      </c>
      <c r="AU411" s="185" t="s">
        <v>87</v>
      </c>
      <c r="AV411" s="11" t="s">
        <v>22</v>
      </c>
      <c r="AW411" s="11" t="s">
        <v>35</v>
      </c>
      <c r="AX411" s="11" t="s">
        <v>77</v>
      </c>
      <c r="AY411" s="185" t="s">
        <v>127</v>
      </c>
    </row>
    <row r="412" spans="2:65" s="10" customFormat="1" ht="22.5" customHeight="1">
      <c r="B412" s="170"/>
      <c r="C412" s="171"/>
      <c r="D412" s="171"/>
      <c r="E412" s="172" t="s">
        <v>5</v>
      </c>
      <c r="F412" s="302" t="s">
        <v>270</v>
      </c>
      <c r="G412" s="303"/>
      <c r="H412" s="303"/>
      <c r="I412" s="303"/>
      <c r="J412" s="171"/>
      <c r="K412" s="173">
        <v>5</v>
      </c>
      <c r="L412" s="171"/>
      <c r="M412" s="171"/>
      <c r="N412" s="171"/>
      <c r="O412" s="171"/>
      <c r="P412" s="171"/>
      <c r="Q412" s="171"/>
      <c r="R412" s="174"/>
      <c r="T412" s="175"/>
      <c r="U412" s="171"/>
      <c r="V412" s="171"/>
      <c r="W412" s="171"/>
      <c r="X412" s="171"/>
      <c r="Y412" s="171"/>
      <c r="Z412" s="171"/>
      <c r="AA412" s="176"/>
      <c r="AT412" s="177" t="s">
        <v>134</v>
      </c>
      <c r="AU412" s="177" t="s">
        <v>87</v>
      </c>
      <c r="AV412" s="10" t="s">
        <v>87</v>
      </c>
      <c r="AW412" s="10" t="s">
        <v>35</v>
      </c>
      <c r="AX412" s="10" t="s">
        <v>77</v>
      </c>
      <c r="AY412" s="177" t="s">
        <v>127</v>
      </c>
    </row>
    <row r="413" spans="2:65" s="11" customFormat="1" ht="22.5" customHeight="1">
      <c r="B413" s="178"/>
      <c r="C413" s="179"/>
      <c r="D413" s="179"/>
      <c r="E413" s="180" t="s">
        <v>5</v>
      </c>
      <c r="F413" s="290" t="s">
        <v>271</v>
      </c>
      <c r="G413" s="291"/>
      <c r="H413" s="291"/>
      <c r="I413" s="291"/>
      <c r="J413" s="179"/>
      <c r="K413" s="181" t="s">
        <v>5</v>
      </c>
      <c r="L413" s="179"/>
      <c r="M413" s="179"/>
      <c r="N413" s="179"/>
      <c r="O413" s="179"/>
      <c r="P413" s="179"/>
      <c r="Q413" s="179"/>
      <c r="R413" s="182"/>
      <c r="T413" s="183"/>
      <c r="U413" s="179"/>
      <c r="V413" s="179"/>
      <c r="W413" s="179"/>
      <c r="X413" s="179"/>
      <c r="Y413" s="179"/>
      <c r="Z413" s="179"/>
      <c r="AA413" s="184"/>
      <c r="AT413" s="185" t="s">
        <v>134</v>
      </c>
      <c r="AU413" s="185" t="s">
        <v>87</v>
      </c>
      <c r="AV413" s="11" t="s">
        <v>22</v>
      </c>
      <c r="AW413" s="11" t="s">
        <v>35</v>
      </c>
      <c r="AX413" s="11" t="s">
        <v>77</v>
      </c>
      <c r="AY413" s="185" t="s">
        <v>127</v>
      </c>
    </row>
    <row r="414" spans="2:65" s="10" customFormat="1" ht="22.5" customHeight="1">
      <c r="B414" s="170"/>
      <c r="C414" s="171"/>
      <c r="D414" s="171"/>
      <c r="E414" s="172" t="s">
        <v>5</v>
      </c>
      <c r="F414" s="302" t="s">
        <v>272</v>
      </c>
      <c r="G414" s="303"/>
      <c r="H414" s="303"/>
      <c r="I414" s="303"/>
      <c r="J414" s="171"/>
      <c r="K414" s="173">
        <v>23</v>
      </c>
      <c r="L414" s="171"/>
      <c r="M414" s="171"/>
      <c r="N414" s="171"/>
      <c r="O414" s="171"/>
      <c r="P414" s="171"/>
      <c r="Q414" s="171"/>
      <c r="R414" s="174"/>
      <c r="T414" s="175"/>
      <c r="U414" s="171"/>
      <c r="V414" s="171"/>
      <c r="W414" s="171"/>
      <c r="X414" s="171"/>
      <c r="Y414" s="171"/>
      <c r="Z414" s="171"/>
      <c r="AA414" s="176"/>
      <c r="AT414" s="177" t="s">
        <v>134</v>
      </c>
      <c r="AU414" s="177" t="s">
        <v>87</v>
      </c>
      <c r="AV414" s="10" t="s">
        <v>87</v>
      </c>
      <c r="AW414" s="10" t="s">
        <v>35</v>
      </c>
      <c r="AX414" s="10" t="s">
        <v>77</v>
      </c>
      <c r="AY414" s="177" t="s">
        <v>127</v>
      </c>
    </row>
    <row r="415" spans="2:65" s="11" customFormat="1" ht="22.5" customHeight="1">
      <c r="B415" s="178"/>
      <c r="C415" s="179"/>
      <c r="D415" s="179"/>
      <c r="E415" s="180" t="s">
        <v>5</v>
      </c>
      <c r="F415" s="290" t="s">
        <v>273</v>
      </c>
      <c r="G415" s="291"/>
      <c r="H415" s="291"/>
      <c r="I415" s="291"/>
      <c r="J415" s="179"/>
      <c r="K415" s="181" t="s">
        <v>5</v>
      </c>
      <c r="L415" s="179"/>
      <c r="M415" s="179"/>
      <c r="N415" s="179"/>
      <c r="O415" s="179"/>
      <c r="P415" s="179"/>
      <c r="Q415" s="179"/>
      <c r="R415" s="182"/>
      <c r="T415" s="183"/>
      <c r="U415" s="179"/>
      <c r="V415" s="179"/>
      <c r="W415" s="179"/>
      <c r="X415" s="179"/>
      <c r="Y415" s="179"/>
      <c r="Z415" s="179"/>
      <c r="AA415" s="184"/>
      <c r="AT415" s="185" t="s">
        <v>134</v>
      </c>
      <c r="AU415" s="185" t="s">
        <v>87</v>
      </c>
      <c r="AV415" s="11" t="s">
        <v>22</v>
      </c>
      <c r="AW415" s="11" t="s">
        <v>35</v>
      </c>
      <c r="AX415" s="11" t="s">
        <v>77</v>
      </c>
      <c r="AY415" s="185" t="s">
        <v>127</v>
      </c>
    </row>
    <row r="416" spans="2:65" s="10" customFormat="1" ht="22.5" customHeight="1">
      <c r="B416" s="170"/>
      <c r="C416" s="171"/>
      <c r="D416" s="171"/>
      <c r="E416" s="172" t="s">
        <v>5</v>
      </c>
      <c r="F416" s="302" t="s">
        <v>274</v>
      </c>
      <c r="G416" s="303"/>
      <c r="H416" s="303"/>
      <c r="I416" s="303"/>
      <c r="J416" s="171"/>
      <c r="K416" s="173">
        <v>2</v>
      </c>
      <c r="L416" s="171"/>
      <c r="M416" s="171"/>
      <c r="N416" s="171"/>
      <c r="O416" s="171"/>
      <c r="P416" s="171"/>
      <c r="Q416" s="171"/>
      <c r="R416" s="174"/>
      <c r="T416" s="175"/>
      <c r="U416" s="171"/>
      <c r="V416" s="171"/>
      <c r="W416" s="171"/>
      <c r="X416" s="171"/>
      <c r="Y416" s="171"/>
      <c r="Z416" s="171"/>
      <c r="AA416" s="176"/>
      <c r="AT416" s="177" t="s">
        <v>134</v>
      </c>
      <c r="AU416" s="177" t="s">
        <v>87</v>
      </c>
      <c r="AV416" s="10" t="s">
        <v>87</v>
      </c>
      <c r="AW416" s="10" t="s">
        <v>35</v>
      </c>
      <c r="AX416" s="10" t="s">
        <v>77</v>
      </c>
      <c r="AY416" s="177" t="s">
        <v>127</v>
      </c>
    </row>
    <row r="417" spans="2:65" s="12" customFormat="1" ht="22.5" customHeight="1">
      <c r="B417" s="188"/>
      <c r="C417" s="189"/>
      <c r="D417" s="189"/>
      <c r="E417" s="190" t="s">
        <v>5</v>
      </c>
      <c r="F417" s="304" t="s">
        <v>279</v>
      </c>
      <c r="G417" s="305"/>
      <c r="H417" s="305"/>
      <c r="I417" s="305"/>
      <c r="J417" s="189"/>
      <c r="K417" s="191">
        <v>42</v>
      </c>
      <c r="L417" s="189"/>
      <c r="M417" s="189"/>
      <c r="N417" s="189"/>
      <c r="O417" s="189"/>
      <c r="P417" s="189"/>
      <c r="Q417" s="189"/>
      <c r="R417" s="192"/>
      <c r="T417" s="193"/>
      <c r="U417" s="189"/>
      <c r="V417" s="189"/>
      <c r="W417" s="189"/>
      <c r="X417" s="189"/>
      <c r="Y417" s="189"/>
      <c r="Z417" s="189"/>
      <c r="AA417" s="194"/>
      <c r="AT417" s="195" t="s">
        <v>134</v>
      </c>
      <c r="AU417" s="195" t="s">
        <v>87</v>
      </c>
      <c r="AV417" s="12" t="s">
        <v>150</v>
      </c>
      <c r="AW417" s="12" t="s">
        <v>35</v>
      </c>
      <c r="AX417" s="12" t="s">
        <v>22</v>
      </c>
      <c r="AY417" s="195" t="s">
        <v>127</v>
      </c>
    </row>
    <row r="418" spans="2:65" s="1" customFormat="1" ht="22.5" customHeight="1">
      <c r="B418" s="135"/>
      <c r="C418" s="163" t="s">
        <v>424</v>
      </c>
      <c r="D418" s="163" t="s">
        <v>128</v>
      </c>
      <c r="E418" s="164" t="s">
        <v>425</v>
      </c>
      <c r="F418" s="285" t="s">
        <v>426</v>
      </c>
      <c r="G418" s="285"/>
      <c r="H418" s="285"/>
      <c r="I418" s="285"/>
      <c r="J418" s="165" t="s">
        <v>261</v>
      </c>
      <c r="K418" s="166">
        <v>7</v>
      </c>
      <c r="L418" s="286">
        <v>0</v>
      </c>
      <c r="M418" s="286"/>
      <c r="N418" s="287">
        <f>ROUND(L418*K418,2)</f>
        <v>0</v>
      </c>
      <c r="O418" s="287"/>
      <c r="P418" s="287"/>
      <c r="Q418" s="287"/>
      <c r="R418" s="138"/>
      <c r="T418" s="167" t="s">
        <v>5</v>
      </c>
      <c r="U418" s="47" t="s">
        <v>42</v>
      </c>
      <c r="V418" s="39"/>
      <c r="W418" s="168">
        <f>V418*K418</f>
        <v>0</v>
      </c>
      <c r="X418" s="168">
        <v>0.47260000000000002</v>
      </c>
      <c r="Y418" s="168">
        <f>X418*K418</f>
        <v>3.3082000000000003</v>
      </c>
      <c r="Z418" s="168">
        <v>0</v>
      </c>
      <c r="AA418" s="169">
        <f>Z418*K418</f>
        <v>0</v>
      </c>
      <c r="AR418" s="21" t="s">
        <v>150</v>
      </c>
      <c r="AT418" s="21" t="s">
        <v>128</v>
      </c>
      <c r="AU418" s="21" t="s">
        <v>87</v>
      </c>
      <c r="AY418" s="21" t="s">
        <v>127</v>
      </c>
      <c r="BE418" s="109">
        <f>IF(U418="základní",N418,0)</f>
        <v>0</v>
      </c>
      <c r="BF418" s="109">
        <f>IF(U418="snížená",N418,0)</f>
        <v>0</v>
      </c>
      <c r="BG418" s="109">
        <f>IF(U418="zákl. přenesená",N418,0)</f>
        <v>0</v>
      </c>
      <c r="BH418" s="109">
        <f>IF(U418="sníž. přenesená",N418,0)</f>
        <v>0</v>
      </c>
      <c r="BI418" s="109">
        <f>IF(U418="nulová",N418,0)</f>
        <v>0</v>
      </c>
      <c r="BJ418" s="21" t="s">
        <v>22</v>
      </c>
      <c r="BK418" s="109">
        <f>ROUND(L418*K418,2)</f>
        <v>0</v>
      </c>
      <c r="BL418" s="21" t="s">
        <v>150</v>
      </c>
      <c r="BM418" s="21" t="s">
        <v>427</v>
      </c>
    </row>
    <row r="419" spans="2:65" s="11" customFormat="1" ht="22.5" customHeight="1">
      <c r="B419" s="178"/>
      <c r="C419" s="179"/>
      <c r="D419" s="179"/>
      <c r="E419" s="180" t="s">
        <v>5</v>
      </c>
      <c r="F419" s="300" t="s">
        <v>263</v>
      </c>
      <c r="G419" s="301"/>
      <c r="H419" s="301"/>
      <c r="I419" s="301"/>
      <c r="J419" s="179"/>
      <c r="K419" s="181" t="s">
        <v>5</v>
      </c>
      <c r="L419" s="179"/>
      <c r="M419" s="179"/>
      <c r="N419" s="179"/>
      <c r="O419" s="179"/>
      <c r="P419" s="179"/>
      <c r="Q419" s="179"/>
      <c r="R419" s="182"/>
      <c r="T419" s="183"/>
      <c r="U419" s="179"/>
      <c r="V419" s="179"/>
      <c r="W419" s="179"/>
      <c r="X419" s="179"/>
      <c r="Y419" s="179"/>
      <c r="Z419" s="179"/>
      <c r="AA419" s="184"/>
      <c r="AT419" s="185" t="s">
        <v>134</v>
      </c>
      <c r="AU419" s="185" t="s">
        <v>87</v>
      </c>
      <c r="AV419" s="11" t="s">
        <v>22</v>
      </c>
      <c r="AW419" s="11" t="s">
        <v>35</v>
      </c>
      <c r="AX419" s="11" t="s">
        <v>77</v>
      </c>
      <c r="AY419" s="185" t="s">
        <v>127</v>
      </c>
    </row>
    <row r="420" spans="2:65" s="11" customFormat="1" ht="22.5" customHeight="1">
      <c r="B420" s="178"/>
      <c r="C420" s="179"/>
      <c r="D420" s="179"/>
      <c r="E420" s="180" t="s">
        <v>5</v>
      </c>
      <c r="F420" s="290" t="s">
        <v>264</v>
      </c>
      <c r="G420" s="291"/>
      <c r="H420" s="291"/>
      <c r="I420" s="291"/>
      <c r="J420" s="179"/>
      <c r="K420" s="181" t="s">
        <v>5</v>
      </c>
      <c r="L420" s="179"/>
      <c r="M420" s="179"/>
      <c r="N420" s="179"/>
      <c r="O420" s="179"/>
      <c r="P420" s="179"/>
      <c r="Q420" s="179"/>
      <c r="R420" s="182"/>
      <c r="T420" s="183"/>
      <c r="U420" s="179"/>
      <c r="V420" s="179"/>
      <c r="W420" s="179"/>
      <c r="X420" s="179"/>
      <c r="Y420" s="179"/>
      <c r="Z420" s="179"/>
      <c r="AA420" s="184"/>
      <c r="AT420" s="185" t="s">
        <v>134</v>
      </c>
      <c r="AU420" s="185" t="s">
        <v>87</v>
      </c>
      <c r="AV420" s="11" t="s">
        <v>22</v>
      </c>
      <c r="AW420" s="11" t="s">
        <v>35</v>
      </c>
      <c r="AX420" s="11" t="s">
        <v>77</v>
      </c>
      <c r="AY420" s="185" t="s">
        <v>127</v>
      </c>
    </row>
    <row r="421" spans="2:65" s="11" customFormat="1" ht="22.5" customHeight="1">
      <c r="B421" s="178"/>
      <c r="C421" s="179"/>
      <c r="D421" s="179"/>
      <c r="E421" s="180" t="s">
        <v>5</v>
      </c>
      <c r="F421" s="290" t="s">
        <v>265</v>
      </c>
      <c r="G421" s="291"/>
      <c r="H421" s="291"/>
      <c r="I421" s="291"/>
      <c r="J421" s="179"/>
      <c r="K421" s="181" t="s">
        <v>5</v>
      </c>
      <c r="L421" s="179"/>
      <c r="M421" s="179"/>
      <c r="N421" s="179"/>
      <c r="O421" s="179"/>
      <c r="P421" s="179"/>
      <c r="Q421" s="179"/>
      <c r="R421" s="182"/>
      <c r="T421" s="183"/>
      <c r="U421" s="179"/>
      <c r="V421" s="179"/>
      <c r="W421" s="179"/>
      <c r="X421" s="179"/>
      <c r="Y421" s="179"/>
      <c r="Z421" s="179"/>
      <c r="AA421" s="184"/>
      <c r="AT421" s="185" t="s">
        <v>134</v>
      </c>
      <c r="AU421" s="185" t="s">
        <v>87</v>
      </c>
      <c r="AV421" s="11" t="s">
        <v>22</v>
      </c>
      <c r="AW421" s="11" t="s">
        <v>35</v>
      </c>
      <c r="AX421" s="11" t="s">
        <v>77</v>
      </c>
      <c r="AY421" s="185" t="s">
        <v>127</v>
      </c>
    </row>
    <row r="422" spans="2:65" s="11" customFormat="1" ht="22.5" customHeight="1">
      <c r="B422" s="178"/>
      <c r="C422" s="179"/>
      <c r="D422" s="179"/>
      <c r="E422" s="180" t="s">
        <v>5</v>
      </c>
      <c r="F422" s="290" t="s">
        <v>266</v>
      </c>
      <c r="G422" s="291"/>
      <c r="H422" s="291"/>
      <c r="I422" s="291"/>
      <c r="J422" s="179"/>
      <c r="K422" s="181" t="s">
        <v>5</v>
      </c>
      <c r="L422" s="179"/>
      <c r="M422" s="179"/>
      <c r="N422" s="179"/>
      <c r="O422" s="179"/>
      <c r="P422" s="179"/>
      <c r="Q422" s="179"/>
      <c r="R422" s="182"/>
      <c r="T422" s="183"/>
      <c r="U422" s="179"/>
      <c r="V422" s="179"/>
      <c r="W422" s="179"/>
      <c r="X422" s="179"/>
      <c r="Y422" s="179"/>
      <c r="Z422" s="179"/>
      <c r="AA422" s="184"/>
      <c r="AT422" s="185" t="s">
        <v>134</v>
      </c>
      <c r="AU422" s="185" t="s">
        <v>87</v>
      </c>
      <c r="AV422" s="11" t="s">
        <v>22</v>
      </c>
      <c r="AW422" s="11" t="s">
        <v>35</v>
      </c>
      <c r="AX422" s="11" t="s">
        <v>77</v>
      </c>
      <c r="AY422" s="185" t="s">
        <v>127</v>
      </c>
    </row>
    <row r="423" spans="2:65" s="11" customFormat="1" ht="22.5" customHeight="1">
      <c r="B423" s="178"/>
      <c r="C423" s="179"/>
      <c r="D423" s="179"/>
      <c r="E423" s="180" t="s">
        <v>5</v>
      </c>
      <c r="F423" s="290" t="s">
        <v>267</v>
      </c>
      <c r="G423" s="291"/>
      <c r="H423" s="291"/>
      <c r="I423" s="291"/>
      <c r="J423" s="179"/>
      <c r="K423" s="181" t="s">
        <v>5</v>
      </c>
      <c r="L423" s="179"/>
      <c r="M423" s="179"/>
      <c r="N423" s="179"/>
      <c r="O423" s="179"/>
      <c r="P423" s="179"/>
      <c r="Q423" s="179"/>
      <c r="R423" s="182"/>
      <c r="T423" s="183"/>
      <c r="U423" s="179"/>
      <c r="V423" s="179"/>
      <c r="W423" s="179"/>
      <c r="X423" s="179"/>
      <c r="Y423" s="179"/>
      <c r="Z423" s="179"/>
      <c r="AA423" s="184"/>
      <c r="AT423" s="185" t="s">
        <v>134</v>
      </c>
      <c r="AU423" s="185" t="s">
        <v>87</v>
      </c>
      <c r="AV423" s="11" t="s">
        <v>22</v>
      </c>
      <c r="AW423" s="11" t="s">
        <v>35</v>
      </c>
      <c r="AX423" s="11" t="s">
        <v>77</v>
      </c>
      <c r="AY423" s="185" t="s">
        <v>127</v>
      </c>
    </row>
    <row r="424" spans="2:65" s="11" customFormat="1" ht="22.5" customHeight="1">
      <c r="B424" s="178"/>
      <c r="C424" s="179"/>
      <c r="D424" s="179"/>
      <c r="E424" s="180" t="s">
        <v>5</v>
      </c>
      <c r="F424" s="290" t="s">
        <v>275</v>
      </c>
      <c r="G424" s="291"/>
      <c r="H424" s="291"/>
      <c r="I424" s="291"/>
      <c r="J424" s="179"/>
      <c r="K424" s="181" t="s">
        <v>5</v>
      </c>
      <c r="L424" s="179"/>
      <c r="M424" s="179"/>
      <c r="N424" s="179"/>
      <c r="O424" s="179"/>
      <c r="P424" s="179"/>
      <c r="Q424" s="179"/>
      <c r="R424" s="182"/>
      <c r="T424" s="183"/>
      <c r="U424" s="179"/>
      <c r="V424" s="179"/>
      <c r="W424" s="179"/>
      <c r="X424" s="179"/>
      <c r="Y424" s="179"/>
      <c r="Z424" s="179"/>
      <c r="AA424" s="184"/>
      <c r="AT424" s="185" t="s">
        <v>134</v>
      </c>
      <c r="AU424" s="185" t="s">
        <v>87</v>
      </c>
      <c r="AV424" s="11" t="s">
        <v>22</v>
      </c>
      <c r="AW424" s="11" t="s">
        <v>35</v>
      </c>
      <c r="AX424" s="11" t="s">
        <v>77</v>
      </c>
      <c r="AY424" s="185" t="s">
        <v>127</v>
      </c>
    </row>
    <row r="425" spans="2:65" s="11" customFormat="1" ht="22.5" customHeight="1">
      <c r="B425" s="178"/>
      <c r="C425" s="179"/>
      <c r="D425" s="179"/>
      <c r="E425" s="180" t="s">
        <v>5</v>
      </c>
      <c r="F425" s="290" t="s">
        <v>269</v>
      </c>
      <c r="G425" s="291"/>
      <c r="H425" s="291"/>
      <c r="I425" s="291"/>
      <c r="J425" s="179"/>
      <c r="K425" s="181" t="s">
        <v>5</v>
      </c>
      <c r="L425" s="179"/>
      <c r="M425" s="179"/>
      <c r="N425" s="179"/>
      <c r="O425" s="179"/>
      <c r="P425" s="179"/>
      <c r="Q425" s="179"/>
      <c r="R425" s="182"/>
      <c r="T425" s="183"/>
      <c r="U425" s="179"/>
      <c r="V425" s="179"/>
      <c r="W425" s="179"/>
      <c r="X425" s="179"/>
      <c r="Y425" s="179"/>
      <c r="Z425" s="179"/>
      <c r="AA425" s="184"/>
      <c r="AT425" s="185" t="s">
        <v>134</v>
      </c>
      <c r="AU425" s="185" t="s">
        <v>87</v>
      </c>
      <c r="AV425" s="11" t="s">
        <v>22</v>
      </c>
      <c r="AW425" s="11" t="s">
        <v>35</v>
      </c>
      <c r="AX425" s="11" t="s">
        <v>77</v>
      </c>
      <c r="AY425" s="185" t="s">
        <v>127</v>
      </c>
    </row>
    <row r="426" spans="2:65" s="10" customFormat="1" ht="22.5" customHeight="1">
      <c r="B426" s="170"/>
      <c r="C426" s="171"/>
      <c r="D426" s="171"/>
      <c r="E426" s="172" t="s">
        <v>5</v>
      </c>
      <c r="F426" s="302" t="s">
        <v>276</v>
      </c>
      <c r="G426" s="303"/>
      <c r="H426" s="303"/>
      <c r="I426" s="303"/>
      <c r="J426" s="171"/>
      <c r="K426" s="173">
        <v>3</v>
      </c>
      <c r="L426" s="171"/>
      <c r="M426" s="171"/>
      <c r="N426" s="171"/>
      <c r="O426" s="171"/>
      <c r="P426" s="171"/>
      <c r="Q426" s="171"/>
      <c r="R426" s="174"/>
      <c r="T426" s="175"/>
      <c r="U426" s="171"/>
      <c r="V426" s="171"/>
      <c r="W426" s="171"/>
      <c r="X426" s="171"/>
      <c r="Y426" s="171"/>
      <c r="Z426" s="171"/>
      <c r="AA426" s="176"/>
      <c r="AT426" s="177" t="s">
        <v>134</v>
      </c>
      <c r="AU426" s="177" t="s">
        <v>87</v>
      </c>
      <c r="AV426" s="10" t="s">
        <v>87</v>
      </c>
      <c r="AW426" s="10" t="s">
        <v>35</v>
      </c>
      <c r="AX426" s="10" t="s">
        <v>77</v>
      </c>
      <c r="AY426" s="177" t="s">
        <v>127</v>
      </c>
    </row>
    <row r="427" spans="2:65" s="11" customFormat="1" ht="22.5" customHeight="1">
      <c r="B427" s="178"/>
      <c r="C427" s="179"/>
      <c r="D427" s="179"/>
      <c r="E427" s="180" t="s">
        <v>5</v>
      </c>
      <c r="F427" s="290" t="s">
        <v>277</v>
      </c>
      <c r="G427" s="291"/>
      <c r="H427" s="291"/>
      <c r="I427" s="291"/>
      <c r="J427" s="179"/>
      <c r="K427" s="181" t="s">
        <v>5</v>
      </c>
      <c r="L427" s="179"/>
      <c r="M427" s="179"/>
      <c r="N427" s="179"/>
      <c r="O427" s="179"/>
      <c r="P427" s="179"/>
      <c r="Q427" s="179"/>
      <c r="R427" s="182"/>
      <c r="T427" s="183"/>
      <c r="U427" s="179"/>
      <c r="V427" s="179"/>
      <c r="W427" s="179"/>
      <c r="X427" s="179"/>
      <c r="Y427" s="179"/>
      <c r="Z427" s="179"/>
      <c r="AA427" s="184"/>
      <c r="AT427" s="185" t="s">
        <v>134</v>
      </c>
      <c r="AU427" s="185" t="s">
        <v>87</v>
      </c>
      <c r="AV427" s="11" t="s">
        <v>22</v>
      </c>
      <c r="AW427" s="11" t="s">
        <v>35</v>
      </c>
      <c r="AX427" s="11" t="s">
        <v>77</v>
      </c>
      <c r="AY427" s="185" t="s">
        <v>127</v>
      </c>
    </row>
    <row r="428" spans="2:65" s="10" customFormat="1" ht="22.5" customHeight="1">
      <c r="B428" s="170"/>
      <c r="C428" s="171"/>
      <c r="D428" s="171"/>
      <c r="E428" s="172" t="s">
        <v>5</v>
      </c>
      <c r="F428" s="302" t="s">
        <v>278</v>
      </c>
      <c r="G428" s="303"/>
      <c r="H428" s="303"/>
      <c r="I428" s="303"/>
      <c r="J428" s="171"/>
      <c r="K428" s="173">
        <v>4</v>
      </c>
      <c r="L428" s="171"/>
      <c r="M428" s="171"/>
      <c r="N428" s="171"/>
      <c r="O428" s="171"/>
      <c r="P428" s="171"/>
      <c r="Q428" s="171"/>
      <c r="R428" s="174"/>
      <c r="T428" s="175"/>
      <c r="U428" s="171"/>
      <c r="V428" s="171"/>
      <c r="W428" s="171"/>
      <c r="X428" s="171"/>
      <c r="Y428" s="171"/>
      <c r="Z428" s="171"/>
      <c r="AA428" s="176"/>
      <c r="AT428" s="177" t="s">
        <v>134</v>
      </c>
      <c r="AU428" s="177" t="s">
        <v>87</v>
      </c>
      <c r="AV428" s="10" t="s">
        <v>87</v>
      </c>
      <c r="AW428" s="10" t="s">
        <v>35</v>
      </c>
      <c r="AX428" s="10" t="s">
        <v>77</v>
      </c>
      <c r="AY428" s="177" t="s">
        <v>127</v>
      </c>
    </row>
    <row r="429" spans="2:65" s="12" customFormat="1" ht="22.5" customHeight="1">
      <c r="B429" s="188"/>
      <c r="C429" s="189"/>
      <c r="D429" s="189"/>
      <c r="E429" s="190" t="s">
        <v>5</v>
      </c>
      <c r="F429" s="304" t="s">
        <v>279</v>
      </c>
      <c r="G429" s="305"/>
      <c r="H429" s="305"/>
      <c r="I429" s="305"/>
      <c r="J429" s="189"/>
      <c r="K429" s="191">
        <v>7</v>
      </c>
      <c r="L429" s="189"/>
      <c r="M429" s="189"/>
      <c r="N429" s="189"/>
      <c r="O429" s="189"/>
      <c r="P429" s="189"/>
      <c r="Q429" s="189"/>
      <c r="R429" s="192"/>
      <c r="T429" s="193"/>
      <c r="U429" s="189"/>
      <c r="V429" s="189"/>
      <c r="W429" s="189"/>
      <c r="X429" s="189"/>
      <c r="Y429" s="189"/>
      <c r="Z429" s="189"/>
      <c r="AA429" s="194"/>
      <c r="AT429" s="195" t="s">
        <v>134</v>
      </c>
      <c r="AU429" s="195" t="s">
        <v>87</v>
      </c>
      <c r="AV429" s="12" t="s">
        <v>150</v>
      </c>
      <c r="AW429" s="12" t="s">
        <v>35</v>
      </c>
      <c r="AX429" s="12" t="s">
        <v>22</v>
      </c>
      <c r="AY429" s="195" t="s">
        <v>127</v>
      </c>
    </row>
    <row r="430" spans="2:65" s="1" customFormat="1" ht="31.5" customHeight="1">
      <c r="B430" s="135"/>
      <c r="C430" s="163" t="s">
        <v>428</v>
      </c>
      <c r="D430" s="163" t="s">
        <v>128</v>
      </c>
      <c r="E430" s="164" t="s">
        <v>429</v>
      </c>
      <c r="F430" s="285" t="s">
        <v>430</v>
      </c>
      <c r="G430" s="285"/>
      <c r="H430" s="285"/>
      <c r="I430" s="285"/>
      <c r="J430" s="165" t="s">
        <v>261</v>
      </c>
      <c r="K430" s="166">
        <v>12</v>
      </c>
      <c r="L430" s="286">
        <v>0</v>
      </c>
      <c r="M430" s="286"/>
      <c r="N430" s="287">
        <f>ROUND(L430*K430,2)</f>
        <v>0</v>
      </c>
      <c r="O430" s="287"/>
      <c r="P430" s="287"/>
      <c r="Q430" s="287"/>
      <c r="R430" s="138"/>
      <c r="T430" s="167" t="s">
        <v>5</v>
      </c>
      <c r="U430" s="47" t="s">
        <v>42</v>
      </c>
      <c r="V430" s="39"/>
      <c r="W430" s="168">
        <f>V430*K430</f>
        <v>0</v>
      </c>
      <c r="X430" s="168">
        <v>0.23737</v>
      </c>
      <c r="Y430" s="168">
        <f>X430*K430</f>
        <v>2.8484400000000001</v>
      </c>
      <c r="Z430" s="168">
        <v>0</v>
      </c>
      <c r="AA430" s="169">
        <f>Z430*K430</f>
        <v>0</v>
      </c>
      <c r="AR430" s="21" t="s">
        <v>150</v>
      </c>
      <c r="AT430" s="21" t="s">
        <v>128</v>
      </c>
      <c r="AU430" s="21" t="s">
        <v>87</v>
      </c>
      <c r="AY430" s="21" t="s">
        <v>127</v>
      </c>
      <c r="BE430" s="109">
        <f>IF(U430="základní",N430,0)</f>
        <v>0</v>
      </c>
      <c r="BF430" s="109">
        <f>IF(U430="snížená",N430,0)</f>
        <v>0</v>
      </c>
      <c r="BG430" s="109">
        <f>IF(U430="zákl. přenesená",N430,0)</f>
        <v>0</v>
      </c>
      <c r="BH430" s="109">
        <f>IF(U430="sníž. přenesená",N430,0)</f>
        <v>0</v>
      </c>
      <c r="BI430" s="109">
        <f>IF(U430="nulová",N430,0)</f>
        <v>0</v>
      </c>
      <c r="BJ430" s="21" t="s">
        <v>22</v>
      </c>
      <c r="BK430" s="109">
        <f>ROUND(L430*K430,2)</f>
        <v>0</v>
      </c>
      <c r="BL430" s="21" t="s">
        <v>150</v>
      </c>
      <c r="BM430" s="21" t="s">
        <v>431</v>
      </c>
    </row>
    <row r="431" spans="2:65" s="11" customFormat="1" ht="22.5" customHeight="1">
      <c r="B431" s="178"/>
      <c r="C431" s="179"/>
      <c r="D431" s="179"/>
      <c r="E431" s="180" t="s">
        <v>5</v>
      </c>
      <c r="F431" s="300" t="s">
        <v>263</v>
      </c>
      <c r="G431" s="301"/>
      <c r="H431" s="301"/>
      <c r="I431" s="301"/>
      <c r="J431" s="179"/>
      <c r="K431" s="181" t="s">
        <v>5</v>
      </c>
      <c r="L431" s="179"/>
      <c r="M431" s="179"/>
      <c r="N431" s="179"/>
      <c r="O431" s="179"/>
      <c r="P431" s="179"/>
      <c r="Q431" s="179"/>
      <c r="R431" s="182"/>
      <c r="T431" s="183"/>
      <c r="U431" s="179"/>
      <c r="V431" s="179"/>
      <c r="W431" s="179"/>
      <c r="X431" s="179"/>
      <c r="Y431" s="179"/>
      <c r="Z431" s="179"/>
      <c r="AA431" s="184"/>
      <c r="AT431" s="185" t="s">
        <v>134</v>
      </c>
      <c r="AU431" s="185" t="s">
        <v>87</v>
      </c>
      <c r="AV431" s="11" t="s">
        <v>22</v>
      </c>
      <c r="AW431" s="11" t="s">
        <v>35</v>
      </c>
      <c r="AX431" s="11" t="s">
        <v>77</v>
      </c>
      <c r="AY431" s="185" t="s">
        <v>127</v>
      </c>
    </row>
    <row r="432" spans="2:65" s="11" customFormat="1" ht="22.5" customHeight="1">
      <c r="B432" s="178"/>
      <c r="C432" s="179"/>
      <c r="D432" s="179"/>
      <c r="E432" s="180" t="s">
        <v>5</v>
      </c>
      <c r="F432" s="290" t="s">
        <v>264</v>
      </c>
      <c r="G432" s="291"/>
      <c r="H432" s="291"/>
      <c r="I432" s="291"/>
      <c r="J432" s="179"/>
      <c r="K432" s="181" t="s">
        <v>5</v>
      </c>
      <c r="L432" s="179"/>
      <c r="M432" s="179"/>
      <c r="N432" s="179"/>
      <c r="O432" s="179"/>
      <c r="P432" s="179"/>
      <c r="Q432" s="179"/>
      <c r="R432" s="182"/>
      <c r="T432" s="183"/>
      <c r="U432" s="179"/>
      <c r="V432" s="179"/>
      <c r="W432" s="179"/>
      <c r="X432" s="179"/>
      <c r="Y432" s="179"/>
      <c r="Z432" s="179"/>
      <c r="AA432" s="184"/>
      <c r="AT432" s="185" t="s">
        <v>134</v>
      </c>
      <c r="AU432" s="185" t="s">
        <v>87</v>
      </c>
      <c r="AV432" s="11" t="s">
        <v>22</v>
      </c>
      <c r="AW432" s="11" t="s">
        <v>35</v>
      </c>
      <c r="AX432" s="11" t="s">
        <v>77</v>
      </c>
      <c r="AY432" s="185" t="s">
        <v>127</v>
      </c>
    </row>
    <row r="433" spans="2:65" s="11" customFormat="1" ht="22.5" customHeight="1">
      <c r="B433" s="178"/>
      <c r="C433" s="179"/>
      <c r="D433" s="179"/>
      <c r="E433" s="180" t="s">
        <v>5</v>
      </c>
      <c r="F433" s="290" t="s">
        <v>265</v>
      </c>
      <c r="G433" s="291"/>
      <c r="H433" s="291"/>
      <c r="I433" s="291"/>
      <c r="J433" s="179"/>
      <c r="K433" s="181" t="s">
        <v>5</v>
      </c>
      <c r="L433" s="179"/>
      <c r="M433" s="179"/>
      <c r="N433" s="179"/>
      <c r="O433" s="179"/>
      <c r="P433" s="179"/>
      <c r="Q433" s="179"/>
      <c r="R433" s="182"/>
      <c r="T433" s="183"/>
      <c r="U433" s="179"/>
      <c r="V433" s="179"/>
      <c r="W433" s="179"/>
      <c r="X433" s="179"/>
      <c r="Y433" s="179"/>
      <c r="Z433" s="179"/>
      <c r="AA433" s="184"/>
      <c r="AT433" s="185" t="s">
        <v>134</v>
      </c>
      <c r="AU433" s="185" t="s">
        <v>87</v>
      </c>
      <c r="AV433" s="11" t="s">
        <v>22</v>
      </c>
      <c r="AW433" s="11" t="s">
        <v>35</v>
      </c>
      <c r="AX433" s="11" t="s">
        <v>77</v>
      </c>
      <c r="AY433" s="185" t="s">
        <v>127</v>
      </c>
    </row>
    <row r="434" spans="2:65" s="11" customFormat="1" ht="22.5" customHeight="1">
      <c r="B434" s="178"/>
      <c r="C434" s="179"/>
      <c r="D434" s="179"/>
      <c r="E434" s="180" t="s">
        <v>5</v>
      </c>
      <c r="F434" s="290" t="s">
        <v>266</v>
      </c>
      <c r="G434" s="291"/>
      <c r="H434" s="291"/>
      <c r="I434" s="291"/>
      <c r="J434" s="179"/>
      <c r="K434" s="181" t="s">
        <v>5</v>
      </c>
      <c r="L434" s="179"/>
      <c r="M434" s="179"/>
      <c r="N434" s="179"/>
      <c r="O434" s="179"/>
      <c r="P434" s="179"/>
      <c r="Q434" s="179"/>
      <c r="R434" s="182"/>
      <c r="T434" s="183"/>
      <c r="U434" s="179"/>
      <c r="V434" s="179"/>
      <c r="W434" s="179"/>
      <c r="X434" s="179"/>
      <c r="Y434" s="179"/>
      <c r="Z434" s="179"/>
      <c r="AA434" s="184"/>
      <c r="AT434" s="185" t="s">
        <v>134</v>
      </c>
      <c r="AU434" s="185" t="s">
        <v>87</v>
      </c>
      <c r="AV434" s="11" t="s">
        <v>22</v>
      </c>
      <c r="AW434" s="11" t="s">
        <v>35</v>
      </c>
      <c r="AX434" s="11" t="s">
        <v>77</v>
      </c>
      <c r="AY434" s="185" t="s">
        <v>127</v>
      </c>
    </row>
    <row r="435" spans="2:65" s="11" customFormat="1" ht="22.5" customHeight="1">
      <c r="B435" s="178"/>
      <c r="C435" s="179"/>
      <c r="D435" s="179"/>
      <c r="E435" s="180" t="s">
        <v>5</v>
      </c>
      <c r="F435" s="290" t="s">
        <v>267</v>
      </c>
      <c r="G435" s="291"/>
      <c r="H435" s="291"/>
      <c r="I435" s="291"/>
      <c r="J435" s="179"/>
      <c r="K435" s="181" t="s">
        <v>5</v>
      </c>
      <c r="L435" s="179"/>
      <c r="M435" s="179"/>
      <c r="N435" s="179"/>
      <c r="O435" s="179"/>
      <c r="P435" s="179"/>
      <c r="Q435" s="179"/>
      <c r="R435" s="182"/>
      <c r="T435" s="183"/>
      <c r="U435" s="179"/>
      <c r="V435" s="179"/>
      <c r="W435" s="179"/>
      <c r="X435" s="179"/>
      <c r="Y435" s="179"/>
      <c r="Z435" s="179"/>
      <c r="AA435" s="184"/>
      <c r="AT435" s="185" t="s">
        <v>134</v>
      </c>
      <c r="AU435" s="185" t="s">
        <v>87</v>
      </c>
      <c r="AV435" s="11" t="s">
        <v>22</v>
      </c>
      <c r="AW435" s="11" t="s">
        <v>35</v>
      </c>
      <c r="AX435" s="11" t="s">
        <v>77</v>
      </c>
      <c r="AY435" s="185" t="s">
        <v>127</v>
      </c>
    </row>
    <row r="436" spans="2:65" s="11" customFormat="1" ht="22.5" customHeight="1">
      <c r="B436" s="178"/>
      <c r="C436" s="179"/>
      <c r="D436" s="179"/>
      <c r="E436" s="180" t="s">
        <v>5</v>
      </c>
      <c r="F436" s="290" t="s">
        <v>269</v>
      </c>
      <c r="G436" s="291"/>
      <c r="H436" s="291"/>
      <c r="I436" s="291"/>
      <c r="J436" s="179"/>
      <c r="K436" s="181" t="s">
        <v>5</v>
      </c>
      <c r="L436" s="179"/>
      <c r="M436" s="179"/>
      <c r="N436" s="179"/>
      <c r="O436" s="179"/>
      <c r="P436" s="179"/>
      <c r="Q436" s="179"/>
      <c r="R436" s="182"/>
      <c r="T436" s="183"/>
      <c r="U436" s="179"/>
      <c r="V436" s="179"/>
      <c r="W436" s="179"/>
      <c r="X436" s="179"/>
      <c r="Y436" s="179"/>
      <c r="Z436" s="179"/>
      <c r="AA436" s="184"/>
      <c r="AT436" s="185" t="s">
        <v>134</v>
      </c>
      <c r="AU436" s="185" t="s">
        <v>87</v>
      </c>
      <c r="AV436" s="11" t="s">
        <v>22</v>
      </c>
      <c r="AW436" s="11" t="s">
        <v>35</v>
      </c>
      <c r="AX436" s="11" t="s">
        <v>77</v>
      </c>
      <c r="AY436" s="185" t="s">
        <v>127</v>
      </c>
    </row>
    <row r="437" spans="2:65" s="10" customFormat="1" ht="22.5" customHeight="1">
      <c r="B437" s="170"/>
      <c r="C437" s="171"/>
      <c r="D437" s="171"/>
      <c r="E437" s="172" t="s">
        <v>5</v>
      </c>
      <c r="F437" s="302" t="s">
        <v>289</v>
      </c>
      <c r="G437" s="303"/>
      <c r="H437" s="303"/>
      <c r="I437" s="303"/>
      <c r="J437" s="171"/>
      <c r="K437" s="173">
        <v>12</v>
      </c>
      <c r="L437" s="171"/>
      <c r="M437" s="171"/>
      <c r="N437" s="171"/>
      <c r="O437" s="171"/>
      <c r="P437" s="171"/>
      <c r="Q437" s="171"/>
      <c r="R437" s="174"/>
      <c r="T437" s="175"/>
      <c r="U437" s="171"/>
      <c r="V437" s="171"/>
      <c r="W437" s="171"/>
      <c r="X437" s="171"/>
      <c r="Y437" s="171"/>
      <c r="Z437" s="171"/>
      <c r="AA437" s="176"/>
      <c r="AT437" s="177" t="s">
        <v>134</v>
      </c>
      <c r="AU437" s="177" t="s">
        <v>87</v>
      </c>
      <c r="AV437" s="10" t="s">
        <v>87</v>
      </c>
      <c r="AW437" s="10" t="s">
        <v>35</v>
      </c>
      <c r="AX437" s="10" t="s">
        <v>22</v>
      </c>
      <c r="AY437" s="177" t="s">
        <v>127</v>
      </c>
    </row>
    <row r="438" spans="2:65" s="1" customFormat="1" ht="31.5" customHeight="1">
      <c r="B438" s="135"/>
      <c r="C438" s="163" t="s">
        <v>432</v>
      </c>
      <c r="D438" s="163" t="s">
        <v>128</v>
      </c>
      <c r="E438" s="164" t="s">
        <v>433</v>
      </c>
      <c r="F438" s="285" t="s">
        <v>434</v>
      </c>
      <c r="G438" s="285"/>
      <c r="H438" s="285"/>
      <c r="I438" s="285"/>
      <c r="J438" s="165" t="s">
        <v>261</v>
      </c>
      <c r="K438" s="166">
        <v>12</v>
      </c>
      <c r="L438" s="286">
        <v>0</v>
      </c>
      <c r="M438" s="286"/>
      <c r="N438" s="287">
        <f>ROUND(L438*K438,2)</f>
        <v>0</v>
      </c>
      <c r="O438" s="287"/>
      <c r="P438" s="287"/>
      <c r="Q438" s="287"/>
      <c r="R438" s="138"/>
      <c r="T438" s="167" t="s">
        <v>5</v>
      </c>
      <c r="U438" s="47" t="s">
        <v>42</v>
      </c>
      <c r="V438" s="39"/>
      <c r="W438" s="168">
        <f>V438*K438</f>
        <v>0</v>
      </c>
      <c r="X438" s="168">
        <v>6.0099999999999997E-3</v>
      </c>
      <c r="Y438" s="168">
        <f>X438*K438</f>
        <v>7.211999999999999E-2</v>
      </c>
      <c r="Z438" s="168">
        <v>0</v>
      </c>
      <c r="AA438" s="169">
        <f>Z438*K438</f>
        <v>0</v>
      </c>
      <c r="AR438" s="21" t="s">
        <v>150</v>
      </c>
      <c r="AT438" s="21" t="s">
        <v>128</v>
      </c>
      <c r="AU438" s="21" t="s">
        <v>87</v>
      </c>
      <c r="AY438" s="21" t="s">
        <v>127</v>
      </c>
      <c r="BE438" s="109">
        <f>IF(U438="základní",N438,0)</f>
        <v>0</v>
      </c>
      <c r="BF438" s="109">
        <f>IF(U438="snížená",N438,0)</f>
        <v>0</v>
      </c>
      <c r="BG438" s="109">
        <f>IF(U438="zákl. přenesená",N438,0)</f>
        <v>0</v>
      </c>
      <c r="BH438" s="109">
        <f>IF(U438="sníž. přenesená",N438,0)</f>
        <v>0</v>
      </c>
      <c r="BI438" s="109">
        <f>IF(U438="nulová",N438,0)</f>
        <v>0</v>
      </c>
      <c r="BJ438" s="21" t="s">
        <v>22</v>
      </c>
      <c r="BK438" s="109">
        <f>ROUND(L438*K438,2)</f>
        <v>0</v>
      </c>
      <c r="BL438" s="21" t="s">
        <v>150</v>
      </c>
      <c r="BM438" s="21" t="s">
        <v>435</v>
      </c>
    </row>
    <row r="439" spans="2:65" s="11" customFormat="1" ht="22.5" customHeight="1">
      <c r="B439" s="178"/>
      <c r="C439" s="179"/>
      <c r="D439" s="179"/>
      <c r="E439" s="180" t="s">
        <v>5</v>
      </c>
      <c r="F439" s="300" t="s">
        <v>263</v>
      </c>
      <c r="G439" s="301"/>
      <c r="H439" s="301"/>
      <c r="I439" s="301"/>
      <c r="J439" s="179"/>
      <c r="K439" s="181" t="s">
        <v>5</v>
      </c>
      <c r="L439" s="179"/>
      <c r="M439" s="179"/>
      <c r="N439" s="179"/>
      <c r="O439" s="179"/>
      <c r="P439" s="179"/>
      <c r="Q439" s="179"/>
      <c r="R439" s="182"/>
      <c r="T439" s="183"/>
      <c r="U439" s="179"/>
      <c r="V439" s="179"/>
      <c r="W439" s="179"/>
      <c r="X439" s="179"/>
      <c r="Y439" s="179"/>
      <c r="Z439" s="179"/>
      <c r="AA439" s="184"/>
      <c r="AT439" s="185" t="s">
        <v>134</v>
      </c>
      <c r="AU439" s="185" t="s">
        <v>87</v>
      </c>
      <c r="AV439" s="11" t="s">
        <v>22</v>
      </c>
      <c r="AW439" s="11" t="s">
        <v>35</v>
      </c>
      <c r="AX439" s="11" t="s">
        <v>77</v>
      </c>
      <c r="AY439" s="185" t="s">
        <v>127</v>
      </c>
    </row>
    <row r="440" spans="2:65" s="11" customFormat="1" ht="22.5" customHeight="1">
      <c r="B440" s="178"/>
      <c r="C440" s="179"/>
      <c r="D440" s="179"/>
      <c r="E440" s="180" t="s">
        <v>5</v>
      </c>
      <c r="F440" s="290" t="s">
        <v>264</v>
      </c>
      <c r="G440" s="291"/>
      <c r="H440" s="291"/>
      <c r="I440" s="291"/>
      <c r="J440" s="179"/>
      <c r="K440" s="181" t="s">
        <v>5</v>
      </c>
      <c r="L440" s="179"/>
      <c r="M440" s="179"/>
      <c r="N440" s="179"/>
      <c r="O440" s="179"/>
      <c r="P440" s="179"/>
      <c r="Q440" s="179"/>
      <c r="R440" s="182"/>
      <c r="T440" s="183"/>
      <c r="U440" s="179"/>
      <c r="V440" s="179"/>
      <c r="W440" s="179"/>
      <c r="X440" s="179"/>
      <c r="Y440" s="179"/>
      <c r="Z440" s="179"/>
      <c r="AA440" s="184"/>
      <c r="AT440" s="185" t="s">
        <v>134</v>
      </c>
      <c r="AU440" s="185" t="s">
        <v>87</v>
      </c>
      <c r="AV440" s="11" t="s">
        <v>22</v>
      </c>
      <c r="AW440" s="11" t="s">
        <v>35</v>
      </c>
      <c r="AX440" s="11" t="s">
        <v>77</v>
      </c>
      <c r="AY440" s="185" t="s">
        <v>127</v>
      </c>
    </row>
    <row r="441" spans="2:65" s="11" customFormat="1" ht="22.5" customHeight="1">
      <c r="B441" s="178"/>
      <c r="C441" s="179"/>
      <c r="D441" s="179"/>
      <c r="E441" s="180" t="s">
        <v>5</v>
      </c>
      <c r="F441" s="290" t="s">
        <v>265</v>
      </c>
      <c r="G441" s="291"/>
      <c r="H441" s="291"/>
      <c r="I441" s="291"/>
      <c r="J441" s="179"/>
      <c r="K441" s="181" t="s">
        <v>5</v>
      </c>
      <c r="L441" s="179"/>
      <c r="M441" s="179"/>
      <c r="N441" s="179"/>
      <c r="O441" s="179"/>
      <c r="P441" s="179"/>
      <c r="Q441" s="179"/>
      <c r="R441" s="182"/>
      <c r="T441" s="183"/>
      <c r="U441" s="179"/>
      <c r="V441" s="179"/>
      <c r="W441" s="179"/>
      <c r="X441" s="179"/>
      <c r="Y441" s="179"/>
      <c r="Z441" s="179"/>
      <c r="AA441" s="184"/>
      <c r="AT441" s="185" t="s">
        <v>134</v>
      </c>
      <c r="AU441" s="185" t="s">
        <v>87</v>
      </c>
      <c r="AV441" s="11" t="s">
        <v>22</v>
      </c>
      <c r="AW441" s="11" t="s">
        <v>35</v>
      </c>
      <c r="AX441" s="11" t="s">
        <v>77</v>
      </c>
      <c r="AY441" s="185" t="s">
        <v>127</v>
      </c>
    </row>
    <row r="442" spans="2:65" s="11" customFormat="1" ht="22.5" customHeight="1">
      <c r="B442" s="178"/>
      <c r="C442" s="179"/>
      <c r="D442" s="179"/>
      <c r="E442" s="180" t="s">
        <v>5</v>
      </c>
      <c r="F442" s="290" t="s">
        <v>266</v>
      </c>
      <c r="G442" s="291"/>
      <c r="H442" s="291"/>
      <c r="I442" s="291"/>
      <c r="J442" s="179"/>
      <c r="K442" s="181" t="s">
        <v>5</v>
      </c>
      <c r="L442" s="179"/>
      <c r="M442" s="179"/>
      <c r="N442" s="179"/>
      <c r="O442" s="179"/>
      <c r="P442" s="179"/>
      <c r="Q442" s="179"/>
      <c r="R442" s="182"/>
      <c r="T442" s="183"/>
      <c r="U442" s="179"/>
      <c r="V442" s="179"/>
      <c r="W442" s="179"/>
      <c r="X442" s="179"/>
      <c r="Y442" s="179"/>
      <c r="Z442" s="179"/>
      <c r="AA442" s="184"/>
      <c r="AT442" s="185" t="s">
        <v>134</v>
      </c>
      <c r="AU442" s="185" t="s">
        <v>87</v>
      </c>
      <c r="AV442" s="11" t="s">
        <v>22</v>
      </c>
      <c r="AW442" s="11" t="s">
        <v>35</v>
      </c>
      <c r="AX442" s="11" t="s">
        <v>77</v>
      </c>
      <c r="AY442" s="185" t="s">
        <v>127</v>
      </c>
    </row>
    <row r="443" spans="2:65" s="11" customFormat="1" ht="22.5" customHeight="1">
      <c r="B443" s="178"/>
      <c r="C443" s="179"/>
      <c r="D443" s="179"/>
      <c r="E443" s="180" t="s">
        <v>5</v>
      </c>
      <c r="F443" s="290" t="s">
        <v>267</v>
      </c>
      <c r="G443" s="291"/>
      <c r="H443" s="291"/>
      <c r="I443" s="291"/>
      <c r="J443" s="179"/>
      <c r="K443" s="181" t="s">
        <v>5</v>
      </c>
      <c r="L443" s="179"/>
      <c r="M443" s="179"/>
      <c r="N443" s="179"/>
      <c r="O443" s="179"/>
      <c r="P443" s="179"/>
      <c r="Q443" s="179"/>
      <c r="R443" s="182"/>
      <c r="T443" s="183"/>
      <c r="U443" s="179"/>
      <c r="V443" s="179"/>
      <c r="W443" s="179"/>
      <c r="X443" s="179"/>
      <c r="Y443" s="179"/>
      <c r="Z443" s="179"/>
      <c r="AA443" s="184"/>
      <c r="AT443" s="185" t="s">
        <v>134</v>
      </c>
      <c r="AU443" s="185" t="s">
        <v>87</v>
      </c>
      <c r="AV443" s="11" t="s">
        <v>22</v>
      </c>
      <c r="AW443" s="11" t="s">
        <v>35</v>
      </c>
      <c r="AX443" s="11" t="s">
        <v>77</v>
      </c>
      <c r="AY443" s="185" t="s">
        <v>127</v>
      </c>
    </row>
    <row r="444" spans="2:65" s="11" customFormat="1" ht="22.5" customHeight="1">
      <c r="B444" s="178"/>
      <c r="C444" s="179"/>
      <c r="D444" s="179"/>
      <c r="E444" s="180" t="s">
        <v>5</v>
      </c>
      <c r="F444" s="290" t="s">
        <v>269</v>
      </c>
      <c r="G444" s="291"/>
      <c r="H444" s="291"/>
      <c r="I444" s="291"/>
      <c r="J444" s="179"/>
      <c r="K444" s="181" t="s">
        <v>5</v>
      </c>
      <c r="L444" s="179"/>
      <c r="M444" s="179"/>
      <c r="N444" s="179"/>
      <c r="O444" s="179"/>
      <c r="P444" s="179"/>
      <c r="Q444" s="179"/>
      <c r="R444" s="182"/>
      <c r="T444" s="183"/>
      <c r="U444" s="179"/>
      <c r="V444" s="179"/>
      <c r="W444" s="179"/>
      <c r="X444" s="179"/>
      <c r="Y444" s="179"/>
      <c r="Z444" s="179"/>
      <c r="AA444" s="184"/>
      <c r="AT444" s="185" t="s">
        <v>134</v>
      </c>
      <c r="AU444" s="185" t="s">
        <v>87</v>
      </c>
      <c r="AV444" s="11" t="s">
        <v>22</v>
      </c>
      <c r="AW444" s="11" t="s">
        <v>35</v>
      </c>
      <c r="AX444" s="11" t="s">
        <v>77</v>
      </c>
      <c r="AY444" s="185" t="s">
        <v>127</v>
      </c>
    </row>
    <row r="445" spans="2:65" s="10" customFormat="1" ht="22.5" customHeight="1">
      <c r="B445" s="170"/>
      <c r="C445" s="171"/>
      <c r="D445" s="171"/>
      <c r="E445" s="172" t="s">
        <v>5</v>
      </c>
      <c r="F445" s="302" t="s">
        <v>289</v>
      </c>
      <c r="G445" s="303"/>
      <c r="H445" s="303"/>
      <c r="I445" s="303"/>
      <c r="J445" s="171"/>
      <c r="K445" s="173">
        <v>12</v>
      </c>
      <c r="L445" s="171"/>
      <c r="M445" s="171"/>
      <c r="N445" s="171"/>
      <c r="O445" s="171"/>
      <c r="P445" s="171"/>
      <c r="Q445" s="171"/>
      <c r="R445" s="174"/>
      <c r="T445" s="175"/>
      <c r="U445" s="171"/>
      <c r="V445" s="171"/>
      <c r="W445" s="171"/>
      <c r="X445" s="171"/>
      <c r="Y445" s="171"/>
      <c r="Z445" s="171"/>
      <c r="AA445" s="176"/>
      <c r="AT445" s="177" t="s">
        <v>134</v>
      </c>
      <c r="AU445" s="177" t="s">
        <v>87</v>
      </c>
      <c r="AV445" s="10" t="s">
        <v>87</v>
      </c>
      <c r="AW445" s="10" t="s">
        <v>35</v>
      </c>
      <c r="AX445" s="10" t="s">
        <v>22</v>
      </c>
      <c r="AY445" s="177" t="s">
        <v>127</v>
      </c>
    </row>
    <row r="446" spans="2:65" s="1" customFormat="1" ht="31.5" customHeight="1">
      <c r="B446" s="135"/>
      <c r="C446" s="163" t="s">
        <v>436</v>
      </c>
      <c r="D446" s="163" t="s">
        <v>128</v>
      </c>
      <c r="E446" s="164" t="s">
        <v>437</v>
      </c>
      <c r="F446" s="285" t="s">
        <v>438</v>
      </c>
      <c r="G446" s="285"/>
      <c r="H446" s="285"/>
      <c r="I446" s="285"/>
      <c r="J446" s="165" t="s">
        <v>261</v>
      </c>
      <c r="K446" s="166">
        <v>108</v>
      </c>
      <c r="L446" s="286">
        <v>0</v>
      </c>
      <c r="M446" s="286"/>
      <c r="N446" s="287">
        <f>ROUND(L446*K446,2)</f>
        <v>0</v>
      </c>
      <c r="O446" s="287"/>
      <c r="P446" s="287"/>
      <c r="Q446" s="287"/>
      <c r="R446" s="138"/>
      <c r="T446" s="167" t="s">
        <v>5</v>
      </c>
      <c r="U446" s="47" t="s">
        <v>42</v>
      </c>
      <c r="V446" s="39"/>
      <c r="W446" s="168">
        <f>V446*K446</f>
        <v>0</v>
      </c>
      <c r="X446" s="168">
        <v>6.0999999999999997E-4</v>
      </c>
      <c r="Y446" s="168">
        <f>X446*K446</f>
        <v>6.5879999999999994E-2</v>
      </c>
      <c r="Z446" s="168">
        <v>0</v>
      </c>
      <c r="AA446" s="169">
        <f>Z446*K446</f>
        <v>0</v>
      </c>
      <c r="AR446" s="21" t="s">
        <v>150</v>
      </c>
      <c r="AT446" s="21" t="s">
        <v>128</v>
      </c>
      <c r="AU446" s="21" t="s">
        <v>87</v>
      </c>
      <c r="AY446" s="21" t="s">
        <v>127</v>
      </c>
      <c r="BE446" s="109">
        <f>IF(U446="základní",N446,0)</f>
        <v>0</v>
      </c>
      <c r="BF446" s="109">
        <f>IF(U446="snížená",N446,0)</f>
        <v>0</v>
      </c>
      <c r="BG446" s="109">
        <f>IF(U446="zákl. přenesená",N446,0)</f>
        <v>0</v>
      </c>
      <c r="BH446" s="109">
        <f>IF(U446="sníž. přenesená",N446,0)</f>
        <v>0</v>
      </c>
      <c r="BI446" s="109">
        <f>IF(U446="nulová",N446,0)</f>
        <v>0</v>
      </c>
      <c r="BJ446" s="21" t="s">
        <v>22</v>
      </c>
      <c r="BK446" s="109">
        <f>ROUND(L446*K446,2)</f>
        <v>0</v>
      </c>
      <c r="BL446" s="21" t="s">
        <v>150</v>
      </c>
      <c r="BM446" s="21" t="s">
        <v>439</v>
      </c>
    </row>
    <row r="447" spans="2:65" s="11" customFormat="1" ht="22.5" customHeight="1">
      <c r="B447" s="178"/>
      <c r="C447" s="179"/>
      <c r="D447" s="179"/>
      <c r="E447" s="180" t="s">
        <v>5</v>
      </c>
      <c r="F447" s="300" t="s">
        <v>263</v>
      </c>
      <c r="G447" s="301"/>
      <c r="H447" s="301"/>
      <c r="I447" s="301"/>
      <c r="J447" s="179"/>
      <c r="K447" s="181" t="s">
        <v>5</v>
      </c>
      <c r="L447" s="179"/>
      <c r="M447" s="179"/>
      <c r="N447" s="179"/>
      <c r="O447" s="179"/>
      <c r="P447" s="179"/>
      <c r="Q447" s="179"/>
      <c r="R447" s="182"/>
      <c r="T447" s="183"/>
      <c r="U447" s="179"/>
      <c r="V447" s="179"/>
      <c r="W447" s="179"/>
      <c r="X447" s="179"/>
      <c r="Y447" s="179"/>
      <c r="Z447" s="179"/>
      <c r="AA447" s="184"/>
      <c r="AT447" s="185" t="s">
        <v>134</v>
      </c>
      <c r="AU447" s="185" t="s">
        <v>87</v>
      </c>
      <c r="AV447" s="11" t="s">
        <v>22</v>
      </c>
      <c r="AW447" s="11" t="s">
        <v>35</v>
      </c>
      <c r="AX447" s="11" t="s">
        <v>77</v>
      </c>
      <c r="AY447" s="185" t="s">
        <v>127</v>
      </c>
    </row>
    <row r="448" spans="2:65" s="11" customFormat="1" ht="22.5" customHeight="1">
      <c r="B448" s="178"/>
      <c r="C448" s="179"/>
      <c r="D448" s="179"/>
      <c r="E448" s="180" t="s">
        <v>5</v>
      </c>
      <c r="F448" s="290" t="s">
        <v>264</v>
      </c>
      <c r="G448" s="291"/>
      <c r="H448" s="291"/>
      <c r="I448" s="291"/>
      <c r="J448" s="179"/>
      <c r="K448" s="181" t="s">
        <v>5</v>
      </c>
      <c r="L448" s="179"/>
      <c r="M448" s="179"/>
      <c r="N448" s="179"/>
      <c r="O448" s="179"/>
      <c r="P448" s="179"/>
      <c r="Q448" s="179"/>
      <c r="R448" s="182"/>
      <c r="T448" s="183"/>
      <c r="U448" s="179"/>
      <c r="V448" s="179"/>
      <c r="W448" s="179"/>
      <c r="X448" s="179"/>
      <c r="Y448" s="179"/>
      <c r="Z448" s="179"/>
      <c r="AA448" s="184"/>
      <c r="AT448" s="185" t="s">
        <v>134</v>
      </c>
      <c r="AU448" s="185" t="s">
        <v>87</v>
      </c>
      <c r="AV448" s="11" t="s">
        <v>22</v>
      </c>
      <c r="AW448" s="11" t="s">
        <v>35</v>
      </c>
      <c r="AX448" s="11" t="s">
        <v>77</v>
      </c>
      <c r="AY448" s="185" t="s">
        <v>127</v>
      </c>
    </row>
    <row r="449" spans="2:65" s="11" customFormat="1" ht="22.5" customHeight="1">
      <c r="B449" s="178"/>
      <c r="C449" s="179"/>
      <c r="D449" s="179"/>
      <c r="E449" s="180" t="s">
        <v>5</v>
      </c>
      <c r="F449" s="290" t="s">
        <v>265</v>
      </c>
      <c r="G449" s="291"/>
      <c r="H449" s="291"/>
      <c r="I449" s="291"/>
      <c r="J449" s="179"/>
      <c r="K449" s="181" t="s">
        <v>5</v>
      </c>
      <c r="L449" s="179"/>
      <c r="M449" s="179"/>
      <c r="N449" s="179"/>
      <c r="O449" s="179"/>
      <c r="P449" s="179"/>
      <c r="Q449" s="179"/>
      <c r="R449" s="182"/>
      <c r="T449" s="183"/>
      <c r="U449" s="179"/>
      <c r="V449" s="179"/>
      <c r="W449" s="179"/>
      <c r="X449" s="179"/>
      <c r="Y449" s="179"/>
      <c r="Z449" s="179"/>
      <c r="AA449" s="184"/>
      <c r="AT449" s="185" t="s">
        <v>134</v>
      </c>
      <c r="AU449" s="185" t="s">
        <v>87</v>
      </c>
      <c r="AV449" s="11" t="s">
        <v>22</v>
      </c>
      <c r="AW449" s="11" t="s">
        <v>35</v>
      </c>
      <c r="AX449" s="11" t="s">
        <v>77</v>
      </c>
      <c r="AY449" s="185" t="s">
        <v>127</v>
      </c>
    </row>
    <row r="450" spans="2:65" s="11" customFormat="1" ht="22.5" customHeight="1">
      <c r="B450" s="178"/>
      <c r="C450" s="179"/>
      <c r="D450" s="179"/>
      <c r="E450" s="180" t="s">
        <v>5</v>
      </c>
      <c r="F450" s="290" t="s">
        <v>266</v>
      </c>
      <c r="G450" s="291"/>
      <c r="H450" s="291"/>
      <c r="I450" s="291"/>
      <c r="J450" s="179"/>
      <c r="K450" s="181" t="s">
        <v>5</v>
      </c>
      <c r="L450" s="179"/>
      <c r="M450" s="179"/>
      <c r="N450" s="179"/>
      <c r="O450" s="179"/>
      <c r="P450" s="179"/>
      <c r="Q450" s="179"/>
      <c r="R450" s="182"/>
      <c r="T450" s="183"/>
      <c r="U450" s="179"/>
      <c r="V450" s="179"/>
      <c r="W450" s="179"/>
      <c r="X450" s="179"/>
      <c r="Y450" s="179"/>
      <c r="Z450" s="179"/>
      <c r="AA450" s="184"/>
      <c r="AT450" s="185" t="s">
        <v>134</v>
      </c>
      <c r="AU450" s="185" t="s">
        <v>87</v>
      </c>
      <c r="AV450" s="11" t="s">
        <v>22</v>
      </c>
      <c r="AW450" s="11" t="s">
        <v>35</v>
      </c>
      <c r="AX450" s="11" t="s">
        <v>77</v>
      </c>
      <c r="AY450" s="185" t="s">
        <v>127</v>
      </c>
    </row>
    <row r="451" spans="2:65" s="11" customFormat="1" ht="22.5" customHeight="1">
      <c r="B451" s="178"/>
      <c r="C451" s="179"/>
      <c r="D451" s="179"/>
      <c r="E451" s="180" t="s">
        <v>5</v>
      </c>
      <c r="F451" s="290" t="s">
        <v>267</v>
      </c>
      <c r="G451" s="291"/>
      <c r="H451" s="291"/>
      <c r="I451" s="291"/>
      <c r="J451" s="179"/>
      <c r="K451" s="181" t="s">
        <v>5</v>
      </c>
      <c r="L451" s="179"/>
      <c r="M451" s="179"/>
      <c r="N451" s="179"/>
      <c r="O451" s="179"/>
      <c r="P451" s="179"/>
      <c r="Q451" s="179"/>
      <c r="R451" s="182"/>
      <c r="T451" s="183"/>
      <c r="U451" s="179"/>
      <c r="V451" s="179"/>
      <c r="W451" s="179"/>
      <c r="X451" s="179"/>
      <c r="Y451" s="179"/>
      <c r="Z451" s="179"/>
      <c r="AA451" s="184"/>
      <c r="AT451" s="185" t="s">
        <v>134</v>
      </c>
      <c r="AU451" s="185" t="s">
        <v>87</v>
      </c>
      <c r="AV451" s="11" t="s">
        <v>22</v>
      </c>
      <c r="AW451" s="11" t="s">
        <v>35</v>
      </c>
      <c r="AX451" s="11" t="s">
        <v>77</v>
      </c>
      <c r="AY451" s="185" t="s">
        <v>127</v>
      </c>
    </row>
    <row r="452" spans="2:65" s="11" customFormat="1" ht="22.5" customHeight="1">
      <c r="B452" s="178"/>
      <c r="C452" s="179"/>
      <c r="D452" s="179"/>
      <c r="E452" s="180" t="s">
        <v>5</v>
      </c>
      <c r="F452" s="290" t="s">
        <v>269</v>
      </c>
      <c r="G452" s="291"/>
      <c r="H452" s="291"/>
      <c r="I452" s="291"/>
      <c r="J452" s="179"/>
      <c r="K452" s="181" t="s">
        <v>5</v>
      </c>
      <c r="L452" s="179"/>
      <c r="M452" s="179"/>
      <c r="N452" s="179"/>
      <c r="O452" s="179"/>
      <c r="P452" s="179"/>
      <c r="Q452" s="179"/>
      <c r="R452" s="182"/>
      <c r="T452" s="183"/>
      <c r="U452" s="179"/>
      <c r="V452" s="179"/>
      <c r="W452" s="179"/>
      <c r="X452" s="179"/>
      <c r="Y452" s="179"/>
      <c r="Z452" s="179"/>
      <c r="AA452" s="184"/>
      <c r="AT452" s="185" t="s">
        <v>134</v>
      </c>
      <c r="AU452" s="185" t="s">
        <v>87</v>
      </c>
      <c r="AV452" s="11" t="s">
        <v>22</v>
      </c>
      <c r="AW452" s="11" t="s">
        <v>35</v>
      </c>
      <c r="AX452" s="11" t="s">
        <v>77</v>
      </c>
      <c r="AY452" s="185" t="s">
        <v>127</v>
      </c>
    </row>
    <row r="453" spans="2:65" s="10" customFormat="1" ht="22.5" customHeight="1">
      <c r="B453" s="170"/>
      <c r="C453" s="171"/>
      <c r="D453" s="171"/>
      <c r="E453" s="172" t="s">
        <v>5</v>
      </c>
      <c r="F453" s="302" t="s">
        <v>293</v>
      </c>
      <c r="G453" s="303"/>
      <c r="H453" s="303"/>
      <c r="I453" s="303"/>
      <c r="J453" s="171"/>
      <c r="K453" s="173">
        <v>96</v>
      </c>
      <c r="L453" s="171"/>
      <c r="M453" s="171"/>
      <c r="N453" s="171"/>
      <c r="O453" s="171"/>
      <c r="P453" s="171"/>
      <c r="Q453" s="171"/>
      <c r="R453" s="174"/>
      <c r="T453" s="175"/>
      <c r="U453" s="171"/>
      <c r="V453" s="171"/>
      <c r="W453" s="171"/>
      <c r="X453" s="171"/>
      <c r="Y453" s="171"/>
      <c r="Z453" s="171"/>
      <c r="AA453" s="176"/>
      <c r="AT453" s="177" t="s">
        <v>134</v>
      </c>
      <c r="AU453" s="177" t="s">
        <v>87</v>
      </c>
      <c r="AV453" s="10" t="s">
        <v>87</v>
      </c>
      <c r="AW453" s="10" t="s">
        <v>35</v>
      </c>
      <c r="AX453" s="10" t="s">
        <v>77</v>
      </c>
      <c r="AY453" s="177" t="s">
        <v>127</v>
      </c>
    </row>
    <row r="454" spans="2:65" s="10" customFormat="1" ht="22.5" customHeight="1">
      <c r="B454" s="170"/>
      <c r="C454" s="171"/>
      <c r="D454" s="171"/>
      <c r="E454" s="172" t="s">
        <v>5</v>
      </c>
      <c r="F454" s="302" t="s">
        <v>289</v>
      </c>
      <c r="G454" s="303"/>
      <c r="H454" s="303"/>
      <c r="I454" s="303"/>
      <c r="J454" s="171"/>
      <c r="K454" s="173">
        <v>12</v>
      </c>
      <c r="L454" s="171"/>
      <c r="M454" s="171"/>
      <c r="N454" s="171"/>
      <c r="O454" s="171"/>
      <c r="P454" s="171"/>
      <c r="Q454" s="171"/>
      <c r="R454" s="174"/>
      <c r="T454" s="175"/>
      <c r="U454" s="171"/>
      <c r="V454" s="171"/>
      <c r="W454" s="171"/>
      <c r="X454" s="171"/>
      <c r="Y454" s="171"/>
      <c r="Z454" s="171"/>
      <c r="AA454" s="176"/>
      <c r="AT454" s="177" t="s">
        <v>134</v>
      </c>
      <c r="AU454" s="177" t="s">
        <v>87</v>
      </c>
      <c r="AV454" s="10" t="s">
        <v>87</v>
      </c>
      <c r="AW454" s="10" t="s">
        <v>35</v>
      </c>
      <c r="AX454" s="10" t="s">
        <v>77</v>
      </c>
      <c r="AY454" s="177" t="s">
        <v>127</v>
      </c>
    </row>
    <row r="455" spans="2:65" s="12" customFormat="1" ht="22.5" customHeight="1">
      <c r="B455" s="188"/>
      <c r="C455" s="189"/>
      <c r="D455" s="189"/>
      <c r="E455" s="190" t="s">
        <v>5</v>
      </c>
      <c r="F455" s="304" t="s">
        <v>279</v>
      </c>
      <c r="G455" s="305"/>
      <c r="H455" s="305"/>
      <c r="I455" s="305"/>
      <c r="J455" s="189"/>
      <c r="K455" s="191">
        <v>108</v>
      </c>
      <c r="L455" s="189"/>
      <c r="M455" s="189"/>
      <c r="N455" s="189"/>
      <c r="O455" s="189"/>
      <c r="P455" s="189"/>
      <c r="Q455" s="189"/>
      <c r="R455" s="192"/>
      <c r="T455" s="193"/>
      <c r="U455" s="189"/>
      <c r="V455" s="189"/>
      <c r="W455" s="189"/>
      <c r="X455" s="189"/>
      <c r="Y455" s="189"/>
      <c r="Z455" s="189"/>
      <c r="AA455" s="194"/>
      <c r="AT455" s="195" t="s">
        <v>134</v>
      </c>
      <c r="AU455" s="195" t="s">
        <v>87</v>
      </c>
      <c r="AV455" s="12" t="s">
        <v>150</v>
      </c>
      <c r="AW455" s="12" t="s">
        <v>35</v>
      </c>
      <c r="AX455" s="12" t="s">
        <v>22</v>
      </c>
      <c r="AY455" s="195" t="s">
        <v>127</v>
      </c>
    </row>
    <row r="456" spans="2:65" s="1" customFormat="1" ht="31.5" customHeight="1">
      <c r="B456" s="135"/>
      <c r="C456" s="163" t="s">
        <v>440</v>
      </c>
      <c r="D456" s="163" t="s">
        <v>128</v>
      </c>
      <c r="E456" s="164" t="s">
        <v>441</v>
      </c>
      <c r="F456" s="285" t="s">
        <v>442</v>
      </c>
      <c r="G456" s="285"/>
      <c r="H456" s="285"/>
      <c r="I456" s="285"/>
      <c r="J456" s="165" t="s">
        <v>261</v>
      </c>
      <c r="K456" s="166">
        <v>96</v>
      </c>
      <c r="L456" s="286">
        <v>0</v>
      </c>
      <c r="M456" s="286"/>
      <c r="N456" s="287">
        <f>ROUND(L456*K456,2)</f>
        <v>0</v>
      </c>
      <c r="O456" s="287"/>
      <c r="P456" s="287"/>
      <c r="Q456" s="287"/>
      <c r="R456" s="138"/>
      <c r="T456" s="167" t="s">
        <v>5</v>
      </c>
      <c r="U456" s="47" t="s">
        <v>42</v>
      </c>
      <c r="V456" s="39"/>
      <c r="W456" s="168">
        <f>V456*K456</f>
        <v>0</v>
      </c>
      <c r="X456" s="168">
        <v>0.10373</v>
      </c>
      <c r="Y456" s="168">
        <f>X456*K456</f>
        <v>9.9580800000000007</v>
      </c>
      <c r="Z456" s="168">
        <v>0</v>
      </c>
      <c r="AA456" s="169">
        <f>Z456*K456</f>
        <v>0</v>
      </c>
      <c r="AR456" s="21" t="s">
        <v>150</v>
      </c>
      <c r="AT456" s="21" t="s">
        <v>128</v>
      </c>
      <c r="AU456" s="21" t="s">
        <v>87</v>
      </c>
      <c r="AY456" s="21" t="s">
        <v>127</v>
      </c>
      <c r="BE456" s="109">
        <f>IF(U456="základní",N456,0)</f>
        <v>0</v>
      </c>
      <c r="BF456" s="109">
        <f>IF(U456="snížená",N456,0)</f>
        <v>0</v>
      </c>
      <c r="BG456" s="109">
        <f>IF(U456="zákl. přenesená",N456,0)</f>
        <v>0</v>
      </c>
      <c r="BH456" s="109">
        <f>IF(U456="sníž. přenesená",N456,0)</f>
        <v>0</v>
      </c>
      <c r="BI456" s="109">
        <f>IF(U456="nulová",N456,0)</f>
        <v>0</v>
      </c>
      <c r="BJ456" s="21" t="s">
        <v>22</v>
      </c>
      <c r="BK456" s="109">
        <f>ROUND(L456*K456,2)</f>
        <v>0</v>
      </c>
      <c r="BL456" s="21" t="s">
        <v>150</v>
      </c>
      <c r="BM456" s="21" t="s">
        <v>443</v>
      </c>
    </row>
    <row r="457" spans="2:65" s="11" customFormat="1" ht="22.5" customHeight="1">
      <c r="B457" s="178"/>
      <c r="C457" s="179"/>
      <c r="D457" s="179"/>
      <c r="E457" s="180" t="s">
        <v>5</v>
      </c>
      <c r="F457" s="300" t="s">
        <v>263</v>
      </c>
      <c r="G457" s="301"/>
      <c r="H457" s="301"/>
      <c r="I457" s="301"/>
      <c r="J457" s="179"/>
      <c r="K457" s="181" t="s">
        <v>5</v>
      </c>
      <c r="L457" s="179"/>
      <c r="M457" s="179"/>
      <c r="N457" s="179"/>
      <c r="O457" s="179"/>
      <c r="P457" s="179"/>
      <c r="Q457" s="179"/>
      <c r="R457" s="182"/>
      <c r="T457" s="183"/>
      <c r="U457" s="179"/>
      <c r="V457" s="179"/>
      <c r="W457" s="179"/>
      <c r="X457" s="179"/>
      <c r="Y457" s="179"/>
      <c r="Z457" s="179"/>
      <c r="AA457" s="184"/>
      <c r="AT457" s="185" t="s">
        <v>134</v>
      </c>
      <c r="AU457" s="185" t="s">
        <v>87</v>
      </c>
      <c r="AV457" s="11" t="s">
        <v>22</v>
      </c>
      <c r="AW457" s="11" t="s">
        <v>35</v>
      </c>
      <c r="AX457" s="11" t="s">
        <v>77</v>
      </c>
      <c r="AY457" s="185" t="s">
        <v>127</v>
      </c>
    </row>
    <row r="458" spans="2:65" s="11" customFormat="1" ht="22.5" customHeight="1">
      <c r="B458" s="178"/>
      <c r="C458" s="179"/>
      <c r="D458" s="179"/>
      <c r="E458" s="180" t="s">
        <v>5</v>
      </c>
      <c r="F458" s="290" t="s">
        <v>264</v>
      </c>
      <c r="G458" s="291"/>
      <c r="H458" s="291"/>
      <c r="I458" s="291"/>
      <c r="J458" s="179"/>
      <c r="K458" s="181" t="s">
        <v>5</v>
      </c>
      <c r="L458" s="179"/>
      <c r="M458" s="179"/>
      <c r="N458" s="179"/>
      <c r="O458" s="179"/>
      <c r="P458" s="179"/>
      <c r="Q458" s="179"/>
      <c r="R458" s="182"/>
      <c r="T458" s="183"/>
      <c r="U458" s="179"/>
      <c r="V458" s="179"/>
      <c r="W458" s="179"/>
      <c r="X458" s="179"/>
      <c r="Y458" s="179"/>
      <c r="Z458" s="179"/>
      <c r="AA458" s="184"/>
      <c r="AT458" s="185" t="s">
        <v>134</v>
      </c>
      <c r="AU458" s="185" t="s">
        <v>87</v>
      </c>
      <c r="AV458" s="11" t="s">
        <v>22</v>
      </c>
      <c r="AW458" s="11" t="s">
        <v>35</v>
      </c>
      <c r="AX458" s="11" t="s">
        <v>77</v>
      </c>
      <c r="AY458" s="185" t="s">
        <v>127</v>
      </c>
    </row>
    <row r="459" spans="2:65" s="11" customFormat="1" ht="22.5" customHeight="1">
      <c r="B459" s="178"/>
      <c r="C459" s="179"/>
      <c r="D459" s="179"/>
      <c r="E459" s="180" t="s">
        <v>5</v>
      </c>
      <c r="F459" s="290" t="s">
        <v>265</v>
      </c>
      <c r="G459" s="291"/>
      <c r="H459" s="291"/>
      <c r="I459" s="291"/>
      <c r="J459" s="179"/>
      <c r="K459" s="181" t="s">
        <v>5</v>
      </c>
      <c r="L459" s="179"/>
      <c r="M459" s="179"/>
      <c r="N459" s="179"/>
      <c r="O459" s="179"/>
      <c r="P459" s="179"/>
      <c r="Q459" s="179"/>
      <c r="R459" s="182"/>
      <c r="T459" s="183"/>
      <c r="U459" s="179"/>
      <c r="V459" s="179"/>
      <c r="W459" s="179"/>
      <c r="X459" s="179"/>
      <c r="Y459" s="179"/>
      <c r="Z459" s="179"/>
      <c r="AA459" s="184"/>
      <c r="AT459" s="185" t="s">
        <v>134</v>
      </c>
      <c r="AU459" s="185" t="s">
        <v>87</v>
      </c>
      <c r="AV459" s="11" t="s">
        <v>22</v>
      </c>
      <c r="AW459" s="11" t="s">
        <v>35</v>
      </c>
      <c r="AX459" s="11" t="s">
        <v>77</v>
      </c>
      <c r="AY459" s="185" t="s">
        <v>127</v>
      </c>
    </row>
    <row r="460" spans="2:65" s="11" customFormat="1" ht="22.5" customHeight="1">
      <c r="B460" s="178"/>
      <c r="C460" s="179"/>
      <c r="D460" s="179"/>
      <c r="E460" s="180" t="s">
        <v>5</v>
      </c>
      <c r="F460" s="290" t="s">
        <v>266</v>
      </c>
      <c r="G460" s="291"/>
      <c r="H460" s="291"/>
      <c r="I460" s="291"/>
      <c r="J460" s="179"/>
      <c r="K460" s="181" t="s">
        <v>5</v>
      </c>
      <c r="L460" s="179"/>
      <c r="M460" s="179"/>
      <c r="N460" s="179"/>
      <c r="O460" s="179"/>
      <c r="P460" s="179"/>
      <c r="Q460" s="179"/>
      <c r="R460" s="182"/>
      <c r="T460" s="183"/>
      <c r="U460" s="179"/>
      <c r="V460" s="179"/>
      <c r="W460" s="179"/>
      <c r="X460" s="179"/>
      <c r="Y460" s="179"/>
      <c r="Z460" s="179"/>
      <c r="AA460" s="184"/>
      <c r="AT460" s="185" t="s">
        <v>134</v>
      </c>
      <c r="AU460" s="185" t="s">
        <v>87</v>
      </c>
      <c r="AV460" s="11" t="s">
        <v>22</v>
      </c>
      <c r="AW460" s="11" t="s">
        <v>35</v>
      </c>
      <c r="AX460" s="11" t="s">
        <v>77</v>
      </c>
      <c r="AY460" s="185" t="s">
        <v>127</v>
      </c>
    </row>
    <row r="461" spans="2:65" s="11" customFormat="1" ht="22.5" customHeight="1">
      <c r="B461" s="178"/>
      <c r="C461" s="179"/>
      <c r="D461" s="179"/>
      <c r="E461" s="180" t="s">
        <v>5</v>
      </c>
      <c r="F461" s="290" t="s">
        <v>267</v>
      </c>
      <c r="G461" s="291"/>
      <c r="H461" s="291"/>
      <c r="I461" s="291"/>
      <c r="J461" s="179"/>
      <c r="K461" s="181" t="s">
        <v>5</v>
      </c>
      <c r="L461" s="179"/>
      <c r="M461" s="179"/>
      <c r="N461" s="179"/>
      <c r="O461" s="179"/>
      <c r="P461" s="179"/>
      <c r="Q461" s="179"/>
      <c r="R461" s="182"/>
      <c r="T461" s="183"/>
      <c r="U461" s="179"/>
      <c r="V461" s="179"/>
      <c r="W461" s="179"/>
      <c r="X461" s="179"/>
      <c r="Y461" s="179"/>
      <c r="Z461" s="179"/>
      <c r="AA461" s="184"/>
      <c r="AT461" s="185" t="s">
        <v>134</v>
      </c>
      <c r="AU461" s="185" t="s">
        <v>87</v>
      </c>
      <c r="AV461" s="11" t="s">
        <v>22</v>
      </c>
      <c r="AW461" s="11" t="s">
        <v>35</v>
      </c>
      <c r="AX461" s="11" t="s">
        <v>77</v>
      </c>
      <c r="AY461" s="185" t="s">
        <v>127</v>
      </c>
    </row>
    <row r="462" spans="2:65" s="11" customFormat="1" ht="22.5" customHeight="1">
      <c r="B462" s="178"/>
      <c r="C462" s="179"/>
      <c r="D462" s="179"/>
      <c r="E462" s="180" t="s">
        <v>5</v>
      </c>
      <c r="F462" s="290" t="s">
        <v>269</v>
      </c>
      <c r="G462" s="291"/>
      <c r="H462" s="291"/>
      <c r="I462" s="291"/>
      <c r="J462" s="179"/>
      <c r="K462" s="181" t="s">
        <v>5</v>
      </c>
      <c r="L462" s="179"/>
      <c r="M462" s="179"/>
      <c r="N462" s="179"/>
      <c r="O462" s="179"/>
      <c r="P462" s="179"/>
      <c r="Q462" s="179"/>
      <c r="R462" s="182"/>
      <c r="T462" s="183"/>
      <c r="U462" s="179"/>
      <c r="V462" s="179"/>
      <c r="W462" s="179"/>
      <c r="X462" s="179"/>
      <c r="Y462" s="179"/>
      <c r="Z462" s="179"/>
      <c r="AA462" s="184"/>
      <c r="AT462" s="185" t="s">
        <v>134</v>
      </c>
      <c r="AU462" s="185" t="s">
        <v>87</v>
      </c>
      <c r="AV462" s="11" t="s">
        <v>22</v>
      </c>
      <c r="AW462" s="11" t="s">
        <v>35</v>
      </c>
      <c r="AX462" s="11" t="s">
        <v>77</v>
      </c>
      <c r="AY462" s="185" t="s">
        <v>127</v>
      </c>
    </row>
    <row r="463" spans="2:65" s="10" customFormat="1" ht="22.5" customHeight="1">
      <c r="B463" s="170"/>
      <c r="C463" s="171"/>
      <c r="D463" s="171"/>
      <c r="E463" s="172" t="s">
        <v>5</v>
      </c>
      <c r="F463" s="302" t="s">
        <v>293</v>
      </c>
      <c r="G463" s="303"/>
      <c r="H463" s="303"/>
      <c r="I463" s="303"/>
      <c r="J463" s="171"/>
      <c r="K463" s="173">
        <v>96</v>
      </c>
      <c r="L463" s="171"/>
      <c r="M463" s="171"/>
      <c r="N463" s="171"/>
      <c r="O463" s="171"/>
      <c r="P463" s="171"/>
      <c r="Q463" s="171"/>
      <c r="R463" s="174"/>
      <c r="T463" s="175"/>
      <c r="U463" s="171"/>
      <c r="V463" s="171"/>
      <c r="W463" s="171"/>
      <c r="X463" s="171"/>
      <c r="Y463" s="171"/>
      <c r="Z463" s="171"/>
      <c r="AA463" s="176"/>
      <c r="AT463" s="177" t="s">
        <v>134</v>
      </c>
      <c r="AU463" s="177" t="s">
        <v>87</v>
      </c>
      <c r="AV463" s="10" t="s">
        <v>87</v>
      </c>
      <c r="AW463" s="10" t="s">
        <v>35</v>
      </c>
      <c r="AX463" s="10" t="s">
        <v>22</v>
      </c>
      <c r="AY463" s="177" t="s">
        <v>127</v>
      </c>
    </row>
    <row r="464" spans="2:65" s="1" customFormat="1" ht="31.5" customHeight="1">
      <c r="B464" s="135"/>
      <c r="C464" s="163" t="s">
        <v>444</v>
      </c>
      <c r="D464" s="163" t="s">
        <v>128</v>
      </c>
      <c r="E464" s="164" t="s">
        <v>445</v>
      </c>
      <c r="F464" s="285" t="s">
        <v>446</v>
      </c>
      <c r="G464" s="285"/>
      <c r="H464" s="285"/>
      <c r="I464" s="285"/>
      <c r="J464" s="165" t="s">
        <v>261</v>
      </c>
      <c r="K464" s="166">
        <v>12</v>
      </c>
      <c r="L464" s="286">
        <v>0</v>
      </c>
      <c r="M464" s="286"/>
      <c r="N464" s="287">
        <f>ROUND(L464*K464,2)</f>
        <v>0</v>
      </c>
      <c r="O464" s="287"/>
      <c r="P464" s="287"/>
      <c r="Q464" s="287"/>
      <c r="R464" s="138"/>
      <c r="T464" s="167" t="s">
        <v>5</v>
      </c>
      <c r="U464" s="47" t="s">
        <v>42</v>
      </c>
      <c r="V464" s="39"/>
      <c r="W464" s="168">
        <f>V464*K464</f>
        <v>0</v>
      </c>
      <c r="X464" s="168">
        <v>0.15559000000000001</v>
      </c>
      <c r="Y464" s="168">
        <f>X464*K464</f>
        <v>1.8670800000000001</v>
      </c>
      <c r="Z464" s="168">
        <v>0</v>
      </c>
      <c r="AA464" s="169">
        <f>Z464*K464</f>
        <v>0</v>
      </c>
      <c r="AR464" s="21" t="s">
        <v>150</v>
      </c>
      <c r="AT464" s="21" t="s">
        <v>128</v>
      </c>
      <c r="AU464" s="21" t="s">
        <v>87</v>
      </c>
      <c r="AY464" s="21" t="s">
        <v>127</v>
      </c>
      <c r="BE464" s="109">
        <f>IF(U464="základní",N464,0)</f>
        <v>0</v>
      </c>
      <c r="BF464" s="109">
        <f>IF(U464="snížená",N464,0)</f>
        <v>0</v>
      </c>
      <c r="BG464" s="109">
        <f>IF(U464="zákl. přenesená",N464,0)</f>
        <v>0</v>
      </c>
      <c r="BH464" s="109">
        <f>IF(U464="sníž. přenesená",N464,0)</f>
        <v>0</v>
      </c>
      <c r="BI464" s="109">
        <f>IF(U464="nulová",N464,0)</f>
        <v>0</v>
      </c>
      <c r="BJ464" s="21" t="s">
        <v>22</v>
      </c>
      <c r="BK464" s="109">
        <f>ROUND(L464*K464,2)</f>
        <v>0</v>
      </c>
      <c r="BL464" s="21" t="s">
        <v>150</v>
      </c>
      <c r="BM464" s="21" t="s">
        <v>447</v>
      </c>
    </row>
    <row r="465" spans="2:65" s="11" customFormat="1" ht="22.5" customHeight="1">
      <c r="B465" s="178"/>
      <c r="C465" s="179"/>
      <c r="D465" s="179"/>
      <c r="E465" s="180" t="s">
        <v>5</v>
      </c>
      <c r="F465" s="300" t="s">
        <v>263</v>
      </c>
      <c r="G465" s="301"/>
      <c r="H465" s="301"/>
      <c r="I465" s="301"/>
      <c r="J465" s="179"/>
      <c r="K465" s="181" t="s">
        <v>5</v>
      </c>
      <c r="L465" s="179"/>
      <c r="M465" s="179"/>
      <c r="N465" s="179"/>
      <c r="O465" s="179"/>
      <c r="P465" s="179"/>
      <c r="Q465" s="179"/>
      <c r="R465" s="182"/>
      <c r="T465" s="183"/>
      <c r="U465" s="179"/>
      <c r="V465" s="179"/>
      <c r="W465" s="179"/>
      <c r="X465" s="179"/>
      <c r="Y465" s="179"/>
      <c r="Z465" s="179"/>
      <c r="AA465" s="184"/>
      <c r="AT465" s="185" t="s">
        <v>134</v>
      </c>
      <c r="AU465" s="185" t="s">
        <v>87</v>
      </c>
      <c r="AV465" s="11" t="s">
        <v>22</v>
      </c>
      <c r="AW465" s="11" t="s">
        <v>35</v>
      </c>
      <c r="AX465" s="11" t="s">
        <v>77</v>
      </c>
      <c r="AY465" s="185" t="s">
        <v>127</v>
      </c>
    </row>
    <row r="466" spans="2:65" s="11" customFormat="1" ht="22.5" customHeight="1">
      <c r="B466" s="178"/>
      <c r="C466" s="179"/>
      <c r="D466" s="179"/>
      <c r="E466" s="180" t="s">
        <v>5</v>
      </c>
      <c r="F466" s="290" t="s">
        <v>264</v>
      </c>
      <c r="G466" s="291"/>
      <c r="H466" s="291"/>
      <c r="I466" s="291"/>
      <c r="J466" s="179"/>
      <c r="K466" s="181" t="s">
        <v>5</v>
      </c>
      <c r="L466" s="179"/>
      <c r="M466" s="179"/>
      <c r="N466" s="179"/>
      <c r="O466" s="179"/>
      <c r="P466" s="179"/>
      <c r="Q466" s="179"/>
      <c r="R466" s="182"/>
      <c r="T466" s="183"/>
      <c r="U466" s="179"/>
      <c r="V466" s="179"/>
      <c r="W466" s="179"/>
      <c r="X466" s="179"/>
      <c r="Y466" s="179"/>
      <c r="Z466" s="179"/>
      <c r="AA466" s="184"/>
      <c r="AT466" s="185" t="s">
        <v>134</v>
      </c>
      <c r="AU466" s="185" t="s">
        <v>87</v>
      </c>
      <c r="AV466" s="11" t="s">
        <v>22</v>
      </c>
      <c r="AW466" s="11" t="s">
        <v>35</v>
      </c>
      <c r="AX466" s="11" t="s">
        <v>77</v>
      </c>
      <c r="AY466" s="185" t="s">
        <v>127</v>
      </c>
    </row>
    <row r="467" spans="2:65" s="11" customFormat="1" ht="22.5" customHeight="1">
      <c r="B467" s="178"/>
      <c r="C467" s="179"/>
      <c r="D467" s="179"/>
      <c r="E467" s="180" t="s">
        <v>5</v>
      </c>
      <c r="F467" s="290" t="s">
        <v>265</v>
      </c>
      <c r="G467" s="291"/>
      <c r="H467" s="291"/>
      <c r="I467" s="291"/>
      <c r="J467" s="179"/>
      <c r="K467" s="181" t="s">
        <v>5</v>
      </c>
      <c r="L467" s="179"/>
      <c r="M467" s="179"/>
      <c r="N467" s="179"/>
      <c r="O467" s="179"/>
      <c r="P467" s="179"/>
      <c r="Q467" s="179"/>
      <c r="R467" s="182"/>
      <c r="T467" s="183"/>
      <c r="U467" s="179"/>
      <c r="V467" s="179"/>
      <c r="W467" s="179"/>
      <c r="X467" s="179"/>
      <c r="Y467" s="179"/>
      <c r="Z467" s="179"/>
      <c r="AA467" s="184"/>
      <c r="AT467" s="185" t="s">
        <v>134</v>
      </c>
      <c r="AU467" s="185" t="s">
        <v>87</v>
      </c>
      <c r="AV467" s="11" t="s">
        <v>22</v>
      </c>
      <c r="AW467" s="11" t="s">
        <v>35</v>
      </c>
      <c r="AX467" s="11" t="s">
        <v>77</v>
      </c>
      <c r="AY467" s="185" t="s">
        <v>127</v>
      </c>
    </row>
    <row r="468" spans="2:65" s="11" customFormat="1" ht="22.5" customHeight="1">
      <c r="B468" s="178"/>
      <c r="C468" s="179"/>
      <c r="D468" s="179"/>
      <c r="E468" s="180" t="s">
        <v>5</v>
      </c>
      <c r="F468" s="290" t="s">
        <v>266</v>
      </c>
      <c r="G468" s="291"/>
      <c r="H468" s="291"/>
      <c r="I468" s="291"/>
      <c r="J468" s="179"/>
      <c r="K468" s="181" t="s">
        <v>5</v>
      </c>
      <c r="L468" s="179"/>
      <c r="M468" s="179"/>
      <c r="N468" s="179"/>
      <c r="O468" s="179"/>
      <c r="P468" s="179"/>
      <c r="Q468" s="179"/>
      <c r="R468" s="182"/>
      <c r="T468" s="183"/>
      <c r="U468" s="179"/>
      <c r="V468" s="179"/>
      <c r="W468" s="179"/>
      <c r="X468" s="179"/>
      <c r="Y468" s="179"/>
      <c r="Z468" s="179"/>
      <c r="AA468" s="184"/>
      <c r="AT468" s="185" t="s">
        <v>134</v>
      </c>
      <c r="AU468" s="185" t="s">
        <v>87</v>
      </c>
      <c r="AV468" s="11" t="s">
        <v>22</v>
      </c>
      <c r="AW468" s="11" t="s">
        <v>35</v>
      </c>
      <c r="AX468" s="11" t="s">
        <v>77</v>
      </c>
      <c r="AY468" s="185" t="s">
        <v>127</v>
      </c>
    </row>
    <row r="469" spans="2:65" s="11" customFormat="1" ht="22.5" customHeight="1">
      <c r="B469" s="178"/>
      <c r="C469" s="179"/>
      <c r="D469" s="179"/>
      <c r="E469" s="180" t="s">
        <v>5</v>
      </c>
      <c r="F469" s="290" t="s">
        <v>267</v>
      </c>
      <c r="G469" s="291"/>
      <c r="H469" s="291"/>
      <c r="I469" s="291"/>
      <c r="J469" s="179"/>
      <c r="K469" s="181" t="s">
        <v>5</v>
      </c>
      <c r="L469" s="179"/>
      <c r="M469" s="179"/>
      <c r="N469" s="179"/>
      <c r="O469" s="179"/>
      <c r="P469" s="179"/>
      <c r="Q469" s="179"/>
      <c r="R469" s="182"/>
      <c r="T469" s="183"/>
      <c r="U469" s="179"/>
      <c r="V469" s="179"/>
      <c r="W469" s="179"/>
      <c r="X469" s="179"/>
      <c r="Y469" s="179"/>
      <c r="Z469" s="179"/>
      <c r="AA469" s="184"/>
      <c r="AT469" s="185" t="s">
        <v>134</v>
      </c>
      <c r="AU469" s="185" t="s">
        <v>87</v>
      </c>
      <c r="AV469" s="11" t="s">
        <v>22</v>
      </c>
      <c r="AW469" s="11" t="s">
        <v>35</v>
      </c>
      <c r="AX469" s="11" t="s">
        <v>77</v>
      </c>
      <c r="AY469" s="185" t="s">
        <v>127</v>
      </c>
    </row>
    <row r="470" spans="2:65" s="11" customFormat="1" ht="22.5" customHeight="1">
      <c r="B470" s="178"/>
      <c r="C470" s="179"/>
      <c r="D470" s="179"/>
      <c r="E470" s="180" t="s">
        <v>5</v>
      </c>
      <c r="F470" s="290" t="s">
        <v>269</v>
      </c>
      <c r="G470" s="291"/>
      <c r="H470" s="291"/>
      <c r="I470" s="291"/>
      <c r="J470" s="179"/>
      <c r="K470" s="181" t="s">
        <v>5</v>
      </c>
      <c r="L470" s="179"/>
      <c r="M470" s="179"/>
      <c r="N470" s="179"/>
      <c r="O470" s="179"/>
      <c r="P470" s="179"/>
      <c r="Q470" s="179"/>
      <c r="R470" s="182"/>
      <c r="T470" s="183"/>
      <c r="U470" s="179"/>
      <c r="V470" s="179"/>
      <c r="W470" s="179"/>
      <c r="X470" s="179"/>
      <c r="Y470" s="179"/>
      <c r="Z470" s="179"/>
      <c r="AA470" s="184"/>
      <c r="AT470" s="185" t="s">
        <v>134</v>
      </c>
      <c r="AU470" s="185" t="s">
        <v>87</v>
      </c>
      <c r="AV470" s="11" t="s">
        <v>22</v>
      </c>
      <c r="AW470" s="11" t="s">
        <v>35</v>
      </c>
      <c r="AX470" s="11" t="s">
        <v>77</v>
      </c>
      <c r="AY470" s="185" t="s">
        <v>127</v>
      </c>
    </row>
    <row r="471" spans="2:65" s="10" customFormat="1" ht="22.5" customHeight="1">
      <c r="B471" s="170"/>
      <c r="C471" s="171"/>
      <c r="D471" s="171"/>
      <c r="E471" s="172" t="s">
        <v>5</v>
      </c>
      <c r="F471" s="302" t="s">
        <v>289</v>
      </c>
      <c r="G471" s="303"/>
      <c r="H471" s="303"/>
      <c r="I471" s="303"/>
      <c r="J471" s="171"/>
      <c r="K471" s="173">
        <v>12</v>
      </c>
      <c r="L471" s="171"/>
      <c r="M471" s="171"/>
      <c r="N471" s="171"/>
      <c r="O471" s="171"/>
      <c r="P471" s="171"/>
      <c r="Q471" s="171"/>
      <c r="R471" s="174"/>
      <c r="T471" s="175"/>
      <c r="U471" s="171"/>
      <c r="V471" s="171"/>
      <c r="W471" s="171"/>
      <c r="X471" s="171"/>
      <c r="Y471" s="171"/>
      <c r="Z471" s="171"/>
      <c r="AA471" s="176"/>
      <c r="AT471" s="177" t="s">
        <v>134</v>
      </c>
      <c r="AU471" s="177" t="s">
        <v>87</v>
      </c>
      <c r="AV471" s="10" t="s">
        <v>87</v>
      </c>
      <c r="AW471" s="10" t="s">
        <v>35</v>
      </c>
      <c r="AX471" s="10" t="s">
        <v>22</v>
      </c>
      <c r="AY471" s="177" t="s">
        <v>127</v>
      </c>
    </row>
    <row r="472" spans="2:65" s="1" customFormat="1" ht="31.5" customHeight="1">
      <c r="B472" s="135"/>
      <c r="C472" s="163" t="s">
        <v>448</v>
      </c>
      <c r="D472" s="163" t="s">
        <v>128</v>
      </c>
      <c r="E472" s="164" t="s">
        <v>449</v>
      </c>
      <c r="F472" s="285" t="s">
        <v>450</v>
      </c>
      <c r="G472" s="285"/>
      <c r="H472" s="285"/>
      <c r="I472" s="285"/>
      <c r="J472" s="165" t="s">
        <v>261</v>
      </c>
      <c r="K472" s="166">
        <v>7</v>
      </c>
      <c r="L472" s="286">
        <v>0</v>
      </c>
      <c r="M472" s="286"/>
      <c r="N472" s="287">
        <f>ROUND(L472*K472,2)</f>
        <v>0</v>
      </c>
      <c r="O472" s="287"/>
      <c r="P472" s="287"/>
      <c r="Q472" s="287"/>
      <c r="R472" s="138"/>
      <c r="T472" s="167" t="s">
        <v>5</v>
      </c>
      <c r="U472" s="47" t="s">
        <v>42</v>
      </c>
      <c r="V472" s="39"/>
      <c r="W472" s="168">
        <f>V472*K472</f>
        <v>0</v>
      </c>
      <c r="X472" s="168">
        <v>8.4250000000000005E-2</v>
      </c>
      <c r="Y472" s="168">
        <f>X472*K472</f>
        <v>0.58975</v>
      </c>
      <c r="Z472" s="168">
        <v>0</v>
      </c>
      <c r="AA472" s="169">
        <f>Z472*K472</f>
        <v>0</v>
      </c>
      <c r="AR472" s="21" t="s">
        <v>150</v>
      </c>
      <c r="AT472" s="21" t="s">
        <v>128</v>
      </c>
      <c r="AU472" s="21" t="s">
        <v>87</v>
      </c>
      <c r="AY472" s="21" t="s">
        <v>127</v>
      </c>
      <c r="BE472" s="109">
        <f>IF(U472="základní",N472,0)</f>
        <v>0</v>
      </c>
      <c r="BF472" s="109">
        <f>IF(U472="snížená",N472,0)</f>
        <v>0</v>
      </c>
      <c r="BG472" s="109">
        <f>IF(U472="zákl. přenesená",N472,0)</f>
        <v>0</v>
      </c>
      <c r="BH472" s="109">
        <f>IF(U472="sníž. přenesená",N472,0)</f>
        <v>0</v>
      </c>
      <c r="BI472" s="109">
        <f>IF(U472="nulová",N472,0)</f>
        <v>0</v>
      </c>
      <c r="BJ472" s="21" t="s">
        <v>22</v>
      </c>
      <c r="BK472" s="109">
        <f>ROUND(L472*K472,2)</f>
        <v>0</v>
      </c>
      <c r="BL472" s="21" t="s">
        <v>150</v>
      </c>
      <c r="BM472" s="21" t="s">
        <v>451</v>
      </c>
    </row>
    <row r="473" spans="2:65" s="11" customFormat="1" ht="22.5" customHeight="1">
      <c r="B473" s="178"/>
      <c r="C473" s="179"/>
      <c r="D473" s="179"/>
      <c r="E473" s="180" t="s">
        <v>5</v>
      </c>
      <c r="F473" s="300" t="s">
        <v>263</v>
      </c>
      <c r="G473" s="301"/>
      <c r="H473" s="301"/>
      <c r="I473" s="301"/>
      <c r="J473" s="179"/>
      <c r="K473" s="181" t="s">
        <v>5</v>
      </c>
      <c r="L473" s="179"/>
      <c r="M473" s="179"/>
      <c r="N473" s="179"/>
      <c r="O473" s="179"/>
      <c r="P473" s="179"/>
      <c r="Q473" s="179"/>
      <c r="R473" s="182"/>
      <c r="T473" s="183"/>
      <c r="U473" s="179"/>
      <c r="V473" s="179"/>
      <c r="W473" s="179"/>
      <c r="X473" s="179"/>
      <c r="Y473" s="179"/>
      <c r="Z473" s="179"/>
      <c r="AA473" s="184"/>
      <c r="AT473" s="185" t="s">
        <v>134</v>
      </c>
      <c r="AU473" s="185" t="s">
        <v>87</v>
      </c>
      <c r="AV473" s="11" t="s">
        <v>22</v>
      </c>
      <c r="AW473" s="11" t="s">
        <v>35</v>
      </c>
      <c r="AX473" s="11" t="s">
        <v>77</v>
      </c>
      <c r="AY473" s="185" t="s">
        <v>127</v>
      </c>
    </row>
    <row r="474" spans="2:65" s="11" customFormat="1" ht="22.5" customHeight="1">
      <c r="B474" s="178"/>
      <c r="C474" s="179"/>
      <c r="D474" s="179"/>
      <c r="E474" s="180" t="s">
        <v>5</v>
      </c>
      <c r="F474" s="290" t="s">
        <v>264</v>
      </c>
      <c r="G474" s="291"/>
      <c r="H474" s="291"/>
      <c r="I474" s="291"/>
      <c r="J474" s="179"/>
      <c r="K474" s="181" t="s">
        <v>5</v>
      </c>
      <c r="L474" s="179"/>
      <c r="M474" s="179"/>
      <c r="N474" s="179"/>
      <c r="O474" s="179"/>
      <c r="P474" s="179"/>
      <c r="Q474" s="179"/>
      <c r="R474" s="182"/>
      <c r="T474" s="183"/>
      <c r="U474" s="179"/>
      <c r="V474" s="179"/>
      <c r="W474" s="179"/>
      <c r="X474" s="179"/>
      <c r="Y474" s="179"/>
      <c r="Z474" s="179"/>
      <c r="AA474" s="184"/>
      <c r="AT474" s="185" t="s">
        <v>134</v>
      </c>
      <c r="AU474" s="185" t="s">
        <v>87</v>
      </c>
      <c r="AV474" s="11" t="s">
        <v>22</v>
      </c>
      <c r="AW474" s="11" t="s">
        <v>35</v>
      </c>
      <c r="AX474" s="11" t="s">
        <v>77</v>
      </c>
      <c r="AY474" s="185" t="s">
        <v>127</v>
      </c>
    </row>
    <row r="475" spans="2:65" s="11" customFormat="1" ht="22.5" customHeight="1">
      <c r="B475" s="178"/>
      <c r="C475" s="179"/>
      <c r="D475" s="179"/>
      <c r="E475" s="180" t="s">
        <v>5</v>
      </c>
      <c r="F475" s="290" t="s">
        <v>265</v>
      </c>
      <c r="G475" s="291"/>
      <c r="H475" s="291"/>
      <c r="I475" s="291"/>
      <c r="J475" s="179"/>
      <c r="K475" s="181" t="s">
        <v>5</v>
      </c>
      <c r="L475" s="179"/>
      <c r="M475" s="179"/>
      <c r="N475" s="179"/>
      <c r="O475" s="179"/>
      <c r="P475" s="179"/>
      <c r="Q475" s="179"/>
      <c r="R475" s="182"/>
      <c r="T475" s="183"/>
      <c r="U475" s="179"/>
      <c r="V475" s="179"/>
      <c r="W475" s="179"/>
      <c r="X475" s="179"/>
      <c r="Y475" s="179"/>
      <c r="Z475" s="179"/>
      <c r="AA475" s="184"/>
      <c r="AT475" s="185" t="s">
        <v>134</v>
      </c>
      <c r="AU475" s="185" t="s">
        <v>87</v>
      </c>
      <c r="AV475" s="11" t="s">
        <v>22</v>
      </c>
      <c r="AW475" s="11" t="s">
        <v>35</v>
      </c>
      <c r="AX475" s="11" t="s">
        <v>77</v>
      </c>
      <c r="AY475" s="185" t="s">
        <v>127</v>
      </c>
    </row>
    <row r="476" spans="2:65" s="11" customFormat="1" ht="22.5" customHeight="1">
      <c r="B476" s="178"/>
      <c r="C476" s="179"/>
      <c r="D476" s="179"/>
      <c r="E476" s="180" t="s">
        <v>5</v>
      </c>
      <c r="F476" s="290" t="s">
        <v>266</v>
      </c>
      <c r="G476" s="291"/>
      <c r="H476" s="291"/>
      <c r="I476" s="291"/>
      <c r="J476" s="179"/>
      <c r="K476" s="181" t="s">
        <v>5</v>
      </c>
      <c r="L476" s="179"/>
      <c r="M476" s="179"/>
      <c r="N476" s="179"/>
      <c r="O476" s="179"/>
      <c r="P476" s="179"/>
      <c r="Q476" s="179"/>
      <c r="R476" s="182"/>
      <c r="T476" s="183"/>
      <c r="U476" s="179"/>
      <c r="V476" s="179"/>
      <c r="W476" s="179"/>
      <c r="X476" s="179"/>
      <c r="Y476" s="179"/>
      <c r="Z476" s="179"/>
      <c r="AA476" s="184"/>
      <c r="AT476" s="185" t="s">
        <v>134</v>
      </c>
      <c r="AU476" s="185" t="s">
        <v>87</v>
      </c>
      <c r="AV476" s="11" t="s">
        <v>22</v>
      </c>
      <c r="AW476" s="11" t="s">
        <v>35</v>
      </c>
      <c r="AX476" s="11" t="s">
        <v>77</v>
      </c>
      <c r="AY476" s="185" t="s">
        <v>127</v>
      </c>
    </row>
    <row r="477" spans="2:65" s="11" customFormat="1" ht="22.5" customHeight="1">
      <c r="B477" s="178"/>
      <c r="C477" s="179"/>
      <c r="D477" s="179"/>
      <c r="E477" s="180" t="s">
        <v>5</v>
      </c>
      <c r="F477" s="290" t="s">
        <v>267</v>
      </c>
      <c r="G477" s="291"/>
      <c r="H477" s="291"/>
      <c r="I477" s="291"/>
      <c r="J477" s="179"/>
      <c r="K477" s="181" t="s">
        <v>5</v>
      </c>
      <c r="L477" s="179"/>
      <c r="M477" s="179"/>
      <c r="N477" s="179"/>
      <c r="O477" s="179"/>
      <c r="P477" s="179"/>
      <c r="Q477" s="179"/>
      <c r="R477" s="182"/>
      <c r="T477" s="183"/>
      <c r="U477" s="179"/>
      <c r="V477" s="179"/>
      <c r="W477" s="179"/>
      <c r="X477" s="179"/>
      <c r="Y477" s="179"/>
      <c r="Z477" s="179"/>
      <c r="AA477" s="184"/>
      <c r="AT477" s="185" t="s">
        <v>134</v>
      </c>
      <c r="AU477" s="185" t="s">
        <v>87</v>
      </c>
      <c r="AV477" s="11" t="s">
        <v>22</v>
      </c>
      <c r="AW477" s="11" t="s">
        <v>35</v>
      </c>
      <c r="AX477" s="11" t="s">
        <v>77</v>
      </c>
      <c r="AY477" s="185" t="s">
        <v>127</v>
      </c>
    </row>
    <row r="478" spans="2:65" s="11" customFormat="1" ht="22.5" customHeight="1">
      <c r="B478" s="178"/>
      <c r="C478" s="179"/>
      <c r="D478" s="179"/>
      <c r="E478" s="180" t="s">
        <v>5</v>
      </c>
      <c r="F478" s="290" t="s">
        <v>275</v>
      </c>
      <c r="G478" s="291"/>
      <c r="H478" s="291"/>
      <c r="I478" s="291"/>
      <c r="J478" s="179"/>
      <c r="K478" s="181" t="s">
        <v>5</v>
      </c>
      <c r="L478" s="179"/>
      <c r="M478" s="179"/>
      <c r="N478" s="179"/>
      <c r="O478" s="179"/>
      <c r="P478" s="179"/>
      <c r="Q478" s="179"/>
      <c r="R478" s="182"/>
      <c r="T478" s="183"/>
      <c r="U478" s="179"/>
      <c r="V478" s="179"/>
      <c r="W478" s="179"/>
      <c r="X478" s="179"/>
      <c r="Y478" s="179"/>
      <c r="Z478" s="179"/>
      <c r="AA478" s="184"/>
      <c r="AT478" s="185" t="s">
        <v>134</v>
      </c>
      <c r="AU478" s="185" t="s">
        <v>87</v>
      </c>
      <c r="AV478" s="11" t="s">
        <v>22</v>
      </c>
      <c r="AW478" s="11" t="s">
        <v>35</v>
      </c>
      <c r="AX478" s="11" t="s">
        <v>77</v>
      </c>
      <c r="AY478" s="185" t="s">
        <v>127</v>
      </c>
    </row>
    <row r="479" spans="2:65" s="11" customFormat="1" ht="22.5" customHeight="1">
      <c r="B479" s="178"/>
      <c r="C479" s="179"/>
      <c r="D479" s="179"/>
      <c r="E479" s="180" t="s">
        <v>5</v>
      </c>
      <c r="F479" s="290" t="s">
        <v>269</v>
      </c>
      <c r="G479" s="291"/>
      <c r="H479" s="291"/>
      <c r="I479" s="291"/>
      <c r="J479" s="179"/>
      <c r="K479" s="181" t="s">
        <v>5</v>
      </c>
      <c r="L479" s="179"/>
      <c r="M479" s="179"/>
      <c r="N479" s="179"/>
      <c r="O479" s="179"/>
      <c r="P479" s="179"/>
      <c r="Q479" s="179"/>
      <c r="R479" s="182"/>
      <c r="T479" s="183"/>
      <c r="U479" s="179"/>
      <c r="V479" s="179"/>
      <c r="W479" s="179"/>
      <c r="X479" s="179"/>
      <c r="Y479" s="179"/>
      <c r="Z479" s="179"/>
      <c r="AA479" s="184"/>
      <c r="AT479" s="185" t="s">
        <v>134</v>
      </c>
      <c r="AU479" s="185" t="s">
        <v>87</v>
      </c>
      <c r="AV479" s="11" t="s">
        <v>22</v>
      </c>
      <c r="AW479" s="11" t="s">
        <v>35</v>
      </c>
      <c r="AX479" s="11" t="s">
        <v>77</v>
      </c>
      <c r="AY479" s="185" t="s">
        <v>127</v>
      </c>
    </row>
    <row r="480" spans="2:65" s="10" customFormat="1" ht="22.5" customHeight="1">
      <c r="B480" s="170"/>
      <c r="C480" s="171"/>
      <c r="D480" s="171"/>
      <c r="E480" s="172" t="s">
        <v>5</v>
      </c>
      <c r="F480" s="302" t="s">
        <v>276</v>
      </c>
      <c r="G480" s="303"/>
      <c r="H480" s="303"/>
      <c r="I480" s="303"/>
      <c r="J480" s="171"/>
      <c r="K480" s="173">
        <v>3</v>
      </c>
      <c r="L480" s="171"/>
      <c r="M480" s="171"/>
      <c r="N480" s="171"/>
      <c r="O480" s="171"/>
      <c r="P480" s="171"/>
      <c r="Q480" s="171"/>
      <c r="R480" s="174"/>
      <c r="T480" s="175"/>
      <c r="U480" s="171"/>
      <c r="V480" s="171"/>
      <c r="W480" s="171"/>
      <c r="X480" s="171"/>
      <c r="Y480" s="171"/>
      <c r="Z480" s="171"/>
      <c r="AA480" s="176"/>
      <c r="AT480" s="177" t="s">
        <v>134</v>
      </c>
      <c r="AU480" s="177" t="s">
        <v>87</v>
      </c>
      <c r="AV480" s="10" t="s">
        <v>87</v>
      </c>
      <c r="AW480" s="10" t="s">
        <v>35</v>
      </c>
      <c r="AX480" s="10" t="s">
        <v>77</v>
      </c>
      <c r="AY480" s="177" t="s">
        <v>127</v>
      </c>
    </row>
    <row r="481" spans="2:65" s="11" customFormat="1" ht="22.5" customHeight="1">
      <c r="B481" s="178"/>
      <c r="C481" s="179"/>
      <c r="D481" s="179"/>
      <c r="E481" s="180" t="s">
        <v>5</v>
      </c>
      <c r="F481" s="290" t="s">
        <v>277</v>
      </c>
      <c r="G481" s="291"/>
      <c r="H481" s="291"/>
      <c r="I481" s="291"/>
      <c r="J481" s="179"/>
      <c r="K481" s="181" t="s">
        <v>5</v>
      </c>
      <c r="L481" s="179"/>
      <c r="M481" s="179"/>
      <c r="N481" s="179"/>
      <c r="O481" s="179"/>
      <c r="P481" s="179"/>
      <c r="Q481" s="179"/>
      <c r="R481" s="182"/>
      <c r="T481" s="183"/>
      <c r="U481" s="179"/>
      <c r="V481" s="179"/>
      <c r="W481" s="179"/>
      <c r="X481" s="179"/>
      <c r="Y481" s="179"/>
      <c r="Z481" s="179"/>
      <c r="AA481" s="184"/>
      <c r="AT481" s="185" t="s">
        <v>134</v>
      </c>
      <c r="AU481" s="185" t="s">
        <v>87</v>
      </c>
      <c r="AV481" s="11" t="s">
        <v>22</v>
      </c>
      <c r="AW481" s="11" t="s">
        <v>35</v>
      </c>
      <c r="AX481" s="11" t="s">
        <v>77</v>
      </c>
      <c r="AY481" s="185" t="s">
        <v>127</v>
      </c>
    </row>
    <row r="482" spans="2:65" s="10" customFormat="1" ht="22.5" customHeight="1">
      <c r="B482" s="170"/>
      <c r="C482" s="171"/>
      <c r="D482" s="171"/>
      <c r="E482" s="172" t="s">
        <v>5</v>
      </c>
      <c r="F482" s="302" t="s">
        <v>278</v>
      </c>
      <c r="G482" s="303"/>
      <c r="H482" s="303"/>
      <c r="I482" s="303"/>
      <c r="J482" s="171"/>
      <c r="K482" s="173">
        <v>4</v>
      </c>
      <c r="L482" s="171"/>
      <c r="M482" s="171"/>
      <c r="N482" s="171"/>
      <c r="O482" s="171"/>
      <c r="P482" s="171"/>
      <c r="Q482" s="171"/>
      <c r="R482" s="174"/>
      <c r="T482" s="175"/>
      <c r="U482" s="171"/>
      <c r="V482" s="171"/>
      <c r="W482" s="171"/>
      <c r="X482" s="171"/>
      <c r="Y482" s="171"/>
      <c r="Z482" s="171"/>
      <c r="AA482" s="176"/>
      <c r="AT482" s="177" t="s">
        <v>134</v>
      </c>
      <c r="AU482" s="177" t="s">
        <v>87</v>
      </c>
      <c r="AV482" s="10" t="s">
        <v>87</v>
      </c>
      <c r="AW482" s="10" t="s">
        <v>35</v>
      </c>
      <c r="AX482" s="10" t="s">
        <v>77</v>
      </c>
      <c r="AY482" s="177" t="s">
        <v>127</v>
      </c>
    </row>
    <row r="483" spans="2:65" s="12" customFormat="1" ht="22.5" customHeight="1">
      <c r="B483" s="188"/>
      <c r="C483" s="189"/>
      <c r="D483" s="189"/>
      <c r="E483" s="190" t="s">
        <v>5</v>
      </c>
      <c r="F483" s="304" t="s">
        <v>279</v>
      </c>
      <c r="G483" s="305"/>
      <c r="H483" s="305"/>
      <c r="I483" s="305"/>
      <c r="J483" s="189"/>
      <c r="K483" s="191">
        <v>7</v>
      </c>
      <c r="L483" s="189"/>
      <c r="M483" s="189"/>
      <c r="N483" s="189"/>
      <c r="O483" s="189"/>
      <c r="P483" s="189"/>
      <c r="Q483" s="189"/>
      <c r="R483" s="192"/>
      <c r="T483" s="193"/>
      <c r="U483" s="189"/>
      <c r="V483" s="189"/>
      <c r="W483" s="189"/>
      <c r="X483" s="189"/>
      <c r="Y483" s="189"/>
      <c r="Z483" s="189"/>
      <c r="AA483" s="194"/>
      <c r="AT483" s="195" t="s">
        <v>134</v>
      </c>
      <c r="AU483" s="195" t="s">
        <v>87</v>
      </c>
      <c r="AV483" s="12" t="s">
        <v>150</v>
      </c>
      <c r="AW483" s="12" t="s">
        <v>35</v>
      </c>
      <c r="AX483" s="12" t="s">
        <v>22</v>
      </c>
      <c r="AY483" s="195" t="s">
        <v>127</v>
      </c>
    </row>
    <row r="484" spans="2:65" s="1" customFormat="1" ht="22.5" customHeight="1">
      <c r="B484" s="135"/>
      <c r="C484" s="196" t="s">
        <v>452</v>
      </c>
      <c r="D484" s="196" t="s">
        <v>365</v>
      </c>
      <c r="E484" s="197" t="s">
        <v>453</v>
      </c>
      <c r="F484" s="306" t="s">
        <v>454</v>
      </c>
      <c r="G484" s="306"/>
      <c r="H484" s="306"/>
      <c r="I484" s="306"/>
      <c r="J484" s="198" t="s">
        <v>261</v>
      </c>
      <c r="K484" s="199">
        <v>7</v>
      </c>
      <c r="L484" s="307">
        <v>0</v>
      </c>
      <c r="M484" s="307"/>
      <c r="N484" s="308">
        <f>ROUND(L484*K484,2)</f>
        <v>0</v>
      </c>
      <c r="O484" s="287"/>
      <c r="P484" s="287"/>
      <c r="Q484" s="287"/>
      <c r="R484" s="138"/>
      <c r="T484" s="167" t="s">
        <v>5</v>
      </c>
      <c r="U484" s="47" t="s">
        <v>42</v>
      </c>
      <c r="V484" s="39"/>
      <c r="W484" s="168">
        <f>V484*K484</f>
        <v>0</v>
      </c>
      <c r="X484" s="168">
        <v>0.14000000000000001</v>
      </c>
      <c r="Y484" s="168">
        <f>X484*K484</f>
        <v>0.98000000000000009</v>
      </c>
      <c r="Z484" s="168">
        <v>0</v>
      </c>
      <c r="AA484" s="169">
        <f>Z484*K484</f>
        <v>0</v>
      </c>
      <c r="AR484" s="21" t="s">
        <v>174</v>
      </c>
      <c r="AT484" s="21" t="s">
        <v>365</v>
      </c>
      <c r="AU484" s="21" t="s">
        <v>87</v>
      </c>
      <c r="AY484" s="21" t="s">
        <v>127</v>
      </c>
      <c r="BE484" s="109">
        <f>IF(U484="základní",N484,0)</f>
        <v>0</v>
      </c>
      <c r="BF484" s="109">
        <f>IF(U484="snížená",N484,0)</f>
        <v>0</v>
      </c>
      <c r="BG484" s="109">
        <f>IF(U484="zákl. přenesená",N484,0)</f>
        <v>0</v>
      </c>
      <c r="BH484" s="109">
        <f>IF(U484="sníž. přenesená",N484,0)</f>
        <v>0</v>
      </c>
      <c r="BI484" s="109">
        <f>IF(U484="nulová",N484,0)</f>
        <v>0</v>
      </c>
      <c r="BJ484" s="21" t="s">
        <v>22</v>
      </c>
      <c r="BK484" s="109">
        <f>ROUND(L484*K484,2)</f>
        <v>0</v>
      </c>
      <c r="BL484" s="21" t="s">
        <v>150</v>
      </c>
      <c r="BM484" s="21" t="s">
        <v>455</v>
      </c>
    </row>
    <row r="485" spans="2:65" s="1" customFormat="1" ht="31.5" customHeight="1">
      <c r="B485" s="135"/>
      <c r="C485" s="163" t="s">
        <v>456</v>
      </c>
      <c r="D485" s="163" t="s">
        <v>128</v>
      </c>
      <c r="E485" s="164" t="s">
        <v>457</v>
      </c>
      <c r="F485" s="285" t="s">
        <v>458</v>
      </c>
      <c r="G485" s="285"/>
      <c r="H485" s="285"/>
      <c r="I485" s="285"/>
      <c r="J485" s="165" t="s">
        <v>261</v>
      </c>
      <c r="K485" s="166">
        <v>30</v>
      </c>
      <c r="L485" s="286">
        <v>0</v>
      </c>
      <c r="M485" s="286"/>
      <c r="N485" s="287">
        <f>ROUND(L485*K485,2)</f>
        <v>0</v>
      </c>
      <c r="O485" s="287"/>
      <c r="P485" s="287"/>
      <c r="Q485" s="287"/>
      <c r="R485" s="138"/>
      <c r="T485" s="167" t="s">
        <v>5</v>
      </c>
      <c r="U485" s="47" t="s">
        <v>42</v>
      </c>
      <c r="V485" s="39"/>
      <c r="W485" s="168">
        <f>V485*K485</f>
        <v>0</v>
      </c>
      <c r="X485" s="168">
        <v>0.10362</v>
      </c>
      <c r="Y485" s="168">
        <f>X485*K485</f>
        <v>3.1086</v>
      </c>
      <c r="Z485" s="168">
        <v>0</v>
      </c>
      <c r="AA485" s="169">
        <f>Z485*K485</f>
        <v>0</v>
      </c>
      <c r="AR485" s="21" t="s">
        <v>150</v>
      </c>
      <c r="AT485" s="21" t="s">
        <v>128</v>
      </c>
      <c r="AU485" s="21" t="s">
        <v>87</v>
      </c>
      <c r="AY485" s="21" t="s">
        <v>127</v>
      </c>
      <c r="BE485" s="109">
        <f>IF(U485="základní",N485,0)</f>
        <v>0</v>
      </c>
      <c r="BF485" s="109">
        <f>IF(U485="snížená",N485,0)</f>
        <v>0</v>
      </c>
      <c r="BG485" s="109">
        <f>IF(U485="zákl. přenesená",N485,0)</f>
        <v>0</v>
      </c>
      <c r="BH485" s="109">
        <f>IF(U485="sníž. přenesená",N485,0)</f>
        <v>0</v>
      </c>
      <c r="BI485" s="109">
        <f>IF(U485="nulová",N485,0)</f>
        <v>0</v>
      </c>
      <c r="BJ485" s="21" t="s">
        <v>22</v>
      </c>
      <c r="BK485" s="109">
        <f>ROUND(L485*K485,2)</f>
        <v>0</v>
      </c>
      <c r="BL485" s="21" t="s">
        <v>150</v>
      </c>
      <c r="BM485" s="21" t="s">
        <v>459</v>
      </c>
    </row>
    <row r="486" spans="2:65" s="11" customFormat="1" ht="22.5" customHeight="1">
      <c r="B486" s="178"/>
      <c r="C486" s="179"/>
      <c r="D486" s="179"/>
      <c r="E486" s="180" t="s">
        <v>5</v>
      </c>
      <c r="F486" s="300" t="s">
        <v>263</v>
      </c>
      <c r="G486" s="301"/>
      <c r="H486" s="301"/>
      <c r="I486" s="301"/>
      <c r="J486" s="179"/>
      <c r="K486" s="181" t="s">
        <v>5</v>
      </c>
      <c r="L486" s="179"/>
      <c r="M486" s="179"/>
      <c r="N486" s="179"/>
      <c r="O486" s="179"/>
      <c r="P486" s="179"/>
      <c r="Q486" s="179"/>
      <c r="R486" s="182"/>
      <c r="T486" s="183"/>
      <c r="U486" s="179"/>
      <c r="V486" s="179"/>
      <c r="W486" s="179"/>
      <c r="X486" s="179"/>
      <c r="Y486" s="179"/>
      <c r="Z486" s="179"/>
      <c r="AA486" s="184"/>
      <c r="AT486" s="185" t="s">
        <v>134</v>
      </c>
      <c r="AU486" s="185" t="s">
        <v>87</v>
      </c>
      <c r="AV486" s="11" t="s">
        <v>22</v>
      </c>
      <c r="AW486" s="11" t="s">
        <v>35</v>
      </c>
      <c r="AX486" s="11" t="s">
        <v>77</v>
      </c>
      <c r="AY486" s="185" t="s">
        <v>127</v>
      </c>
    </row>
    <row r="487" spans="2:65" s="11" customFormat="1" ht="22.5" customHeight="1">
      <c r="B487" s="178"/>
      <c r="C487" s="179"/>
      <c r="D487" s="179"/>
      <c r="E487" s="180" t="s">
        <v>5</v>
      </c>
      <c r="F487" s="290" t="s">
        <v>264</v>
      </c>
      <c r="G487" s="291"/>
      <c r="H487" s="291"/>
      <c r="I487" s="291"/>
      <c r="J487" s="179"/>
      <c r="K487" s="181" t="s">
        <v>5</v>
      </c>
      <c r="L487" s="179"/>
      <c r="M487" s="179"/>
      <c r="N487" s="179"/>
      <c r="O487" s="179"/>
      <c r="P487" s="179"/>
      <c r="Q487" s="179"/>
      <c r="R487" s="182"/>
      <c r="T487" s="183"/>
      <c r="U487" s="179"/>
      <c r="V487" s="179"/>
      <c r="W487" s="179"/>
      <c r="X487" s="179"/>
      <c r="Y487" s="179"/>
      <c r="Z487" s="179"/>
      <c r="AA487" s="184"/>
      <c r="AT487" s="185" t="s">
        <v>134</v>
      </c>
      <c r="AU487" s="185" t="s">
        <v>87</v>
      </c>
      <c r="AV487" s="11" t="s">
        <v>22</v>
      </c>
      <c r="AW487" s="11" t="s">
        <v>35</v>
      </c>
      <c r="AX487" s="11" t="s">
        <v>77</v>
      </c>
      <c r="AY487" s="185" t="s">
        <v>127</v>
      </c>
    </row>
    <row r="488" spans="2:65" s="11" customFormat="1" ht="22.5" customHeight="1">
      <c r="B488" s="178"/>
      <c r="C488" s="179"/>
      <c r="D488" s="179"/>
      <c r="E488" s="180" t="s">
        <v>5</v>
      </c>
      <c r="F488" s="290" t="s">
        <v>265</v>
      </c>
      <c r="G488" s="291"/>
      <c r="H488" s="291"/>
      <c r="I488" s="291"/>
      <c r="J488" s="179"/>
      <c r="K488" s="181" t="s">
        <v>5</v>
      </c>
      <c r="L488" s="179"/>
      <c r="M488" s="179"/>
      <c r="N488" s="179"/>
      <c r="O488" s="179"/>
      <c r="P488" s="179"/>
      <c r="Q488" s="179"/>
      <c r="R488" s="182"/>
      <c r="T488" s="183"/>
      <c r="U488" s="179"/>
      <c r="V488" s="179"/>
      <c r="W488" s="179"/>
      <c r="X488" s="179"/>
      <c r="Y488" s="179"/>
      <c r="Z488" s="179"/>
      <c r="AA488" s="184"/>
      <c r="AT488" s="185" t="s">
        <v>134</v>
      </c>
      <c r="AU488" s="185" t="s">
        <v>87</v>
      </c>
      <c r="AV488" s="11" t="s">
        <v>22</v>
      </c>
      <c r="AW488" s="11" t="s">
        <v>35</v>
      </c>
      <c r="AX488" s="11" t="s">
        <v>77</v>
      </c>
      <c r="AY488" s="185" t="s">
        <v>127</v>
      </c>
    </row>
    <row r="489" spans="2:65" s="11" customFormat="1" ht="22.5" customHeight="1">
      <c r="B489" s="178"/>
      <c r="C489" s="179"/>
      <c r="D489" s="179"/>
      <c r="E489" s="180" t="s">
        <v>5</v>
      </c>
      <c r="F489" s="290" t="s">
        <v>266</v>
      </c>
      <c r="G489" s="291"/>
      <c r="H489" s="291"/>
      <c r="I489" s="291"/>
      <c r="J489" s="179"/>
      <c r="K489" s="181" t="s">
        <v>5</v>
      </c>
      <c r="L489" s="179"/>
      <c r="M489" s="179"/>
      <c r="N489" s="179"/>
      <c r="O489" s="179"/>
      <c r="P489" s="179"/>
      <c r="Q489" s="179"/>
      <c r="R489" s="182"/>
      <c r="T489" s="183"/>
      <c r="U489" s="179"/>
      <c r="V489" s="179"/>
      <c r="W489" s="179"/>
      <c r="X489" s="179"/>
      <c r="Y489" s="179"/>
      <c r="Z489" s="179"/>
      <c r="AA489" s="184"/>
      <c r="AT489" s="185" t="s">
        <v>134</v>
      </c>
      <c r="AU489" s="185" t="s">
        <v>87</v>
      </c>
      <c r="AV489" s="11" t="s">
        <v>22</v>
      </c>
      <c r="AW489" s="11" t="s">
        <v>35</v>
      </c>
      <c r="AX489" s="11" t="s">
        <v>77</v>
      </c>
      <c r="AY489" s="185" t="s">
        <v>127</v>
      </c>
    </row>
    <row r="490" spans="2:65" s="11" customFormat="1" ht="22.5" customHeight="1">
      <c r="B490" s="178"/>
      <c r="C490" s="179"/>
      <c r="D490" s="179"/>
      <c r="E490" s="180" t="s">
        <v>5</v>
      </c>
      <c r="F490" s="290" t="s">
        <v>267</v>
      </c>
      <c r="G490" s="291"/>
      <c r="H490" s="291"/>
      <c r="I490" s="291"/>
      <c r="J490" s="179"/>
      <c r="K490" s="181" t="s">
        <v>5</v>
      </c>
      <c r="L490" s="179"/>
      <c r="M490" s="179"/>
      <c r="N490" s="179"/>
      <c r="O490" s="179"/>
      <c r="P490" s="179"/>
      <c r="Q490" s="179"/>
      <c r="R490" s="182"/>
      <c r="T490" s="183"/>
      <c r="U490" s="179"/>
      <c r="V490" s="179"/>
      <c r="W490" s="179"/>
      <c r="X490" s="179"/>
      <c r="Y490" s="179"/>
      <c r="Z490" s="179"/>
      <c r="AA490" s="184"/>
      <c r="AT490" s="185" t="s">
        <v>134</v>
      </c>
      <c r="AU490" s="185" t="s">
        <v>87</v>
      </c>
      <c r="AV490" s="11" t="s">
        <v>22</v>
      </c>
      <c r="AW490" s="11" t="s">
        <v>35</v>
      </c>
      <c r="AX490" s="11" t="s">
        <v>77</v>
      </c>
      <c r="AY490" s="185" t="s">
        <v>127</v>
      </c>
    </row>
    <row r="491" spans="2:65" s="11" customFormat="1" ht="22.5" customHeight="1">
      <c r="B491" s="178"/>
      <c r="C491" s="179"/>
      <c r="D491" s="179"/>
      <c r="E491" s="180" t="s">
        <v>5</v>
      </c>
      <c r="F491" s="290" t="s">
        <v>268</v>
      </c>
      <c r="G491" s="291"/>
      <c r="H491" s="291"/>
      <c r="I491" s="291"/>
      <c r="J491" s="179"/>
      <c r="K491" s="181" t="s">
        <v>5</v>
      </c>
      <c r="L491" s="179"/>
      <c r="M491" s="179"/>
      <c r="N491" s="179"/>
      <c r="O491" s="179"/>
      <c r="P491" s="179"/>
      <c r="Q491" s="179"/>
      <c r="R491" s="182"/>
      <c r="T491" s="183"/>
      <c r="U491" s="179"/>
      <c r="V491" s="179"/>
      <c r="W491" s="179"/>
      <c r="X491" s="179"/>
      <c r="Y491" s="179"/>
      <c r="Z491" s="179"/>
      <c r="AA491" s="184"/>
      <c r="AT491" s="185" t="s">
        <v>134</v>
      </c>
      <c r="AU491" s="185" t="s">
        <v>87</v>
      </c>
      <c r="AV491" s="11" t="s">
        <v>22</v>
      </c>
      <c r="AW491" s="11" t="s">
        <v>35</v>
      </c>
      <c r="AX491" s="11" t="s">
        <v>77</v>
      </c>
      <c r="AY491" s="185" t="s">
        <v>127</v>
      </c>
    </row>
    <row r="492" spans="2:65" s="11" customFormat="1" ht="22.5" customHeight="1">
      <c r="B492" s="178"/>
      <c r="C492" s="179"/>
      <c r="D492" s="179"/>
      <c r="E492" s="180" t="s">
        <v>5</v>
      </c>
      <c r="F492" s="290" t="s">
        <v>269</v>
      </c>
      <c r="G492" s="291"/>
      <c r="H492" s="291"/>
      <c r="I492" s="291"/>
      <c r="J492" s="179"/>
      <c r="K492" s="181" t="s">
        <v>5</v>
      </c>
      <c r="L492" s="179"/>
      <c r="M492" s="179"/>
      <c r="N492" s="179"/>
      <c r="O492" s="179"/>
      <c r="P492" s="179"/>
      <c r="Q492" s="179"/>
      <c r="R492" s="182"/>
      <c r="T492" s="183"/>
      <c r="U492" s="179"/>
      <c r="V492" s="179"/>
      <c r="W492" s="179"/>
      <c r="X492" s="179"/>
      <c r="Y492" s="179"/>
      <c r="Z492" s="179"/>
      <c r="AA492" s="184"/>
      <c r="AT492" s="185" t="s">
        <v>134</v>
      </c>
      <c r="AU492" s="185" t="s">
        <v>87</v>
      </c>
      <c r="AV492" s="11" t="s">
        <v>22</v>
      </c>
      <c r="AW492" s="11" t="s">
        <v>35</v>
      </c>
      <c r="AX492" s="11" t="s">
        <v>77</v>
      </c>
      <c r="AY492" s="185" t="s">
        <v>127</v>
      </c>
    </row>
    <row r="493" spans="2:65" s="10" customFormat="1" ht="22.5" customHeight="1">
      <c r="B493" s="170"/>
      <c r="C493" s="171"/>
      <c r="D493" s="171"/>
      <c r="E493" s="172" t="s">
        <v>5</v>
      </c>
      <c r="F493" s="302" t="s">
        <v>270</v>
      </c>
      <c r="G493" s="303"/>
      <c r="H493" s="303"/>
      <c r="I493" s="303"/>
      <c r="J493" s="171"/>
      <c r="K493" s="173">
        <v>5</v>
      </c>
      <c r="L493" s="171"/>
      <c r="M493" s="171"/>
      <c r="N493" s="171"/>
      <c r="O493" s="171"/>
      <c r="P493" s="171"/>
      <c r="Q493" s="171"/>
      <c r="R493" s="174"/>
      <c r="T493" s="175"/>
      <c r="U493" s="171"/>
      <c r="V493" s="171"/>
      <c r="W493" s="171"/>
      <c r="X493" s="171"/>
      <c r="Y493" s="171"/>
      <c r="Z493" s="171"/>
      <c r="AA493" s="176"/>
      <c r="AT493" s="177" t="s">
        <v>134</v>
      </c>
      <c r="AU493" s="177" t="s">
        <v>87</v>
      </c>
      <c r="AV493" s="10" t="s">
        <v>87</v>
      </c>
      <c r="AW493" s="10" t="s">
        <v>35</v>
      </c>
      <c r="AX493" s="10" t="s">
        <v>77</v>
      </c>
      <c r="AY493" s="177" t="s">
        <v>127</v>
      </c>
    </row>
    <row r="494" spans="2:65" s="11" customFormat="1" ht="22.5" customHeight="1">
      <c r="B494" s="178"/>
      <c r="C494" s="179"/>
      <c r="D494" s="179"/>
      <c r="E494" s="180" t="s">
        <v>5</v>
      </c>
      <c r="F494" s="290" t="s">
        <v>271</v>
      </c>
      <c r="G494" s="291"/>
      <c r="H494" s="291"/>
      <c r="I494" s="291"/>
      <c r="J494" s="179"/>
      <c r="K494" s="181" t="s">
        <v>5</v>
      </c>
      <c r="L494" s="179"/>
      <c r="M494" s="179"/>
      <c r="N494" s="179"/>
      <c r="O494" s="179"/>
      <c r="P494" s="179"/>
      <c r="Q494" s="179"/>
      <c r="R494" s="182"/>
      <c r="T494" s="183"/>
      <c r="U494" s="179"/>
      <c r="V494" s="179"/>
      <c r="W494" s="179"/>
      <c r="X494" s="179"/>
      <c r="Y494" s="179"/>
      <c r="Z494" s="179"/>
      <c r="AA494" s="184"/>
      <c r="AT494" s="185" t="s">
        <v>134</v>
      </c>
      <c r="AU494" s="185" t="s">
        <v>87</v>
      </c>
      <c r="AV494" s="11" t="s">
        <v>22</v>
      </c>
      <c r="AW494" s="11" t="s">
        <v>35</v>
      </c>
      <c r="AX494" s="11" t="s">
        <v>77</v>
      </c>
      <c r="AY494" s="185" t="s">
        <v>127</v>
      </c>
    </row>
    <row r="495" spans="2:65" s="10" customFormat="1" ht="22.5" customHeight="1">
      <c r="B495" s="170"/>
      <c r="C495" s="171"/>
      <c r="D495" s="171"/>
      <c r="E495" s="172" t="s">
        <v>5</v>
      </c>
      <c r="F495" s="302" t="s">
        <v>272</v>
      </c>
      <c r="G495" s="303"/>
      <c r="H495" s="303"/>
      <c r="I495" s="303"/>
      <c r="J495" s="171"/>
      <c r="K495" s="173">
        <v>23</v>
      </c>
      <c r="L495" s="171"/>
      <c r="M495" s="171"/>
      <c r="N495" s="171"/>
      <c r="O495" s="171"/>
      <c r="P495" s="171"/>
      <c r="Q495" s="171"/>
      <c r="R495" s="174"/>
      <c r="T495" s="175"/>
      <c r="U495" s="171"/>
      <c r="V495" s="171"/>
      <c r="W495" s="171"/>
      <c r="X495" s="171"/>
      <c r="Y495" s="171"/>
      <c r="Z495" s="171"/>
      <c r="AA495" s="176"/>
      <c r="AT495" s="177" t="s">
        <v>134</v>
      </c>
      <c r="AU495" s="177" t="s">
        <v>87</v>
      </c>
      <c r="AV495" s="10" t="s">
        <v>87</v>
      </c>
      <c r="AW495" s="10" t="s">
        <v>35</v>
      </c>
      <c r="AX495" s="10" t="s">
        <v>77</v>
      </c>
      <c r="AY495" s="177" t="s">
        <v>127</v>
      </c>
    </row>
    <row r="496" spans="2:65" s="11" customFormat="1" ht="22.5" customHeight="1">
      <c r="B496" s="178"/>
      <c r="C496" s="179"/>
      <c r="D496" s="179"/>
      <c r="E496" s="180" t="s">
        <v>5</v>
      </c>
      <c r="F496" s="290" t="s">
        <v>273</v>
      </c>
      <c r="G496" s="291"/>
      <c r="H496" s="291"/>
      <c r="I496" s="291"/>
      <c r="J496" s="179"/>
      <c r="K496" s="181" t="s">
        <v>5</v>
      </c>
      <c r="L496" s="179"/>
      <c r="M496" s="179"/>
      <c r="N496" s="179"/>
      <c r="O496" s="179"/>
      <c r="P496" s="179"/>
      <c r="Q496" s="179"/>
      <c r="R496" s="182"/>
      <c r="T496" s="183"/>
      <c r="U496" s="179"/>
      <c r="V496" s="179"/>
      <c r="W496" s="179"/>
      <c r="X496" s="179"/>
      <c r="Y496" s="179"/>
      <c r="Z496" s="179"/>
      <c r="AA496" s="184"/>
      <c r="AT496" s="185" t="s">
        <v>134</v>
      </c>
      <c r="AU496" s="185" t="s">
        <v>87</v>
      </c>
      <c r="AV496" s="11" t="s">
        <v>22</v>
      </c>
      <c r="AW496" s="11" t="s">
        <v>35</v>
      </c>
      <c r="AX496" s="11" t="s">
        <v>77</v>
      </c>
      <c r="AY496" s="185" t="s">
        <v>127</v>
      </c>
    </row>
    <row r="497" spans="2:65" s="10" customFormat="1" ht="22.5" customHeight="1">
      <c r="B497" s="170"/>
      <c r="C497" s="171"/>
      <c r="D497" s="171"/>
      <c r="E497" s="172" t="s">
        <v>5</v>
      </c>
      <c r="F497" s="302" t="s">
        <v>274</v>
      </c>
      <c r="G497" s="303"/>
      <c r="H497" s="303"/>
      <c r="I497" s="303"/>
      <c r="J497" s="171"/>
      <c r="K497" s="173">
        <v>2</v>
      </c>
      <c r="L497" s="171"/>
      <c r="M497" s="171"/>
      <c r="N497" s="171"/>
      <c r="O497" s="171"/>
      <c r="P497" s="171"/>
      <c r="Q497" s="171"/>
      <c r="R497" s="174"/>
      <c r="T497" s="175"/>
      <c r="U497" s="171"/>
      <c r="V497" s="171"/>
      <c r="W497" s="171"/>
      <c r="X497" s="171"/>
      <c r="Y497" s="171"/>
      <c r="Z497" s="171"/>
      <c r="AA497" s="176"/>
      <c r="AT497" s="177" t="s">
        <v>134</v>
      </c>
      <c r="AU497" s="177" t="s">
        <v>87</v>
      </c>
      <c r="AV497" s="10" t="s">
        <v>87</v>
      </c>
      <c r="AW497" s="10" t="s">
        <v>35</v>
      </c>
      <c r="AX497" s="10" t="s">
        <v>77</v>
      </c>
      <c r="AY497" s="177" t="s">
        <v>127</v>
      </c>
    </row>
    <row r="498" spans="2:65" s="12" customFormat="1" ht="22.5" customHeight="1">
      <c r="B498" s="188"/>
      <c r="C498" s="189"/>
      <c r="D498" s="189"/>
      <c r="E498" s="190" t="s">
        <v>5</v>
      </c>
      <c r="F498" s="304" t="s">
        <v>279</v>
      </c>
      <c r="G498" s="305"/>
      <c r="H498" s="305"/>
      <c r="I498" s="305"/>
      <c r="J498" s="189"/>
      <c r="K498" s="191">
        <v>30</v>
      </c>
      <c r="L498" s="189"/>
      <c r="M498" s="189"/>
      <c r="N498" s="189"/>
      <c r="O498" s="189"/>
      <c r="P498" s="189"/>
      <c r="Q498" s="189"/>
      <c r="R498" s="192"/>
      <c r="T498" s="193"/>
      <c r="U498" s="189"/>
      <c r="V498" s="189"/>
      <c r="W498" s="189"/>
      <c r="X498" s="189"/>
      <c r="Y498" s="189"/>
      <c r="Z498" s="189"/>
      <c r="AA498" s="194"/>
      <c r="AT498" s="195" t="s">
        <v>134</v>
      </c>
      <c r="AU498" s="195" t="s">
        <v>87</v>
      </c>
      <c r="AV498" s="12" t="s">
        <v>150</v>
      </c>
      <c r="AW498" s="12" t="s">
        <v>35</v>
      </c>
      <c r="AX498" s="12" t="s">
        <v>22</v>
      </c>
      <c r="AY498" s="195" t="s">
        <v>127</v>
      </c>
    </row>
    <row r="499" spans="2:65" s="1" customFormat="1" ht="22.5" customHeight="1">
      <c r="B499" s="135"/>
      <c r="C499" s="196" t="s">
        <v>460</v>
      </c>
      <c r="D499" s="196" t="s">
        <v>365</v>
      </c>
      <c r="E499" s="197" t="s">
        <v>461</v>
      </c>
      <c r="F499" s="306" t="s">
        <v>462</v>
      </c>
      <c r="G499" s="306"/>
      <c r="H499" s="306"/>
      <c r="I499" s="306"/>
      <c r="J499" s="198" t="s">
        <v>261</v>
      </c>
      <c r="K499" s="199">
        <v>30</v>
      </c>
      <c r="L499" s="307">
        <v>0</v>
      </c>
      <c r="M499" s="307"/>
      <c r="N499" s="308">
        <f>ROUND(L499*K499,2)</f>
        <v>0</v>
      </c>
      <c r="O499" s="287"/>
      <c r="P499" s="287"/>
      <c r="Q499" s="287"/>
      <c r="R499" s="138"/>
      <c r="T499" s="167" t="s">
        <v>5</v>
      </c>
      <c r="U499" s="47" t="s">
        <v>42</v>
      </c>
      <c r="V499" s="39"/>
      <c r="W499" s="168">
        <f>V499*K499</f>
        <v>0</v>
      </c>
      <c r="X499" s="168">
        <v>0.18</v>
      </c>
      <c r="Y499" s="168">
        <f>X499*K499</f>
        <v>5.3999999999999995</v>
      </c>
      <c r="Z499" s="168">
        <v>0</v>
      </c>
      <c r="AA499" s="169">
        <f>Z499*K499</f>
        <v>0</v>
      </c>
      <c r="AR499" s="21" t="s">
        <v>174</v>
      </c>
      <c r="AT499" s="21" t="s">
        <v>365</v>
      </c>
      <c r="AU499" s="21" t="s">
        <v>87</v>
      </c>
      <c r="AY499" s="21" t="s">
        <v>127</v>
      </c>
      <c r="BE499" s="109">
        <f>IF(U499="základní",N499,0)</f>
        <v>0</v>
      </c>
      <c r="BF499" s="109">
        <f>IF(U499="snížená",N499,0)</f>
        <v>0</v>
      </c>
      <c r="BG499" s="109">
        <f>IF(U499="zákl. přenesená",N499,0)</f>
        <v>0</v>
      </c>
      <c r="BH499" s="109">
        <f>IF(U499="sníž. přenesená",N499,0)</f>
        <v>0</v>
      </c>
      <c r="BI499" s="109">
        <f>IF(U499="nulová",N499,0)</f>
        <v>0</v>
      </c>
      <c r="BJ499" s="21" t="s">
        <v>22</v>
      </c>
      <c r="BK499" s="109">
        <f>ROUND(L499*K499,2)</f>
        <v>0</v>
      </c>
      <c r="BL499" s="21" t="s">
        <v>150</v>
      </c>
      <c r="BM499" s="21" t="s">
        <v>463</v>
      </c>
    </row>
    <row r="500" spans="2:65" s="1" customFormat="1" ht="31.5" customHeight="1">
      <c r="B500" s="135"/>
      <c r="C500" s="163" t="s">
        <v>464</v>
      </c>
      <c r="D500" s="163" t="s">
        <v>128</v>
      </c>
      <c r="E500" s="164" t="s">
        <v>465</v>
      </c>
      <c r="F500" s="285" t="s">
        <v>466</v>
      </c>
      <c r="G500" s="285"/>
      <c r="H500" s="285"/>
      <c r="I500" s="285"/>
      <c r="J500" s="165" t="s">
        <v>296</v>
      </c>
      <c r="K500" s="166">
        <v>24</v>
      </c>
      <c r="L500" s="286">
        <v>0</v>
      </c>
      <c r="M500" s="286"/>
      <c r="N500" s="287">
        <f>ROUND(L500*K500,2)</f>
        <v>0</v>
      </c>
      <c r="O500" s="287"/>
      <c r="P500" s="287"/>
      <c r="Q500" s="287"/>
      <c r="R500" s="138"/>
      <c r="T500" s="167" t="s">
        <v>5</v>
      </c>
      <c r="U500" s="47" t="s">
        <v>42</v>
      </c>
      <c r="V500" s="39"/>
      <c r="W500" s="168">
        <f>V500*K500</f>
        <v>0</v>
      </c>
      <c r="X500" s="168">
        <v>3.5999999999999999E-3</v>
      </c>
      <c r="Y500" s="168">
        <f>X500*K500</f>
        <v>8.6400000000000005E-2</v>
      </c>
      <c r="Z500" s="168">
        <v>0</v>
      </c>
      <c r="AA500" s="169">
        <f>Z500*K500</f>
        <v>0</v>
      </c>
      <c r="AR500" s="21" t="s">
        <v>150</v>
      </c>
      <c r="AT500" s="21" t="s">
        <v>128</v>
      </c>
      <c r="AU500" s="21" t="s">
        <v>87</v>
      </c>
      <c r="AY500" s="21" t="s">
        <v>127</v>
      </c>
      <c r="BE500" s="109">
        <f>IF(U500="základní",N500,0)</f>
        <v>0</v>
      </c>
      <c r="BF500" s="109">
        <f>IF(U500="snížená",N500,0)</f>
        <v>0</v>
      </c>
      <c r="BG500" s="109">
        <f>IF(U500="zákl. přenesená",N500,0)</f>
        <v>0</v>
      </c>
      <c r="BH500" s="109">
        <f>IF(U500="sníž. přenesená",N500,0)</f>
        <v>0</v>
      </c>
      <c r="BI500" s="109">
        <f>IF(U500="nulová",N500,0)</f>
        <v>0</v>
      </c>
      <c r="BJ500" s="21" t="s">
        <v>22</v>
      </c>
      <c r="BK500" s="109">
        <f>ROUND(L500*K500,2)</f>
        <v>0</v>
      </c>
      <c r="BL500" s="21" t="s">
        <v>150</v>
      </c>
      <c r="BM500" s="21" t="s">
        <v>467</v>
      </c>
    </row>
    <row r="501" spans="2:65" s="11" customFormat="1" ht="22.5" customHeight="1">
      <c r="B501" s="178"/>
      <c r="C501" s="179"/>
      <c r="D501" s="179"/>
      <c r="E501" s="180" t="s">
        <v>5</v>
      </c>
      <c r="F501" s="300" t="s">
        <v>263</v>
      </c>
      <c r="G501" s="301"/>
      <c r="H501" s="301"/>
      <c r="I501" s="301"/>
      <c r="J501" s="179"/>
      <c r="K501" s="181" t="s">
        <v>5</v>
      </c>
      <c r="L501" s="179"/>
      <c r="M501" s="179"/>
      <c r="N501" s="179"/>
      <c r="O501" s="179"/>
      <c r="P501" s="179"/>
      <c r="Q501" s="179"/>
      <c r="R501" s="182"/>
      <c r="T501" s="183"/>
      <c r="U501" s="179"/>
      <c r="V501" s="179"/>
      <c r="W501" s="179"/>
      <c r="X501" s="179"/>
      <c r="Y501" s="179"/>
      <c r="Z501" s="179"/>
      <c r="AA501" s="184"/>
      <c r="AT501" s="185" t="s">
        <v>134</v>
      </c>
      <c r="AU501" s="185" t="s">
        <v>87</v>
      </c>
      <c r="AV501" s="11" t="s">
        <v>22</v>
      </c>
      <c r="AW501" s="11" t="s">
        <v>35</v>
      </c>
      <c r="AX501" s="11" t="s">
        <v>77</v>
      </c>
      <c r="AY501" s="185" t="s">
        <v>127</v>
      </c>
    </row>
    <row r="502" spans="2:65" s="11" customFormat="1" ht="22.5" customHeight="1">
      <c r="B502" s="178"/>
      <c r="C502" s="179"/>
      <c r="D502" s="179"/>
      <c r="E502" s="180" t="s">
        <v>5</v>
      </c>
      <c r="F502" s="290" t="s">
        <v>264</v>
      </c>
      <c r="G502" s="291"/>
      <c r="H502" s="291"/>
      <c r="I502" s="291"/>
      <c r="J502" s="179"/>
      <c r="K502" s="181" t="s">
        <v>5</v>
      </c>
      <c r="L502" s="179"/>
      <c r="M502" s="179"/>
      <c r="N502" s="179"/>
      <c r="O502" s="179"/>
      <c r="P502" s="179"/>
      <c r="Q502" s="179"/>
      <c r="R502" s="182"/>
      <c r="T502" s="183"/>
      <c r="U502" s="179"/>
      <c r="V502" s="179"/>
      <c r="W502" s="179"/>
      <c r="X502" s="179"/>
      <c r="Y502" s="179"/>
      <c r="Z502" s="179"/>
      <c r="AA502" s="184"/>
      <c r="AT502" s="185" t="s">
        <v>134</v>
      </c>
      <c r="AU502" s="185" t="s">
        <v>87</v>
      </c>
      <c r="AV502" s="11" t="s">
        <v>22</v>
      </c>
      <c r="AW502" s="11" t="s">
        <v>35</v>
      </c>
      <c r="AX502" s="11" t="s">
        <v>77</v>
      </c>
      <c r="AY502" s="185" t="s">
        <v>127</v>
      </c>
    </row>
    <row r="503" spans="2:65" s="11" customFormat="1" ht="22.5" customHeight="1">
      <c r="B503" s="178"/>
      <c r="C503" s="179"/>
      <c r="D503" s="179"/>
      <c r="E503" s="180" t="s">
        <v>5</v>
      </c>
      <c r="F503" s="290" t="s">
        <v>265</v>
      </c>
      <c r="G503" s="291"/>
      <c r="H503" s="291"/>
      <c r="I503" s="291"/>
      <c r="J503" s="179"/>
      <c r="K503" s="181" t="s">
        <v>5</v>
      </c>
      <c r="L503" s="179"/>
      <c r="M503" s="179"/>
      <c r="N503" s="179"/>
      <c r="O503" s="179"/>
      <c r="P503" s="179"/>
      <c r="Q503" s="179"/>
      <c r="R503" s="182"/>
      <c r="T503" s="183"/>
      <c r="U503" s="179"/>
      <c r="V503" s="179"/>
      <c r="W503" s="179"/>
      <c r="X503" s="179"/>
      <c r="Y503" s="179"/>
      <c r="Z503" s="179"/>
      <c r="AA503" s="184"/>
      <c r="AT503" s="185" t="s">
        <v>134</v>
      </c>
      <c r="AU503" s="185" t="s">
        <v>87</v>
      </c>
      <c r="AV503" s="11" t="s">
        <v>22</v>
      </c>
      <c r="AW503" s="11" t="s">
        <v>35</v>
      </c>
      <c r="AX503" s="11" t="s">
        <v>77</v>
      </c>
      <c r="AY503" s="185" t="s">
        <v>127</v>
      </c>
    </row>
    <row r="504" spans="2:65" s="11" customFormat="1" ht="22.5" customHeight="1">
      <c r="B504" s="178"/>
      <c r="C504" s="179"/>
      <c r="D504" s="179"/>
      <c r="E504" s="180" t="s">
        <v>5</v>
      </c>
      <c r="F504" s="290" t="s">
        <v>266</v>
      </c>
      <c r="G504" s="291"/>
      <c r="H504" s="291"/>
      <c r="I504" s="291"/>
      <c r="J504" s="179"/>
      <c r="K504" s="181" t="s">
        <v>5</v>
      </c>
      <c r="L504" s="179"/>
      <c r="M504" s="179"/>
      <c r="N504" s="179"/>
      <c r="O504" s="179"/>
      <c r="P504" s="179"/>
      <c r="Q504" s="179"/>
      <c r="R504" s="182"/>
      <c r="T504" s="183"/>
      <c r="U504" s="179"/>
      <c r="V504" s="179"/>
      <c r="W504" s="179"/>
      <c r="X504" s="179"/>
      <c r="Y504" s="179"/>
      <c r="Z504" s="179"/>
      <c r="AA504" s="184"/>
      <c r="AT504" s="185" t="s">
        <v>134</v>
      </c>
      <c r="AU504" s="185" t="s">
        <v>87</v>
      </c>
      <c r="AV504" s="11" t="s">
        <v>22</v>
      </c>
      <c r="AW504" s="11" t="s">
        <v>35</v>
      </c>
      <c r="AX504" s="11" t="s">
        <v>77</v>
      </c>
      <c r="AY504" s="185" t="s">
        <v>127</v>
      </c>
    </row>
    <row r="505" spans="2:65" s="11" customFormat="1" ht="22.5" customHeight="1">
      <c r="B505" s="178"/>
      <c r="C505" s="179"/>
      <c r="D505" s="179"/>
      <c r="E505" s="180" t="s">
        <v>5</v>
      </c>
      <c r="F505" s="290" t="s">
        <v>267</v>
      </c>
      <c r="G505" s="291"/>
      <c r="H505" s="291"/>
      <c r="I505" s="291"/>
      <c r="J505" s="179"/>
      <c r="K505" s="181" t="s">
        <v>5</v>
      </c>
      <c r="L505" s="179"/>
      <c r="M505" s="179"/>
      <c r="N505" s="179"/>
      <c r="O505" s="179"/>
      <c r="P505" s="179"/>
      <c r="Q505" s="179"/>
      <c r="R505" s="182"/>
      <c r="T505" s="183"/>
      <c r="U505" s="179"/>
      <c r="V505" s="179"/>
      <c r="W505" s="179"/>
      <c r="X505" s="179"/>
      <c r="Y505" s="179"/>
      <c r="Z505" s="179"/>
      <c r="AA505" s="184"/>
      <c r="AT505" s="185" t="s">
        <v>134</v>
      </c>
      <c r="AU505" s="185" t="s">
        <v>87</v>
      </c>
      <c r="AV505" s="11" t="s">
        <v>22</v>
      </c>
      <c r="AW505" s="11" t="s">
        <v>35</v>
      </c>
      <c r="AX505" s="11" t="s">
        <v>77</v>
      </c>
      <c r="AY505" s="185" t="s">
        <v>127</v>
      </c>
    </row>
    <row r="506" spans="2:65" s="11" customFormat="1" ht="22.5" customHeight="1">
      <c r="B506" s="178"/>
      <c r="C506" s="179"/>
      <c r="D506" s="179"/>
      <c r="E506" s="180" t="s">
        <v>5</v>
      </c>
      <c r="F506" s="290" t="s">
        <v>269</v>
      </c>
      <c r="G506" s="291"/>
      <c r="H506" s="291"/>
      <c r="I506" s="291"/>
      <c r="J506" s="179"/>
      <c r="K506" s="181" t="s">
        <v>5</v>
      </c>
      <c r="L506" s="179"/>
      <c r="M506" s="179"/>
      <c r="N506" s="179"/>
      <c r="O506" s="179"/>
      <c r="P506" s="179"/>
      <c r="Q506" s="179"/>
      <c r="R506" s="182"/>
      <c r="T506" s="183"/>
      <c r="U506" s="179"/>
      <c r="V506" s="179"/>
      <c r="W506" s="179"/>
      <c r="X506" s="179"/>
      <c r="Y506" s="179"/>
      <c r="Z506" s="179"/>
      <c r="AA506" s="184"/>
      <c r="AT506" s="185" t="s">
        <v>134</v>
      </c>
      <c r="AU506" s="185" t="s">
        <v>87</v>
      </c>
      <c r="AV506" s="11" t="s">
        <v>22</v>
      </c>
      <c r="AW506" s="11" t="s">
        <v>35</v>
      </c>
      <c r="AX506" s="11" t="s">
        <v>77</v>
      </c>
      <c r="AY506" s="185" t="s">
        <v>127</v>
      </c>
    </row>
    <row r="507" spans="2:65" s="10" customFormat="1" ht="22.5" customHeight="1">
      <c r="B507" s="170"/>
      <c r="C507" s="171"/>
      <c r="D507" s="171"/>
      <c r="E507" s="172" t="s">
        <v>5</v>
      </c>
      <c r="F507" s="302" t="s">
        <v>468</v>
      </c>
      <c r="G507" s="303"/>
      <c r="H507" s="303"/>
      <c r="I507" s="303"/>
      <c r="J507" s="171"/>
      <c r="K507" s="173">
        <v>24</v>
      </c>
      <c r="L507" s="171"/>
      <c r="M507" s="171"/>
      <c r="N507" s="171"/>
      <c r="O507" s="171"/>
      <c r="P507" s="171"/>
      <c r="Q507" s="171"/>
      <c r="R507" s="174"/>
      <c r="T507" s="175"/>
      <c r="U507" s="171"/>
      <c r="V507" s="171"/>
      <c r="W507" s="171"/>
      <c r="X507" s="171"/>
      <c r="Y507" s="171"/>
      <c r="Z507" s="171"/>
      <c r="AA507" s="176"/>
      <c r="AT507" s="177" t="s">
        <v>134</v>
      </c>
      <c r="AU507" s="177" t="s">
        <v>87</v>
      </c>
      <c r="AV507" s="10" t="s">
        <v>87</v>
      </c>
      <c r="AW507" s="10" t="s">
        <v>35</v>
      </c>
      <c r="AX507" s="10" t="s">
        <v>22</v>
      </c>
      <c r="AY507" s="177" t="s">
        <v>127</v>
      </c>
    </row>
    <row r="508" spans="2:65" s="9" customFormat="1" ht="29.85" customHeight="1">
      <c r="B508" s="153"/>
      <c r="C508" s="154"/>
      <c r="D508" s="186" t="s">
        <v>251</v>
      </c>
      <c r="E508" s="186"/>
      <c r="F508" s="186"/>
      <c r="G508" s="186"/>
      <c r="H508" s="186"/>
      <c r="I508" s="186"/>
      <c r="J508" s="186"/>
      <c r="K508" s="186"/>
      <c r="L508" s="186"/>
      <c r="M508" s="186"/>
      <c r="N508" s="296">
        <f>BK508</f>
        <v>0</v>
      </c>
      <c r="O508" s="297"/>
      <c r="P508" s="297"/>
      <c r="Q508" s="297"/>
      <c r="R508" s="156"/>
      <c r="T508" s="157"/>
      <c r="U508" s="154"/>
      <c r="V508" s="154"/>
      <c r="W508" s="158">
        <f>SUM(W509:W663)</f>
        <v>0</v>
      </c>
      <c r="X508" s="154"/>
      <c r="Y508" s="158">
        <f>SUM(Y509:Y663)</f>
        <v>3.4112100000000001</v>
      </c>
      <c r="Z508" s="154"/>
      <c r="AA508" s="159">
        <f>SUM(AA509:AA663)</f>
        <v>0</v>
      </c>
      <c r="AR508" s="160" t="s">
        <v>22</v>
      </c>
      <c r="AT508" s="161" t="s">
        <v>76</v>
      </c>
      <c r="AU508" s="161" t="s">
        <v>22</v>
      </c>
      <c r="AY508" s="160" t="s">
        <v>127</v>
      </c>
      <c r="BK508" s="162">
        <f>SUM(BK509:BK663)</f>
        <v>0</v>
      </c>
    </row>
    <row r="509" spans="2:65" s="1" customFormat="1" ht="22.5" customHeight="1">
      <c r="B509" s="135"/>
      <c r="C509" s="163" t="s">
        <v>469</v>
      </c>
      <c r="D509" s="163" t="s">
        <v>128</v>
      </c>
      <c r="E509" s="164" t="s">
        <v>470</v>
      </c>
      <c r="F509" s="285" t="s">
        <v>471</v>
      </c>
      <c r="G509" s="285"/>
      <c r="H509" s="285"/>
      <c r="I509" s="285"/>
      <c r="J509" s="165" t="s">
        <v>472</v>
      </c>
      <c r="K509" s="166">
        <v>4</v>
      </c>
      <c r="L509" s="286">
        <v>0</v>
      </c>
      <c r="M509" s="286"/>
      <c r="N509" s="287">
        <f>ROUND(L509*K509,2)</f>
        <v>0</v>
      </c>
      <c r="O509" s="287"/>
      <c r="P509" s="287"/>
      <c r="Q509" s="287"/>
      <c r="R509" s="138"/>
      <c r="T509" s="167" t="s">
        <v>5</v>
      </c>
      <c r="U509" s="47" t="s">
        <v>42</v>
      </c>
      <c r="V509" s="39"/>
      <c r="W509" s="168">
        <f>V509*K509</f>
        <v>0</v>
      </c>
      <c r="X509" s="168">
        <v>0</v>
      </c>
      <c r="Y509" s="168">
        <f>X509*K509</f>
        <v>0</v>
      </c>
      <c r="Z509" s="168">
        <v>0</v>
      </c>
      <c r="AA509" s="169">
        <f>Z509*K509</f>
        <v>0</v>
      </c>
      <c r="AR509" s="21" t="s">
        <v>150</v>
      </c>
      <c r="AT509" s="21" t="s">
        <v>128</v>
      </c>
      <c r="AU509" s="21" t="s">
        <v>87</v>
      </c>
      <c r="AY509" s="21" t="s">
        <v>127</v>
      </c>
      <c r="BE509" s="109">
        <f>IF(U509="základní",N509,0)</f>
        <v>0</v>
      </c>
      <c r="BF509" s="109">
        <f>IF(U509="snížená",N509,0)</f>
        <v>0</v>
      </c>
      <c r="BG509" s="109">
        <f>IF(U509="zákl. přenesená",N509,0)</f>
        <v>0</v>
      </c>
      <c r="BH509" s="109">
        <f>IF(U509="sníž. přenesená",N509,0)</f>
        <v>0</v>
      </c>
      <c r="BI509" s="109">
        <f>IF(U509="nulová",N509,0)</f>
        <v>0</v>
      </c>
      <c r="BJ509" s="21" t="s">
        <v>22</v>
      </c>
      <c r="BK509" s="109">
        <f>ROUND(L509*K509,2)</f>
        <v>0</v>
      </c>
      <c r="BL509" s="21" t="s">
        <v>150</v>
      </c>
      <c r="BM509" s="21" t="s">
        <v>473</v>
      </c>
    </row>
    <row r="510" spans="2:65" s="11" customFormat="1" ht="22.5" customHeight="1">
      <c r="B510" s="178"/>
      <c r="C510" s="179"/>
      <c r="D510" s="179"/>
      <c r="E510" s="180" t="s">
        <v>5</v>
      </c>
      <c r="F510" s="300" t="s">
        <v>474</v>
      </c>
      <c r="G510" s="301"/>
      <c r="H510" s="301"/>
      <c r="I510" s="301"/>
      <c r="J510" s="179"/>
      <c r="K510" s="181" t="s">
        <v>5</v>
      </c>
      <c r="L510" s="179"/>
      <c r="M510" s="179"/>
      <c r="N510" s="179"/>
      <c r="O510" s="179"/>
      <c r="P510" s="179"/>
      <c r="Q510" s="179"/>
      <c r="R510" s="182"/>
      <c r="T510" s="183"/>
      <c r="U510" s="179"/>
      <c r="V510" s="179"/>
      <c r="W510" s="179"/>
      <c r="X510" s="179"/>
      <c r="Y510" s="179"/>
      <c r="Z510" s="179"/>
      <c r="AA510" s="184"/>
      <c r="AT510" s="185" t="s">
        <v>134</v>
      </c>
      <c r="AU510" s="185" t="s">
        <v>87</v>
      </c>
      <c r="AV510" s="11" t="s">
        <v>22</v>
      </c>
      <c r="AW510" s="11" t="s">
        <v>35</v>
      </c>
      <c r="AX510" s="11" t="s">
        <v>77</v>
      </c>
      <c r="AY510" s="185" t="s">
        <v>127</v>
      </c>
    </row>
    <row r="511" spans="2:65" s="10" customFormat="1" ht="22.5" customHeight="1">
      <c r="B511" s="170"/>
      <c r="C511" s="171"/>
      <c r="D511" s="171"/>
      <c r="E511" s="172" t="s">
        <v>5</v>
      </c>
      <c r="F511" s="302" t="s">
        <v>150</v>
      </c>
      <c r="G511" s="303"/>
      <c r="H511" s="303"/>
      <c r="I511" s="303"/>
      <c r="J511" s="171"/>
      <c r="K511" s="173">
        <v>4</v>
      </c>
      <c r="L511" s="171"/>
      <c r="M511" s="171"/>
      <c r="N511" s="171"/>
      <c r="O511" s="171"/>
      <c r="P511" s="171"/>
      <c r="Q511" s="171"/>
      <c r="R511" s="174"/>
      <c r="T511" s="175"/>
      <c r="U511" s="171"/>
      <c r="V511" s="171"/>
      <c r="W511" s="171"/>
      <c r="X511" s="171"/>
      <c r="Y511" s="171"/>
      <c r="Z511" s="171"/>
      <c r="AA511" s="176"/>
      <c r="AT511" s="177" t="s">
        <v>134</v>
      </c>
      <c r="AU511" s="177" t="s">
        <v>87</v>
      </c>
      <c r="AV511" s="10" t="s">
        <v>87</v>
      </c>
      <c r="AW511" s="10" t="s">
        <v>35</v>
      </c>
      <c r="AX511" s="10" t="s">
        <v>22</v>
      </c>
      <c r="AY511" s="177" t="s">
        <v>127</v>
      </c>
    </row>
    <row r="512" spans="2:65" s="11" customFormat="1" ht="22.5" customHeight="1">
      <c r="B512" s="178"/>
      <c r="C512" s="179"/>
      <c r="D512" s="179"/>
      <c r="E512" s="180" t="s">
        <v>5</v>
      </c>
      <c r="F512" s="290" t="s">
        <v>475</v>
      </c>
      <c r="G512" s="291"/>
      <c r="H512" s="291"/>
      <c r="I512" s="291"/>
      <c r="J512" s="179"/>
      <c r="K512" s="181" t="s">
        <v>5</v>
      </c>
      <c r="L512" s="179"/>
      <c r="M512" s="179"/>
      <c r="N512" s="179"/>
      <c r="O512" s="179"/>
      <c r="P512" s="179"/>
      <c r="Q512" s="179"/>
      <c r="R512" s="182"/>
      <c r="T512" s="183"/>
      <c r="U512" s="179"/>
      <c r="V512" s="179"/>
      <c r="W512" s="179"/>
      <c r="X512" s="179"/>
      <c r="Y512" s="179"/>
      <c r="Z512" s="179"/>
      <c r="AA512" s="184"/>
      <c r="AT512" s="185" t="s">
        <v>134</v>
      </c>
      <c r="AU512" s="185" t="s">
        <v>87</v>
      </c>
      <c r="AV512" s="11" t="s">
        <v>22</v>
      </c>
      <c r="AW512" s="11" t="s">
        <v>35</v>
      </c>
      <c r="AX512" s="11" t="s">
        <v>77</v>
      </c>
      <c r="AY512" s="185" t="s">
        <v>127</v>
      </c>
    </row>
    <row r="513" spans="2:65" s="1" customFormat="1" ht="31.5" customHeight="1">
      <c r="B513" s="135"/>
      <c r="C513" s="163" t="s">
        <v>476</v>
      </c>
      <c r="D513" s="163" t="s">
        <v>128</v>
      </c>
      <c r="E513" s="164" t="s">
        <v>477</v>
      </c>
      <c r="F513" s="285" t="s">
        <v>478</v>
      </c>
      <c r="G513" s="285"/>
      <c r="H513" s="285"/>
      <c r="I513" s="285"/>
      <c r="J513" s="165" t="s">
        <v>177</v>
      </c>
      <c r="K513" s="166">
        <v>1</v>
      </c>
      <c r="L513" s="286">
        <v>0</v>
      </c>
      <c r="M513" s="286"/>
      <c r="N513" s="287">
        <f>ROUND(L513*K513,2)</f>
        <v>0</v>
      </c>
      <c r="O513" s="287"/>
      <c r="P513" s="287"/>
      <c r="Q513" s="287"/>
      <c r="R513" s="138"/>
      <c r="T513" s="167" t="s">
        <v>5</v>
      </c>
      <c r="U513" s="47" t="s">
        <v>42</v>
      </c>
      <c r="V513" s="39"/>
      <c r="W513" s="168">
        <f>V513*K513</f>
        <v>0</v>
      </c>
      <c r="X513" s="168">
        <v>0</v>
      </c>
      <c r="Y513" s="168">
        <f>X513*K513</f>
        <v>0</v>
      </c>
      <c r="Z513" s="168">
        <v>0</v>
      </c>
      <c r="AA513" s="169">
        <f>Z513*K513</f>
        <v>0</v>
      </c>
      <c r="AR513" s="21" t="s">
        <v>150</v>
      </c>
      <c r="AT513" s="21" t="s">
        <v>128</v>
      </c>
      <c r="AU513" s="21" t="s">
        <v>87</v>
      </c>
      <c r="AY513" s="21" t="s">
        <v>127</v>
      </c>
      <c r="BE513" s="109">
        <f>IF(U513="základní",N513,0)</f>
        <v>0</v>
      </c>
      <c r="BF513" s="109">
        <f>IF(U513="snížená",N513,0)</f>
        <v>0</v>
      </c>
      <c r="BG513" s="109">
        <f>IF(U513="zákl. přenesená",N513,0)</f>
        <v>0</v>
      </c>
      <c r="BH513" s="109">
        <f>IF(U513="sníž. přenesená",N513,0)</f>
        <v>0</v>
      </c>
      <c r="BI513" s="109">
        <f>IF(U513="nulová",N513,0)</f>
        <v>0</v>
      </c>
      <c r="BJ513" s="21" t="s">
        <v>22</v>
      </c>
      <c r="BK513" s="109">
        <f>ROUND(L513*K513,2)</f>
        <v>0</v>
      </c>
      <c r="BL513" s="21" t="s">
        <v>150</v>
      </c>
      <c r="BM513" s="21" t="s">
        <v>479</v>
      </c>
    </row>
    <row r="514" spans="2:65" s="11" customFormat="1" ht="22.5" customHeight="1">
      <c r="B514" s="178"/>
      <c r="C514" s="179"/>
      <c r="D514" s="179"/>
      <c r="E514" s="180" t="s">
        <v>5</v>
      </c>
      <c r="F514" s="300" t="s">
        <v>263</v>
      </c>
      <c r="G514" s="301"/>
      <c r="H514" s="301"/>
      <c r="I514" s="301"/>
      <c r="J514" s="179"/>
      <c r="K514" s="181" t="s">
        <v>5</v>
      </c>
      <c r="L514" s="179"/>
      <c r="M514" s="179"/>
      <c r="N514" s="179"/>
      <c r="O514" s="179"/>
      <c r="P514" s="179"/>
      <c r="Q514" s="179"/>
      <c r="R514" s="182"/>
      <c r="T514" s="183"/>
      <c r="U514" s="179"/>
      <c r="V514" s="179"/>
      <c r="W514" s="179"/>
      <c r="X514" s="179"/>
      <c r="Y514" s="179"/>
      <c r="Z514" s="179"/>
      <c r="AA514" s="184"/>
      <c r="AT514" s="185" t="s">
        <v>134</v>
      </c>
      <c r="AU514" s="185" t="s">
        <v>87</v>
      </c>
      <c r="AV514" s="11" t="s">
        <v>22</v>
      </c>
      <c r="AW514" s="11" t="s">
        <v>35</v>
      </c>
      <c r="AX514" s="11" t="s">
        <v>77</v>
      </c>
      <c r="AY514" s="185" t="s">
        <v>127</v>
      </c>
    </row>
    <row r="515" spans="2:65" s="10" customFormat="1" ht="22.5" customHeight="1">
      <c r="B515" s="170"/>
      <c r="C515" s="171"/>
      <c r="D515" s="171"/>
      <c r="E515" s="172" t="s">
        <v>5</v>
      </c>
      <c r="F515" s="302" t="s">
        <v>22</v>
      </c>
      <c r="G515" s="303"/>
      <c r="H515" s="303"/>
      <c r="I515" s="303"/>
      <c r="J515" s="171"/>
      <c r="K515" s="173">
        <v>1</v>
      </c>
      <c r="L515" s="171"/>
      <c r="M515" s="171"/>
      <c r="N515" s="171"/>
      <c r="O515" s="171"/>
      <c r="P515" s="171"/>
      <c r="Q515" s="171"/>
      <c r="R515" s="174"/>
      <c r="T515" s="175"/>
      <c r="U515" s="171"/>
      <c r="V515" s="171"/>
      <c r="W515" s="171"/>
      <c r="X515" s="171"/>
      <c r="Y515" s="171"/>
      <c r="Z515" s="171"/>
      <c r="AA515" s="176"/>
      <c r="AT515" s="177" t="s">
        <v>134</v>
      </c>
      <c r="AU515" s="177" t="s">
        <v>87</v>
      </c>
      <c r="AV515" s="10" t="s">
        <v>87</v>
      </c>
      <c r="AW515" s="10" t="s">
        <v>35</v>
      </c>
      <c r="AX515" s="10" t="s">
        <v>22</v>
      </c>
      <c r="AY515" s="177" t="s">
        <v>127</v>
      </c>
    </row>
    <row r="516" spans="2:65" s="1" customFormat="1" ht="22.5" customHeight="1">
      <c r="B516" s="135"/>
      <c r="C516" s="163" t="s">
        <v>480</v>
      </c>
      <c r="D516" s="163" t="s">
        <v>128</v>
      </c>
      <c r="E516" s="164" t="s">
        <v>481</v>
      </c>
      <c r="F516" s="285" t="s">
        <v>482</v>
      </c>
      <c r="G516" s="285"/>
      <c r="H516" s="285"/>
      <c r="I516" s="285"/>
      <c r="J516" s="165" t="s">
        <v>472</v>
      </c>
      <c r="K516" s="166">
        <v>1</v>
      </c>
      <c r="L516" s="286">
        <v>0</v>
      </c>
      <c r="M516" s="286"/>
      <c r="N516" s="287">
        <f>ROUND(L516*K516,2)</f>
        <v>0</v>
      </c>
      <c r="O516" s="287"/>
      <c r="P516" s="287"/>
      <c r="Q516" s="287"/>
      <c r="R516" s="138"/>
      <c r="T516" s="167" t="s">
        <v>5</v>
      </c>
      <c r="U516" s="47" t="s">
        <v>42</v>
      </c>
      <c r="V516" s="39"/>
      <c r="W516" s="168">
        <f>V516*K516</f>
        <v>0</v>
      </c>
      <c r="X516" s="168">
        <v>0</v>
      </c>
      <c r="Y516" s="168">
        <f>X516*K516</f>
        <v>0</v>
      </c>
      <c r="Z516" s="168">
        <v>0</v>
      </c>
      <c r="AA516" s="169">
        <f>Z516*K516</f>
        <v>0</v>
      </c>
      <c r="AR516" s="21" t="s">
        <v>150</v>
      </c>
      <c r="AT516" s="21" t="s">
        <v>128</v>
      </c>
      <c r="AU516" s="21" t="s">
        <v>87</v>
      </c>
      <c r="AY516" s="21" t="s">
        <v>127</v>
      </c>
      <c r="BE516" s="109">
        <f>IF(U516="základní",N516,0)</f>
        <v>0</v>
      </c>
      <c r="BF516" s="109">
        <f>IF(U516="snížená",N516,0)</f>
        <v>0</v>
      </c>
      <c r="BG516" s="109">
        <f>IF(U516="zákl. přenesená",N516,0)</f>
        <v>0</v>
      </c>
      <c r="BH516" s="109">
        <f>IF(U516="sníž. přenesená",N516,0)</f>
        <v>0</v>
      </c>
      <c r="BI516" s="109">
        <f>IF(U516="nulová",N516,0)</f>
        <v>0</v>
      </c>
      <c r="BJ516" s="21" t="s">
        <v>22</v>
      </c>
      <c r="BK516" s="109">
        <f>ROUND(L516*K516,2)</f>
        <v>0</v>
      </c>
      <c r="BL516" s="21" t="s">
        <v>150</v>
      </c>
      <c r="BM516" s="21" t="s">
        <v>483</v>
      </c>
    </row>
    <row r="517" spans="2:65" s="11" customFormat="1" ht="22.5" customHeight="1">
      <c r="B517" s="178"/>
      <c r="C517" s="179"/>
      <c r="D517" s="179"/>
      <c r="E517" s="180" t="s">
        <v>5</v>
      </c>
      <c r="F517" s="300" t="s">
        <v>484</v>
      </c>
      <c r="G517" s="301"/>
      <c r="H517" s="301"/>
      <c r="I517" s="301"/>
      <c r="J517" s="179"/>
      <c r="K517" s="181" t="s">
        <v>5</v>
      </c>
      <c r="L517" s="179"/>
      <c r="M517" s="179"/>
      <c r="N517" s="179"/>
      <c r="O517" s="179"/>
      <c r="P517" s="179"/>
      <c r="Q517" s="179"/>
      <c r="R517" s="182"/>
      <c r="T517" s="183"/>
      <c r="U517" s="179"/>
      <c r="V517" s="179"/>
      <c r="W517" s="179"/>
      <c r="X517" s="179"/>
      <c r="Y517" s="179"/>
      <c r="Z517" s="179"/>
      <c r="AA517" s="184"/>
      <c r="AT517" s="185" t="s">
        <v>134</v>
      </c>
      <c r="AU517" s="185" t="s">
        <v>87</v>
      </c>
      <c r="AV517" s="11" t="s">
        <v>22</v>
      </c>
      <c r="AW517" s="11" t="s">
        <v>35</v>
      </c>
      <c r="AX517" s="11" t="s">
        <v>77</v>
      </c>
      <c r="AY517" s="185" t="s">
        <v>127</v>
      </c>
    </row>
    <row r="518" spans="2:65" s="10" customFormat="1" ht="22.5" customHeight="1">
      <c r="B518" s="170"/>
      <c r="C518" s="171"/>
      <c r="D518" s="171"/>
      <c r="E518" s="172" t="s">
        <v>5</v>
      </c>
      <c r="F518" s="302" t="s">
        <v>22</v>
      </c>
      <c r="G518" s="303"/>
      <c r="H518" s="303"/>
      <c r="I518" s="303"/>
      <c r="J518" s="171"/>
      <c r="K518" s="173">
        <v>1</v>
      </c>
      <c r="L518" s="171"/>
      <c r="M518" s="171"/>
      <c r="N518" s="171"/>
      <c r="O518" s="171"/>
      <c r="P518" s="171"/>
      <c r="Q518" s="171"/>
      <c r="R518" s="174"/>
      <c r="T518" s="175"/>
      <c r="U518" s="171"/>
      <c r="V518" s="171"/>
      <c r="W518" s="171"/>
      <c r="X518" s="171"/>
      <c r="Y518" s="171"/>
      <c r="Z518" s="171"/>
      <c r="AA518" s="176"/>
      <c r="AT518" s="177" t="s">
        <v>134</v>
      </c>
      <c r="AU518" s="177" t="s">
        <v>87</v>
      </c>
      <c r="AV518" s="10" t="s">
        <v>87</v>
      </c>
      <c r="AW518" s="10" t="s">
        <v>35</v>
      </c>
      <c r="AX518" s="10" t="s">
        <v>22</v>
      </c>
      <c r="AY518" s="177" t="s">
        <v>127</v>
      </c>
    </row>
    <row r="519" spans="2:65" s="1" customFormat="1" ht="22.5" customHeight="1">
      <c r="B519" s="135"/>
      <c r="C519" s="163" t="s">
        <v>485</v>
      </c>
      <c r="D519" s="163" t="s">
        <v>128</v>
      </c>
      <c r="E519" s="164" t="s">
        <v>486</v>
      </c>
      <c r="F519" s="285" t="s">
        <v>487</v>
      </c>
      <c r="G519" s="285"/>
      <c r="H519" s="285"/>
      <c r="I519" s="285"/>
      <c r="J519" s="165" t="s">
        <v>472</v>
      </c>
      <c r="K519" s="166">
        <v>3</v>
      </c>
      <c r="L519" s="286">
        <v>0</v>
      </c>
      <c r="M519" s="286"/>
      <c r="N519" s="287">
        <f>ROUND(L519*K519,2)</f>
        <v>0</v>
      </c>
      <c r="O519" s="287"/>
      <c r="P519" s="287"/>
      <c r="Q519" s="287"/>
      <c r="R519" s="138"/>
      <c r="T519" s="167" t="s">
        <v>5</v>
      </c>
      <c r="U519" s="47" t="s">
        <v>42</v>
      </c>
      <c r="V519" s="39"/>
      <c r="W519" s="168">
        <f>V519*K519</f>
        <v>0</v>
      </c>
      <c r="X519" s="168">
        <v>0</v>
      </c>
      <c r="Y519" s="168">
        <f>X519*K519</f>
        <v>0</v>
      </c>
      <c r="Z519" s="168">
        <v>0</v>
      </c>
      <c r="AA519" s="169">
        <f>Z519*K519</f>
        <v>0</v>
      </c>
      <c r="AR519" s="21" t="s">
        <v>150</v>
      </c>
      <c r="AT519" s="21" t="s">
        <v>128</v>
      </c>
      <c r="AU519" s="21" t="s">
        <v>87</v>
      </c>
      <c r="AY519" s="21" t="s">
        <v>127</v>
      </c>
      <c r="BE519" s="109">
        <f>IF(U519="základní",N519,0)</f>
        <v>0</v>
      </c>
      <c r="BF519" s="109">
        <f>IF(U519="snížená",N519,0)</f>
        <v>0</v>
      </c>
      <c r="BG519" s="109">
        <f>IF(U519="zákl. přenesená",N519,0)</f>
        <v>0</v>
      </c>
      <c r="BH519" s="109">
        <f>IF(U519="sníž. přenesená",N519,0)</f>
        <v>0</v>
      </c>
      <c r="BI519" s="109">
        <f>IF(U519="nulová",N519,0)</f>
        <v>0</v>
      </c>
      <c r="BJ519" s="21" t="s">
        <v>22</v>
      </c>
      <c r="BK519" s="109">
        <f>ROUND(L519*K519,2)</f>
        <v>0</v>
      </c>
      <c r="BL519" s="21" t="s">
        <v>150</v>
      </c>
      <c r="BM519" s="21" t="s">
        <v>488</v>
      </c>
    </row>
    <row r="520" spans="2:65" s="11" customFormat="1" ht="22.5" customHeight="1">
      <c r="B520" s="178"/>
      <c r="C520" s="179"/>
      <c r="D520" s="179"/>
      <c r="E520" s="180" t="s">
        <v>5</v>
      </c>
      <c r="F520" s="300" t="s">
        <v>484</v>
      </c>
      <c r="G520" s="301"/>
      <c r="H520" s="301"/>
      <c r="I520" s="301"/>
      <c r="J520" s="179"/>
      <c r="K520" s="181" t="s">
        <v>5</v>
      </c>
      <c r="L520" s="179"/>
      <c r="M520" s="179"/>
      <c r="N520" s="179"/>
      <c r="O520" s="179"/>
      <c r="P520" s="179"/>
      <c r="Q520" s="179"/>
      <c r="R520" s="182"/>
      <c r="T520" s="183"/>
      <c r="U520" s="179"/>
      <c r="V520" s="179"/>
      <c r="W520" s="179"/>
      <c r="X520" s="179"/>
      <c r="Y520" s="179"/>
      <c r="Z520" s="179"/>
      <c r="AA520" s="184"/>
      <c r="AT520" s="185" t="s">
        <v>134</v>
      </c>
      <c r="AU520" s="185" t="s">
        <v>87</v>
      </c>
      <c r="AV520" s="11" t="s">
        <v>22</v>
      </c>
      <c r="AW520" s="11" t="s">
        <v>35</v>
      </c>
      <c r="AX520" s="11" t="s">
        <v>77</v>
      </c>
      <c r="AY520" s="185" t="s">
        <v>127</v>
      </c>
    </row>
    <row r="521" spans="2:65" s="11" customFormat="1" ht="22.5" customHeight="1">
      <c r="B521" s="178"/>
      <c r="C521" s="179"/>
      <c r="D521" s="179"/>
      <c r="E521" s="180" t="s">
        <v>5</v>
      </c>
      <c r="F521" s="290" t="s">
        <v>489</v>
      </c>
      <c r="G521" s="291"/>
      <c r="H521" s="291"/>
      <c r="I521" s="291"/>
      <c r="J521" s="179"/>
      <c r="K521" s="181" t="s">
        <v>5</v>
      </c>
      <c r="L521" s="179"/>
      <c r="M521" s="179"/>
      <c r="N521" s="179"/>
      <c r="O521" s="179"/>
      <c r="P521" s="179"/>
      <c r="Q521" s="179"/>
      <c r="R521" s="182"/>
      <c r="T521" s="183"/>
      <c r="U521" s="179"/>
      <c r="V521" s="179"/>
      <c r="W521" s="179"/>
      <c r="X521" s="179"/>
      <c r="Y521" s="179"/>
      <c r="Z521" s="179"/>
      <c r="AA521" s="184"/>
      <c r="AT521" s="185" t="s">
        <v>134</v>
      </c>
      <c r="AU521" s="185" t="s">
        <v>87</v>
      </c>
      <c r="AV521" s="11" t="s">
        <v>22</v>
      </c>
      <c r="AW521" s="11" t="s">
        <v>35</v>
      </c>
      <c r="AX521" s="11" t="s">
        <v>77</v>
      </c>
      <c r="AY521" s="185" t="s">
        <v>127</v>
      </c>
    </row>
    <row r="522" spans="2:65" s="10" customFormat="1" ht="22.5" customHeight="1">
      <c r="B522" s="170"/>
      <c r="C522" s="171"/>
      <c r="D522" s="171"/>
      <c r="E522" s="172" t="s">
        <v>5</v>
      </c>
      <c r="F522" s="302" t="s">
        <v>87</v>
      </c>
      <c r="G522" s="303"/>
      <c r="H522" s="303"/>
      <c r="I522" s="303"/>
      <c r="J522" s="171"/>
      <c r="K522" s="173">
        <v>2</v>
      </c>
      <c r="L522" s="171"/>
      <c r="M522" s="171"/>
      <c r="N522" s="171"/>
      <c r="O522" s="171"/>
      <c r="P522" s="171"/>
      <c r="Q522" s="171"/>
      <c r="R522" s="174"/>
      <c r="T522" s="175"/>
      <c r="U522" s="171"/>
      <c r="V522" s="171"/>
      <c r="W522" s="171"/>
      <c r="X522" s="171"/>
      <c r="Y522" s="171"/>
      <c r="Z522" s="171"/>
      <c r="AA522" s="176"/>
      <c r="AT522" s="177" t="s">
        <v>134</v>
      </c>
      <c r="AU522" s="177" t="s">
        <v>87</v>
      </c>
      <c r="AV522" s="10" t="s">
        <v>87</v>
      </c>
      <c r="AW522" s="10" t="s">
        <v>35</v>
      </c>
      <c r="AX522" s="10" t="s">
        <v>77</v>
      </c>
      <c r="AY522" s="177" t="s">
        <v>127</v>
      </c>
    </row>
    <row r="523" spans="2:65" s="11" customFormat="1" ht="22.5" customHeight="1">
      <c r="B523" s="178"/>
      <c r="C523" s="179"/>
      <c r="D523" s="179"/>
      <c r="E523" s="180" t="s">
        <v>5</v>
      </c>
      <c r="F523" s="290" t="s">
        <v>490</v>
      </c>
      <c r="G523" s="291"/>
      <c r="H523" s="291"/>
      <c r="I523" s="291"/>
      <c r="J523" s="179"/>
      <c r="K523" s="181" t="s">
        <v>5</v>
      </c>
      <c r="L523" s="179"/>
      <c r="M523" s="179"/>
      <c r="N523" s="179"/>
      <c r="O523" s="179"/>
      <c r="P523" s="179"/>
      <c r="Q523" s="179"/>
      <c r="R523" s="182"/>
      <c r="T523" s="183"/>
      <c r="U523" s="179"/>
      <c r="V523" s="179"/>
      <c r="W523" s="179"/>
      <c r="X523" s="179"/>
      <c r="Y523" s="179"/>
      <c r="Z523" s="179"/>
      <c r="AA523" s="184"/>
      <c r="AT523" s="185" t="s">
        <v>134</v>
      </c>
      <c r="AU523" s="185" t="s">
        <v>87</v>
      </c>
      <c r="AV523" s="11" t="s">
        <v>22</v>
      </c>
      <c r="AW523" s="11" t="s">
        <v>35</v>
      </c>
      <c r="AX523" s="11" t="s">
        <v>77</v>
      </c>
      <c r="AY523" s="185" t="s">
        <v>127</v>
      </c>
    </row>
    <row r="524" spans="2:65" s="10" customFormat="1" ht="22.5" customHeight="1">
      <c r="B524" s="170"/>
      <c r="C524" s="171"/>
      <c r="D524" s="171"/>
      <c r="E524" s="172" t="s">
        <v>5</v>
      </c>
      <c r="F524" s="302" t="s">
        <v>22</v>
      </c>
      <c r="G524" s="303"/>
      <c r="H524" s="303"/>
      <c r="I524" s="303"/>
      <c r="J524" s="171"/>
      <c r="K524" s="173">
        <v>1</v>
      </c>
      <c r="L524" s="171"/>
      <c r="M524" s="171"/>
      <c r="N524" s="171"/>
      <c r="O524" s="171"/>
      <c r="P524" s="171"/>
      <c r="Q524" s="171"/>
      <c r="R524" s="174"/>
      <c r="T524" s="175"/>
      <c r="U524" s="171"/>
      <c r="V524" s="171"/>
      <c r="W524" s="171"/>
      <c r="X524" s="171"/>
      <c r="Y524" s="171"/>
      <c r="Z524" s="171"/>
      <c r="AA524" s="176"/>
      <c r="AT524" s="177" t="s">
        <v>134</v>
      </c>
      <c r="AU524" s="177" t="s">
        <v>87</v>
      </c>
      <c r="AV524" s="10" t="s">
        <v>87</v>
      </c>
      <c r="AW524" s="10" t="s">
        <v>35</v>
      </c>
      <c r="AX524" s="10" t="s">
        <v>77</v>
      </c>
      <c r="AY524" s="177" t="s">
        <v>127</v>
      </c>
    </row>
    <row r="525" spans="2:65" s="12" customFormat="1" ht="22.5" customHeight="1">
      <c r="B525" s="188"/>
      <c r="C525" s="189"/>
      <c r="D525" s="189"/>
      <c r="E525" s="190" t="s">
        <v>5</v>
      </c>
      <c r="F525" s="304" t="s">
        <v>279</v>
      </c>
      <c r="G525" s="305"/>
      <c r="H525" s="305"/>
      <c r="I525" s="305"/>
      <c r="J525" s="189"/>
      <c r="K525" s="191">
        <v>3</v>
      </c>
      <c r="L525" s="189"/>
      <c r="M525" s="189"/>
      <c r="N525" s="189"/>
      <c r="O525" s="189"/>
      <c r="P525" s="189"/>
      <c r="Q525" s="189"/>
      <c r="R525" s="192"/>
      <c r="T525" s="193"/>
      <c r="U525" s="189"/>
      <c r="V525" s="189"/>
      <c r="W525" s="189"/>
      <c r="X525" s="189"/>
      <c r="Y525" s="189"/>
      <c r="Z525" s="189"/>
      <c r="AA525" s="194"/>
      <c r="AT525" s="195" t="s">
        <v>134</v>
      </c>
      <c r="AU525" s="195" t="s">
        <v>87</v>
      </c>
      <c r="AV525" s="12" t="s">
        <v>150</v>
      </c>
      <c r="AW525" s="12" t="s">
        <v>35</v>
      </c>
      <c r="AX525" s="12" t="s">
        <v>22</v>
      </c>
      <c r="AY525" s="195" t="s">
        <v>127</v>
      </c>
    </row>
    <row r="526" spans="2:65" s="1" customFormat="1" ht="31.5" customHeight="1">
      <c r="B526" s="135"/>
      <c r="C526" s="163" t="s">
        <v>491</v>
      </c>
      <c r="D526" s="163" t="s">
        <v>128</v>
      </c>
      <c r="E526" s="164" t="s">
        <v>492</v>
      </c>
      <c r="F526" s="285" t="s">
        <v>493</v>
      </c>
      <c r="G526" s="285"/>
      <c r="H526" s="285"/>
      <c r="I526" s="285"/>
      <c r="J526" s="165" t="s">
        <v>177</v>
      </c>
      <c r="K526" s="166">
        <v>1</v>
      </c>
      <c r="L526" s="286">
        <v>0</v>
      </c>
      <c r="M526" s="286"/>
      <c r="N526" s="287">
        <f>ROUND(L526*K526,2)</f>
        <v>0</v>
      </c>
      <c r="O526" s="287"/>
      <c r="P526" s="287"/>
      <c r="Q526" s="287"/>
      <c r="R526" s="138"/>
      <c r="T526" s="167" t="s">
        <v>5</v>
      </c>
      <c r="U526" s="47" t="s">
        <v>42</v>
      </c>
      <c r="V526" s="39"/>
      <c r="W526" s="168">
        <f>V526*K526</f>
        <v>0</v>
      </c>
      <c r="X526" s="168">
        <v>0</v>
      </c>
      <c r="Y526" s="168">
        <f>X526*K526</f>
        <v>0</v>
      </c>
      <c r="Z526" s="168">
        <v>0</v>
      </c>
      <c r="AA526" s="169">
        <f>Z526*K526</f>
        <v>0</v>
      </c>
      <c r="AR526" s="21" t="s">
        <v>150</v>
      </c>
      <c r="AT526" s="21" t="s">
        <v>128</v>
      </c>
      <c r="AU526" s="21" t="s">
        <v>87</v>
      </c>
      <c r="AY526" s="21" t="s">
        <v>127</v>
      </c>
      <c r="BE526" s="109">
        <f>IF(U526="základní",N526,0)</f>
        <v>0</v>
      </c>
      <c r="BF526" s="109">
        <f>IF(U526="snížená",N526,0)</f>
        <v>0</v>
      </c>
      <c r="BG526" s="109">
        <f>IF(U526="zákl. přenesená",N526,0)</f>
        <v>0</v>
      </c>
      <c r="BH526" s="109">
        <f>IF(U526="sníž. přenesená",N526,0)</f>
        <v>0</v>
      </c>
      <c r="BI526" s="109">
        <f>IF(U526="nulová",N526,0)</f>
        <v>0</v>
      </c>
      <c r="BJ526" s="21" t="s">
        <v>22</v>
      </c>
      <c r="BK526" s="109">
        <f>ROUND(L526*K526,2)</f>
        <v>0</v>
      </c>
      <c r="BL526" s="21" t="s">
        <v>150</v>
      </c>
      <c r="BM526" s="21" t="s">
        <v>494</v>
      </c>
    </row>
    <row r="527" spans="2:65" s="1" customFormat="1" ht="44.25" customHeight="1">
      <c r="B527" s="135"/>
      <c r="C527" s="163" t="s">
        <v>495</v>
      </c>
      <c r="D527" s="163" t="s">
        <v>128</v>
      </c>
      <c r="E527" s="164" t="s">
        <v>496</v>
      </c>
      <c r="F527" s="285" t="s">
        <v>497</v>
      </c>
      <c r="G527" s="285"/>
      <c r="H527" s="285"/>
      <c r="I527" s="285"/>
      <c r="J527" s="165" t="s">
        <v>296</v>
      </c>
      <c r="K527" s="166">
        <v>2</v>
      </c>
      <c r="L527" s="286">
        <v>0</v>
      </c>
      <c r="M527" s="286"/>
      <c r="N527" s="287">
        <f>ROUND(L527*K527,2)</f>
        <v>0</v>
      </c>
      <c r="O527" s="287"/>
      <c r="P527" s="287"/>
      <c r="Q527" s="287"/>
      <c r="R527" s="138"/>
      <c r="T527" s="167" t="s">
        <v>5</v>
      </c>
      <c r="U527" s="47" t="s">
        <v>42</v>
      </c>
      <c r="V527" s="39"/>
      <c r="W527" s="168">
        <f>V527*K527</f>
        <v>0</v>
      </c>
      <c r="X527" s="168">
        <v>0</v>
      </c>
      <c r="Y527" s="168">
        <f>X527*K527</f>
        <v>0</v>
      </c>
      <c r="Z527" s="168">
        <v>0</v>
      </c>
      <c r="AA527" s="169">
        <f>Z527*K527</f>
        <v>0</v>
      </c>
      <c r="AR527" s="21" t="s">
        <v>150</v>
      </c>
      <c r="AT527" s="21" t="s">
        <v>128</v>
      </c>
      <c r="AU527" s="21" t="s">
        <v>87</v>
      </c>
      <c r="AY527" s="21" t="s">
        <v>127</v>
      </c>
      <c r="BE527" s="109">
        <f>IF(U527="základní",N527,0)</f>
        <v>0</v>
      </c>
      <c r="BF527" s="109">
        <f>IF(U527="snížená",N527,0)</f>
        <v>0</v>
      </c>
      <c r="BG527" s="109">
        <f>IF(U527="zákl. přenesená",N527,0)</f>
        <v>0</v>
      </c>
      <c r="BH527" s="109">
        <f>IF(U527="sníž. přenesená",N527,0)</f>
        <v>0</v>
      </c>
      <c r="BI527" s="109">
        <f>IF(U527="nulová",N527,0)</f>
        <v>0</v>
      </c>
      <c r="BJ527" s="21" t="s">
        <v>22</v>
      </c>
      <c r="BK527" s="109">
        <f>ROUND(L527*K527,2)</f>
        <v>0</v>
      </c>
      <c r="BL527" s="21" t="s">
        <v>150</v>
      </c>
      <c r="BM527" s="21" t="s">
        <v>498</v>
      </c>
    </row>
    <row r="528" spans="2:65" s="1" customFormat="1" ht="31.5" customHeight="1">
      <c r="B528" s="135"/>
      <c r="C528" s="196" t="s">
        <v>499</v>
      </c>
      <c r="D528" s="196" t="s">
        <v>365</v>
      </c>
      <c r="E528" s="197" t="s">
        <v>500</v>
      </c>
      <c r="F528" s="306" t="s">
        <v>501</v>
      </c>
      <c r="G528" s="306"/>
      <c r="H528" s="306"/>
      <c r="I528" s="306"/>
      <c r="J528" s="198" t="s">
        <v>296</v>
      </c>
      <c r="K528" s="199">
        <v>2</v>
      </c>
      <c r="L528" s="307">
        <v>0</v>
      </c>
      <c r="M528" s="307"/>
      <c r="N528" s="308">
        <f>ROUND(L528*K528,2)</f>
        <v>0</v>
      </c>
      <c r="O528" s="287"/>
      <c r="P528" s="287"/>
      <c r="Q528" s="287"/>
      <c r="R528" s="138"/>
      <c r="T528" s="167" t="s">
        <v>5</v>
      </c>
      <c r="U528" s="47" t="s">
        <v>42</v>
      </c>
      <c r="V528" s="39"/>
      <c r="W528" s="168">
        <f>V528*K528</f>
        <v>0</v>
      </c>
      <c r="X528" s="168">
        <v>4.2000000000000002E-4</v>
      </c>
      <c r="Y528" s="168">
        <f>X528*K528</f>
        <v>8.4000000000000003E-4</v>
      </c>
      <c r="Z528" s="168">
        <v>0</v>
      </c>
      <c r="AA528" s="169">
        <f>Z528*K528</f>
        <v>0</v>
      </c>
      <c r="AR528" s="21" t="s">
        <v>174</v>
      </c>
      <c r="AT528" s="21" t="s">
        <v>365</v>
      </c>
      <c r="AU528" s="21" t="s">
        <v>87</v>
      </c>
      <c r="AY528" s="21" t="s">
        <v>127</v>
      </c>
      <c r="BE528" s="109">
        <f>IF(U528="základní",N528,0)</f>
        <v>0</v>
      </c>
      <c r="BF528" s="109">
        <f>IF(U528="snížená",N528,0)</f>
        <v>0</v>
      </c>
      <c r="BG528" s="109">
        <f>IF(U528="zákl. přenesená",N528,0)</f>
        <v>0</v>
      </c>
      <c r="BH528" s="109">
        <f>IF(U528="sníž. přenesená",N528,0)</f>
        <v>0</v>
      </c>
      <c r="BI528" s="109">
        <f>IF(U528="nulová",N528,0)</f>
        <v>0</v>
      </c>
      <c r="BJ528" s="21" t="s">
        <v>22</v>
      </c>
      <c r="BK528" s="109">
        <f>ROUND(L528*K528,2)</f>
        <v>0</v>
      </c>
      <c r="BL528" s="21" t="s">
        <v>150</v>
      </c>
      <c r="BM528" s="21" t="s">
        <v>502</v>
      </c>
    </row>
    <row r="529" spans="2:65" s="11" customFormat="1" ht="22.5" customHeight="1">
      <c r="B529" s="178"/>
      <c r="C529" s="179"/>
      <c r="D529" s="179"/>
      <c r="E529" s="180" t="s">
        <v>5</v>
      </c>
      <c r="F529" s="300" t="s">
        <v>273</v>
      </c>
      <c r="G529" s="301"/>
      <c r="H529" s="301"/>
      <c r="I529" s="301"/>
      <c r="J529" s="179"/>
      <c r="K529" s="181" t="s">
        <v>5</v>
      </c>
      <c r="L529" s="179"/>
      <c r="M529" s="179"/>
      <c r="N529" s="179"/>
      <c r="O529" s="179"/>
      <c r="P529" s="179"/>
      <c r="Q529" s="179"/>
      <c r="R529" s="182"/>
      <c r="T529" s="183"/>
      <c r="U529" s="179"/>
      <c r="V529" s="179"/>
      <c r="W529" s="179"/>
      <c r="X529" s="179"/>
      <c r="Y529" s="179"/>
      <c r="Z529" s="179"/>
      <c r="AA529" s="184"/>
      <c r="AT529" s="185" t="s">
        <v>134</v>
      </c>
      <c r="AU529" s="185" t="s">
        <v>87</v>
      </c>
      <c r="AV529" s="11" t="s">
        <v>22</v>
      </c>
      <c r="AW529" s="11" t="s">
        <v>35</v>
      </c>
      <c r="AX529" s="11" t="s">
        <v>77</v>
      </c>
      <c r="AY529" s="185" t="s">
        <v>127</v>
      </c>
    </row>
    <row r="530" spans="2:65" s="11" customFormat="1" ht="22.5" customHeight="1">
      <c r="B530" s="178"/>
      <c r="C530" s="179"/>
      <c r="D530" s="179"/>
      <c r="E530" s="180" t="s">
        <v>5</v>
      </c>
      <c r="F530" s="290" t="s">
        <v>318</v>
      </c>
      <c r="G530" s="291"/>
      <c r="H530" s="291"/>
      <c r="I530" s="291"/>
      <c r="J530" s="179"/>
      <c r="K530" s="181" t="s">
        <v>5</v>
      </c>
      <c r="L530" s="179"/>
      <c r="M530" s="179"/>
      <c r="N530" s="179"/>
      <c r="O530" s="179"/>
      <c r="P530" s="179"/>
      <c r="Q530" s="179"/>
      <c r="R530" s="182"/>
      <c r="T530" s="183"/>
      <c r="U530" s="179"/>
      <c r="V530" s="179"/>
      <c r="W530" s="179"/>
      <c r="X530" s="179"/>
      <c r="Y530" s="179"/>
      <c r="Z530" s="179"/>
      <c r="AA530" s="184"/>
      <c r="AT530" s="185" t="s">
        <v>134</v>
      </c>
      <c r="AU530" s="185" t="s">
        <v>87</v>
      </c>
      <c r="AV530" s="11" t="s">
        <v>22</v>
      </c>
      <c r="AW530" s="11" t="s">
        <v>35</v>
      </c>
      <c r="AX530" s="11" t="s">
        <v>77</v>
      </c>
      <c r="AY530" s="185" t="s">
        <v>127</v>
      </c>
    </row>
    <row r="531" spans="2:65" s="10" customFormat="1" ht="22.5" customHeight="1">
      <c r="B531" s="170"/>
      <c r="C531" s="171"/>
      <c r="D531" s="171"/>
      <c r="E531" s="172" t="s">
        <v>5</v>
      </c>
      <c r="F531" s="302" t="s">
        <v>402</v>
      </c>
      <c r="G531" s="303"/>
      <c r="H531" s="303"/>
      <c r="I531" s="303"/>
      <c r="J531" s="171"/>
      <c r="K531" s="173">
        <v>2</v>
      </c>
      <c r="L531" s="171"/>
      <c r="M531" s="171"/>
      <c r="N531" s="171"/>
      <c r="O531" s="171"/>
      <c r="P531" s="171"/>
      <c r="Q531" s="171"/>
      <c r="R531" s="174"/>
      <c r="T531" s="175"/>
      <c r="U531" s="171"/>
      <c r="V531" s="171"/>
      <c r="W531" s="171"/>
      <c r="X531" s="171"/>
      <c r="Y531" s="171"/>
      <c r="Z531" s="171"/>
      <c r="AA531" s="176"/>
      <c r="AT531" s="177" t="s">
        <v>134</v>
      </c>
      <c r="AU531" s="177" t="s">
        <v>87</v>
      </c>
      <c r="AV531" s="10" t="s">
        <v>87</v>
      </c>
      <c r="AW531" s="10" t="s">
        <v>35</v>
      </c>
      <c r="AX531" s="10" t="s">
        <v>22</v>
      </c>
      <c r="AY531" s="177" t="s">
        <v>127</v>
      </c>
    </row>
    <row r="532" spans="2:65" s="1" customFormat="1" ht="44.25" customHeight="1">
      <c r="B532" s="135"/>
      <c r="C532" s="163" t="s">
        <v>503</v>
      </c>
      <c r="D532" s="163" t="s">
        <v>128</v>
      </c>
      <c r="E532" s="164" t="s">
        <v>504</v>
      </c>
      <c r="F532" s="285" t="s">
        <v>505</v>
      </c>
      <c r="G532" s="285"/>
      <c r="H532" s="285"/>
      <c r="I532" s="285"/>
      <c r="J532" s="165" t="s">
        <v>296</v>
      </c>
      <c r="K532" s="166">
        <v>12</v>
      </c>
      <c r="L532" s="286">
        <v>0</v>
      </c>
      <c r="M532" s="286"/>
      <c r="N532" s="287">
        <f>ROUND(L532*K532,2)</f>
        <v>0</v>
      </c>
      <c r="O532" s="287"/>
      <c r="P532" s="287"/>
      <c r="Q532" s="287"/>
      <c r="R532" s="138"/>
      <c r="T532" s="167" t="s">
        <v>5</v>
      </c>
      <c r="U532" s="47" t="s">
        <v>42</v>
      </c>
      <c r="V532" s="39"/>
      <c r="W532" s="168">
        <f>V532*K532</f>
        <v>0</v>
      </c>
      <c r="X532" s="168">
        <v>0</v>
      </c>
      <c r="Y532" s="168">
        <f>X532*K532</f>
        <v>0</v>
      </c>
      <c r="Z532" s="168">
        <v>0</v>
      </c>
      <c r="AA532" s="169">
        <f>Z532*K532</f>
        <v>0</v>
      </c>
      <c r="AR532" s="21" t="s">
        <v>150</v>
      </c>
      <c r="AT532" s="21" t="s">
        <v>128</v>
      </c>
      <c r="AU532" s="21" t="s">
        <v>87</v>
      </c>
      <c r="AY532" s="21" t="s">
        <v>127</v>
      </c>
      <c r="BE532" s="109">
        <f>IF(U532="základní",N532,0)</f>
        <v>0</v>
      </c>
      <c r="BF532" s="109">
        <f>IF(U532="snížená",N532,0)</f>
        <v>0</v>
      </c>
      <c r="BG532" s="109">
        <f>IF(U532="zákl. přenesená",N532,0)</f>
        <v>0</v>
      </c>
      <c r="BH532" s="109">
        <f>IF(U532="sníž. přenesená",N532,0)</f>
        <v>0</v>
      </c>
      <c r="BI532" s="109">
        <f>IF(U532="nulová",N532,0)</f>
        <v>0</v>
      </c>
      <c r="BJ532" s="21" t="s">
        <v>22</v>
      </c>
      <c r="BK532" s="109">
        <f>ROUND(L532*K532,2)</f>
        <v>0</v>
      </c>
      <c r="BL532" s="21" t="s">
        <v>150</v>
      </c>
      <c r="BM532" s="21" t="s">
        <v>506</v>
      </c>
    </row>
    <row r="533" spans="2:65" s="1" customFormat="1" ht="31.5" customHeight="1">
      <c r="B533" s="135"/>
      <c r="C533" s="196" t="s">
        <v>507</v>
      </c>
      <c r="D533" s="196" t="s">
        <v>365</v>
      </c>
      <c r="E533" s="197" t="s">
        <v>508</v>
      </c>
      <c r="F533" s="306" t="s">
        <v>509</v>
      </c>
      <c r="G533" s="306"/>
      <c r="H533" s="306"/>
      <c r="I533" s="306"/>
      <c r="J533" s="198" t="s">
        <v>296</v>
      </c>
      <c r="K533" s="199">
        <v>12</v>
      </c>
      <c r="L533" s="307">
        <v>0</v>
      </c>
      <c r="M533" s="307"/>
      <c r="N533" s="308">
        <f>ROUND(L533*K533,2)</f>
        <v>0</v>
      </c>
      <c r="O533" s="287"/>
      <c r="P533" s="287"/>
      <c r="Q533" s="287"/>
      <c r="R533" s="138"/>
      <c r="T533" s="167" t="s">
        <v>5</v>
      </c>
      <c r="U533" s="47" t="s">
        <v>42</v>
      </c>
      <c r="V533" s="39"/>
      <c r="W533" s="168">
        <f>V533*K533</f>
        <v>0</v>
      </c>
      <c r="X533" s="168">
        <v>6.6E-4</v>
      </c>
      <c r="Y533" s="168">
        <f>X533*K533</f>
        <v>7.92E-3</v>
      </c>
      <c r="Z533" s="168">
        <v>0</v>
      </c>
      <c r="AA533" s="169">
        <f>Z533*K533</f>
        <v>0</v>
      </c>
      <c r="AR533" s="21" t="s">
        <v>174</v>
      </c>
      <c r="AT533" s="21" t="s">
        <v>365</v>
      </c>
      <c r="AU533" s="21" t="s">
        <v>87</v>
      </c>
      <c r="AY533" s="21" t="s">
        <v>127</v>
      </c>
      <c r="BE533" s="109">
        <f>IF(U533="základní",N533,0)</f>
        <v>0</v>
      </c>
      <c r="BF533" s="109">
        <f>IF(U533="snížená",N533,0)</f>
        <v>0</v>
      </c>
      <c r="BG533" s="109">
        <f>IF(U533="zákl. přenesená",N533,0)</f>
        <v>0</v>
      </c>
      <c r="BH533" s="109">
        <f>IF(U533="sníž. přenesená",N533,0)</f>
        <v>0</v>
      </c>
      <c r="BI533" s="109">
        <f>IF(U533="nulová",N533,0)</f>
        <v>0</v>
      </c>
      <c r="BJ533" s="21" t="s">
        <v>22</v>
      </c>
      <c r="BK533" s="109">
        <f>ROUND(L533*K533,2)</f>
        <v>0</v>
      </c>
      <c r="BL533" s="21" t="s">
        <v>150</v>
      </c>
      <c r="BM533" s="21" t="s">
        <v>510</v>
      </c>
    </row>
    <row r="534" spans="2:65" s="11" customFormat="1" ht="22.5" customHeight="1">
      <c r="B534" s="178"/>
      <c r="C534" s="179"/>
      <c r="D534" s="179"/>
      <c r="E534" s="180" t="s">
        <v>5</v>
      </c>
      <c r="F534" s="300" t="s">
        <v>269</v>
      </c>
      <c r="G534" s="301"/>
      <c r="H534" s="301"/>
      <c r="I534" s="301"/>
      <c r="J534" s="179"/>
      <c r="K534" s="181" t="s">
        <v>5</v>
      </c>
      <c r="L534" s="179"/>
      <c r="M534" s="179"/>
      <c r="N534" s="179"/>
      <c r="O534" s="179"/>
      <c r="P534" s="179"/>
      <c r="Q534" s="179"/>
      <c r="R534" s="182"/>
      <c r="T534" s="183"/>
      <c r="U534" s="179"/>
      <c r="V534" s="179"/>
      <c r="W534" s="179"/>
      <c r="X534" s="179"/>
      <c r="Y534" s="179"/>
      <c r="Z534" s="179"/>
      <c r="AA534" s="184"/>
      <c r="AT534" s="185" t="s">
        <v>134</v>
      </c>
      <c r="AU534" s="185" t="s">
        <v>87</v>
      </c>
      <c r="AV534" s="11" t="s">
        <v>22</v>
      </c>
      <c r="AW534" s="11" t="s">
        <v>35</v>
      </c>
      <c r="AX534" s="11" t="s">
        <v>77</v>
      </c>
      <c r="AY534" s="185" t="s">
        <v>127</v>
      </c>
    </row>
    <row r="535" spans="2:65" s="11" customFormat="1" ht="22.5" customHeight="1">
      <c r="B535" s="178"/>
      <c r="C535" s="179"/>
      <c r="D535" s="179"/>
      <c r="E535" s="180" t="s">
        <v>5</v>
      </c>
      <c r="F535" s="290" t="s">
        <v>313</v>
      </c>
      <c r="G535" s="291"/>
      <c r="H535" s="291"/>
      <c r="I535" s="291"/>
      <c r="J535" s="179"/>
      <c r="K535" s="181" t="s">
        <v>5</v>
      </c>
      <c r="L535" s="179"/>
      <c r="M535" s="179"/>
      <c r="N535" s="179"/>
      <c r="O535" s="179"/>
      <c r="P535" s="179"/>
      <c r="Q535" s="179"/>
      <c r="R535" s="182"/>
      <c r="T535" s="183"/>
      <c r="U535" s="179"/>
      <c r="V535" s="179"/>
      <c r="W535" s="179"/>
      <c r="X535" s="179"/>
      <c r="Y535" s="179"/>
      <c r="Z535" s="179"/>
      <c r="AA535" s="184"/>
      <c r="AT535" s="185" t="s">
        <v>134</v>
      </c>
      <c r="AU535" s="185" t="s">
        <v>87</v>
      </c>
      <c r="AV535" s="11" t="s">
        <v>22</v>
      </c>
      <c r="AW535" s="11" t="s">
        <v>35</v>
      </c>
      <c r="AX535" s="11" t="s">
        <v>77</v>
      </c>
      <c r="AY535" s="185" t="s">
        <v>127</v>
      </c>
    </row>
    <row r="536" spans="2:65" s="10" customFormat="1" ht="22.5" customHeight="1">
      <c r="B536" s="170"/>
      <c r="C536" s="171"/>
      <c r="D536" s="171"/>
      <c r="E536" s="172" t="s">
        <v>5</v>
      </c>
      <c r="F536" s="302" t="s">
        <v>401</v>
      </c>
      <c r="G536" s="303"/>
      <c r="H536" s="303"/>
      <c r="I536" s="303"/>
      <c r="J536" s="171"/>
      <c r="K536" s="173">
        <v>8</v>
      </c>
      <c r="L536" s="171"/>
      <c r="M536" s="171"/>
      <c r="N536" s="171"/>
      <c r="O536" s="171"/>
      <c r="P536" s="171"/>
      <c r="Q536" s="171"/>
      <c r="R536" s="174"/>
      <c r="T536" s="175"/>
      <c r="U536" s="171"/>
      <c r="V536" s="171"/>
      <c r="W536" s="171"/>
      <c r="X536" s="171"/>
      <c r="Y536" s="171"/>
      <c r="Z536" s="171"/>
      <c r="AA536" s="176"/>
      <c r="AT536" s="177" t="s">
        <v>134</v>
      </c>
      <c r="AU536" s="177" t="s">
        <v>87</v>
      </c>
      <c r="AV536" s="10" t="s">
        <v>87</v>
      </c>
      <c r="AW536" s="10" t="s">
        <v>35</v>
      </c>
      <c r="AX536" s="10" t="s">
        <v>77</v>
      </c>
      <c r="AY536" s="177" t="s">
        <v>127</v>
      </c>
    </row>
    <row r="537" spans="2:65" s="11" customFormat="1" ht="22.5" customHeight="1">
      <c r="B537" s="178"/>
      <c r="C537" s="179"/>
      <c r="D537" s="179"/>
      <c r="E537" s="180" t="s">
        <v>5</v>
      </c>
      <c r="F537" s="290" t="s">
        <v>277</v>
      </c>
      <c r="G537" s="291"/>
      <c r="H537" s="291"/>
      <c r="I537" s="291"/>
      <c r="J537" s="179"/>
      <c r="K537" s="181" t="s">
        <v>5</v>
      </c>
      <c r="L537" s="179"/>
      <c r="M537" s="179"/>
      <c r="N537" s="179"/>
      <c r="O537" s="179"/>
      <c r="P537" s="179"/>
      <c r="Q537" s="179"/>
      <c r="R537" s="182"/>
      <c r="T537" s="183"/>
      <c r="U537" s="179"/>
      <c r="V537" s="179"/>
      <c r="W537" s="179"/>
      <c r="X537" s="179"/>
      <c r="Y537" s="179"/>
      <c r="Z537" s="179"/>
      <c r="AA537" s="184"/>
      <c r="AT537" s="185" t="s">
        <v>134</v>
      </c>
      <c r="AU537" s="185" t="s">
        <v>87</v>
      </c>
      <c r="AV537" s="11" t="s">
        <v>22</v>
      </c>
      <c r="AW537" s="11" t="s">
        <v>35</v>
      </c>
      <c r="AX537" s="11" t="s">
        <v>77</v>
      </c>
      <c r="AY537" s="185" t="s">
        <v>127</v>
      </c>
    </row>
    <row r="538" spans="2:65" s="11" customFormat="1" ht="22.5" customHeight="1">
      <c r="B538" s="178"/>
      <c r="C538" s="179"/>
      <c r="D538" s="179"/>
      <c r="E538" s="180" t="s">
        <v>5</v>
      </c>
      <c r="F538" s="290" t="s">
        <v>313</v>
      </c>
      <c r="G538" s="291"/>
      <c r="H538" s="291"/>
      <c r="I538" s="291"/>
      <c r="J538" s="179"/>
      <c r="K538" s="181" t="s">
        <v>5</v>
      </c>
      <c r="L538" s="179"/>
      <c r="M538" s="179"/>
      <c r="N538" s="179"/>
      <c r="O538" s="179"/>
      <c r="P538" s="179"/>
      <c r="Q538" s="179"/>
      <c r="R538" s="182"/>
      <c r="T538" s="183"/>
      <c r="U538" s="179"/>
      <c r="V538" s="179"/>
      <c r="W538" s="179"/>
      <c r="X538" s="179"/>
      <c r="Y538" s="179"/>
      <c r="Z538" s="179"/>
      <c r="AA538" s="184"/>
      <c r="AT538" s="185" t="s">
        <v>134</v>
      </c>
      <c r="AU538" s="185" t="s">
        <v>87</v>
      </c>
      <c r="AV538" s="11" t="s">
        <v>22</v>
      </c>
      <c r="AW538" s="11" t="s">
        <v>35</v>
      </c>
      <c r="AX538" s="11" t="s">
        <v>77</v>
      </c>
      <c r="AY538" s="185" t="s">
        <v>127</v>
      </c>
    </row>
    <row r="539" spans="2:65" s="10" customFormat="1" ht="22.5" customHeight="1">
      <c r="B539" s="170"/>
      <c r="C539" s="171"/>
      <c r="D539" s="171"/>
      <c r="E539" s="172" t="s">
        <v>5</v>
      </c>
      <c r="F539" s="302" t="s">
        <v>298</v>
      </c>
      <c r="G539" s="303"/>
      <c r="H539" s="303"/>
      <c r="I539" s="303"/>
      <c r="J539" s="171"/>
      <c r="K539" s="173">
        <v>4</v>
      </c>
      <c r="L539" s="171"/>
      <c r="M539" s="171"/>
      <c r="N539" s="171"/>
      <c r="O539" s="171"/>
      <c r="P539" s="171"/>
      <c r="Q539" s="171"/>
      <c r="R539" s="174"/>
      <c r="T539" s="175"/>
      <c r="U539" s="171"/>
      <c r="V539" s="171"/>
      <c r="W539" s="171"/>
      <c r="X539" s="171"/>
      <c r="Y539" s="171"/>
      <c r="Z539" s="171"/>
      <c r="AA539" s="176"/>
      <c r="AT539" s="177" t="s">
        <v>134</v>
      </c>
      <c r="AU539" s="177" t="s">
        <v>87</v>
      </c>
      <c r="AV539" s="10" t="s">
        <v>87</v>
      </c>
      <c r="AW539" s="10" t="s">
        <v>35</v>
      </c>
      <c r="AX539" s="10" t="s">
        <v>77</v>
      </c>
      <c r="AY539" s="177" t="s">
        <v>127</v>
      </c>
    </row>
    <row r="540" spans="2:65" s="12" customFormat="1" ht="22.5" customHeight="1">
      <c r="B540" s="188"/>
      <c r="C540" s="189"/>
      <c r="D540" s="189"/>
      <c r="E540" s="190" t="s">
        <v>5</v>
      </c>
      <c r="F540" s="304" t="s">
        <v>279</v>
      </c>
      <c r="G540" s="305"/>
      <c r="H540" s="305"/>
      <c r="I540" s="305"/>
      <c r="J540" s="189"/>
      <c r="K540" s="191">
        <v>12</v>
      </c>
      <c r="L540" s="189"/>
      <c r="M540" s="189"/>
      <c r="N540" s="189"/>
      <c r="O540" s="189"/>
      <c r="P540" s="189"/>
      <c r="Q540" s="189"/>
      <c r="R540" s="192"/>
      <c r="T540" s="193"/>
      <c r="U540" s="189"/>
      <c r="V540" s="189"/>
      <c r="W540" s="189"/>
      <c r="X540" s="189"/>
      <c r="Y540" s="189"/>
      <c r="Z540" s="189"/>
      <c r="AA540" s="194"/>
      <c r="AT540" s="195" t="s">
        <v>134</v>
      </c>
      <c r="AU540" s="195" t="s">
        <v>87</v>
      </c>
      <c r="AV540" s="12" t="s">
        <v>150</v>
      </c>
      <c r="AW540" s="12" t="s">
        <v>35</v>
      </c>
      <c r="AX540" s="12" t="s">
        <v>22</v>
      </c>
      <c r="AY540" s="195" t="s">
        <v>127</v>
      </c>
    </row>
    <row r="541" spans="2:65" s="1" customFormat="1" ht="44.25" customHeight="1">
      <c r="B541" s="135"/>
      <c r="C541" s="163" t="s">
        <v>511</v>
      </c>
      <c r="D541" s="163" t="s">
        <v>128</v>
      </c>
      <c r="E541" s="164" t="s">
        <v>512</v>
      </c>
      <c r="F541" s="285" t="s">
        <v>513</v>
      </c>
      <c r="G541" s="285"/>
      <c r="H541" s="285"/>
      <c r="I541" s="285"/>
      <c r="J541" s="165" t="s">
        <v>296</v>
      </c>
      <c r="K541" s="166">
        <v>23</v>
      </c>
      <c r="L541" s="286">
        <v>0</v>
      </c>
      <c r="M541" s="286"/>
      <c r="N541" s="287">
        <f>ROUND(L541*K541,2)</f>
        <v>0</v>
      </c>
      <c r="O541" s="287"/>
      <c r="P541" s="287"/>
      <c r="Q541" s="287"/>
      <c r="R541" s="138"/>
      <c r="T541" s="167" t="s">
        <v>5</v>
      </c>
      <c r="U541" s="47" t="s">
        <v>42</v>
      </c>
      <c r="V541" s="39"/>
      <c r="W541" s="168">
        <f>V541*K541</f>
        <v>0</v>
      </c>
      <c r="X541" s="168">
        <v>0</v>
      </c>
      <c r="Y541" s="168">
        <f>X541*K541</f>
        <v>0</v>
      </c>
      <c r="Z541" s="168">
        <v>0</v>
      </c>
      <c r="AA541" s="169">
        <f>Z541*K541</f>
        <v>0</v>
      </c>
      <c r="AR541" s="21" t="s">
        <v>150</v>
      </c>
      <c r="AT541" s="21" t="s">
        <v>128</v>
      </c>
      <c r="AU541" s="21" t="s">
        <v>87</v>
      </c>
      <c r="AY541" s="21" t="s">
        <v>127</v>
      </c>
      <c r="BE541" s="109">
        <f>IF(U541="základní",N541,0)</f>
        <v>0</v>
      </c>
      <c r="BF541" s="109">
        <f>IF(U541="snížená",N541,0)</f>
        <v>0</v>
      </c>
      <c r="BG541" s="109">
        <f>IF(U541="zákl. přenesená",N541,0)</f>
        <v>0</v>
      </c>
      <c r="BH541" s="109">
        <f>IF(U541="sníž. přenesená",N541,0)</f>
        <v>0</v>
      </c>
      <c r="BI541" s="109">
        <f>IF(U541="nulová",N541,0)</f>
        <v>0</v>
      </c>
      <c r="BJ541" s="21" t="s">
        <v>22</v>
      </c>
      <c r="BK541" s="109">
        <f>ROUND(L541*K541,2)</f>
        <v>0</v>
      </c>
      <c r="BL541" s="21" t="s">
        <v>150</v>
      </c>
      <c r="BM541" s="21" t="s">
        <v>514</v>
      </c>
    </row>
    <row r="542" spans="2:65" s="1" customFormat="1" ht="31.5" customHeight="1">
      <c r="B542" s="135"/>
      <c r="C542" s="196" t="s">
        <v>515</v>
      </c>
      <c r="D542" s="196" t="s">
        <v>365</v>
      </c>
      <c r="E542" s="197" t="s">
        <v>516</v>
      </c>
      <c r="F542" s="306" t="s">
        <v>517</v>
      </c>
      <c r="G542" s="306"/>
      <c r="H542" s="306"/>
      <c r="I542" s="306"/>
      <c r="J542" s="198" t="s">
        <v>296</v>
      </c>
      <c r="K542" s="199">
        <v>23</v>
      </c>
      <c r="L542" s="307">
        <v>0</v>
      </c>
      <c r="M542" s="307"/>
      <c r="N542" s="308">
        <f>ROUND(L542*K542,2)</f>
        <v>0</v>
      </c>
      <c r="O542" s="287"/>
      <c r="P542" s="287"/>
      <c r="Q542" s="287"/>
      <c r="R542" s="138"/>
      <c r="T542" s="167" t="s">
        <v>5</v>
      </c>
      <c r="U542" s="47" t="s">
        <v>42</v>
      </c>
      <c r="V542" s="39"/>
      <c r="W542" s="168">
        <f>V542*K542</f>
        <v>0</v>
      </c>
      <c r="X542" s="168">
        <v>1E-3</v>
      </c>
      <c r="Y542" s="168">
        <f>X542*K542</f>
        <v>2.3E-2</v>
      </c>
      <c r="Z542" s="168">
        <v>0</v>
      </c>
      <c r="AA542" s="169">
        <f>Z542*K542</f>
        <v>0</v>
      </c>
      <c r="AR542" s="21" t="s">
        <v>174</v>
      </c>
      <c r="AT542" s="21" t="s">
        <v>365</v>
      </c>
      <c r="AU542" s="21" t="s">
        <v>87</v>
      </c>
      <c r="AY542" s="21" t="s">
        <v>127</v>
      </c>
      <c r="BE542" s="109">
        <f>IF(U542="základní",N542,0)</f>
        <v>0</v>
      </c>
      <c r="BF542" s="109">
        <f>IF(U542="snížená",N542,0)</f>
        <v>0</v>
      </c>
      <c r="BG542" s="109">
        <f>IF(U542="zákl. přenesená",N542,0)</f>
        <v>0</v>
      </c>
      <c r="BH542" s="109">
        <f>IF(U542="sníž. přenesená",N542,0)</f>
        <v>0</v>
      </c>
      <c r="BI542" s="109">
        <f>IF(U542="nulová",N542,0)</f>
        <v>0</v>
      </c>
      <c r="BJ542" s="21" t="s">
        <v>22</v>
      </c>
      <c r="BK542" s="109">
        <f>ROUND(L542*K542,2)</f>
        <v>0</v>
      </c>
      <c r="BL542" s="21" t="s">
        <v>150</v>
      </c>
      <c r="BM542" s="21" t="s">
        <v>518</v>
      </c>
    </row>
    <row r="543" spans="2:65" s="11" customFormat="1" ht="22.5" customHeight="1">
      <c r="B543" s="178"/>
      <c r="C543" s="179"/>
      <c r="D543" s="179"/>
      <c r="E543" s="180" t="s">
        <v>5</v>
      </c>
      <c r="F543" s="300" t="s">
        <v>263</v>
      </c>
      <c r="G543" s="301"/>
      <c r="H543" s="301"/>
      <c r="I543" s="301"/>
      <c r="J543" s="179"/>
      <c r="K543" s="181" t="s">
        <v>5</v>
      </c>
      <c r="L543" s="179"/>
      <c r="M543" s="179"/>
      <c r="N543" s="179"/>
      <c r="O543" s="179"/>
      <c r="P543" s="179"/>
      <c r="Q543" s="179"/>
      <c r="R543" s="182"/>
      <c r="T543" s="183"/>
      <c r="U543" s="179"/>
      <c r="V543" s="179"/>
      <c r="W543" s="179"/>
      <c r="X543" s="179"/>
      <c r="Y543" s="179"/>
      <c r="Z543" s="179"/>
      <c r="AA543" s="184"/>
      <c r="AT543" s="185" t="s">
        <v>134</v>
      </c>
      <c r="AU543" s="185" t="s">
        <v>87</v>
      </c>
      <c r="AV543" s="11" t="s">
        <v>22</v>
      </c>
      <c r="AW543" s="11" t="s">
        <v>35</v>
      </c>
      <c r="AX543" s="11" t="s">
        <v>77</v>
      </c>
      <c r="AY543" s="185" t="s">
        <v>127</v>
      </c>
    </row>
    <row r="544" spans="2:65" s="11" customFormat="1" ht="22.5" customHeight="1">
      <c r="B544" s="178"/>
      <c r="C544" s="179"/>
      <c r="D544" s="179"/>
      <c r="E544" s="180" t="s">
        <v>5</v>
      </c>
      <c r="F544" s="290" t="s">
        <v>271</v>
      </c>
      <c r="G544" s="291"/>
      <c r="H544" s="291"/>
      <c r="I544" s="291"/>
      <c r="J544" s="179"/>
      <c r="K544" s="181" t="s">
        <v>5</v>
      </c>
      <c r="L544" s="179"/>
      <c r="M544" s="179"/>
      <c r="N544" s="179"/>
      <c r="O544" s="179"/>
      <c r="P544" s="179"/>
      <c r="Q544" s="179"/>
      <c r="R544" s="182"/>
      <c r="T544" s="183"/>
      <c r="U544" s="179"/>
      <c r="V544" s="179"/>
      <c r="W544" s="179"/>
      <c r="X544" s="179"/>
      <c r="Y544" s="179"/>
      <c r="Z544" s="179"/>
      <c r="AA544" s="184"/>
      <c r="AT544" s="185" t="s">
        <v>134</v>
      </c>
      <c r="AU544" s="185" t="s">
        <v>87</v>
      </c>
      <c r="AV544" s="11" t="s">
        <v>22</v>
      </c>
      <c r="AW544" s="11" t="s">
        <v>35</v>
      </c>
      <c r="AX544" s="11" t="s">
        <v>77</v>
      </c>
      <c r="AY544" s="185" t="s">
        <v>127</v>
      </c>
    </row>
    <row r="545" spans="2:65" s="11" customFormat="1" ht="22.5" customHeight="1">
      <c r="B545" s="178"/>
      <c r="C545" s="179"/>
      <c r="D545" s="179"/>
      <c r="E545" s="180" t="s">
        <v>5</v>
      </c>
      <c r="F545" s="290" t="s">
        <v>315</v>
      </c>
      <c r="G545" s="291"/>
      <c r="H545" s="291"/>
      <c r="I545" s="291"/>
      <c r="J545" s="179"/>
      <c r="K545" s="181" t="s">
        <v>5</v>
      </c>
      <c r="L545" s="179"/>
      <c r="M545" s="179"/>
      <c r="N545" s="179"/>
      <c r="O545" s="179"/>
      <c r="P545" s="179"/>
      <c r="Q545" s="179"/>
      <c r="R545" s="182"/>
      <c r="T545" s="183"/>
      <c r="U545" s="179"/>
      <c r="V545" s="179"/>
      <c r="W545" s="179"/>
      <c r="X545" s="179"/>
      <c r="Y545" s="179"/>
      <c r="Z545" s="179"/>
      <c r="AA545" s="184"/>
      <c r="AT545" s="185" t="s">
        <v>134</v>
      </c>
      <c r="AU545" s="185" t="s">
        <v>87</v>
      </c>
      <c r="AV545" s="11" t="s">
        <v>22</v>
      </c>
      <c r="AW545" s="11" t="s">
        <v>35</v>
      </c>
      <c r="AX545" s="11" t="s">
        <v>77</v>
      </c>
      <c r="AY545" s="185" t="s">
        <v>127</v>
      </c>
    </row>
    <row r="546" spans="2:65" s="10" customFormat="1" ht="22.5" customHeight="1">
      <c r="B546" s="170"/>
      <c r="C546" s="171"/>
      <c r="D546" s="171"/>
      <c r="E546" s="172" t="s">
        <v>5</v>
      </c>
      <c r="F546" s="302" t="s">
        <v>272</v>
      </c>
      <c r="G546" s="303"/>
      <c r="H546" s="303"/>
      <c r="I546" s="303"/>
      <c r="J546" s="171"/>
      <c r="K546" s="173">
        <v>23</v>
      </c>
      <c r="L546" s="171"/>
      <c r="M546" s="171"/>
      <c r="N546" s="171"/>
      <c r="O546" s="171"/>
      <c r="P546" s="171"/>
      <c r="Q546" s="171"/>
      <c r="R546" s="174"/>
      <c r="T546" s="175"/>
      <c r="U546" s="171"/>
      <c r="V546" s="171"/>
      <c r="W546" s="171"/>
      <c r="X546" s="171"/>
      <c r="Y546" s="171"/>
      <c r="Z546" s="171"/>
      <c r="AA546" s="176"/>
      <c r="AT546" s="177" t="s">
        <v>134</v>
      </c>
      <c r="AU546" s="177" t="s">
        <v>87</v>
      </c>
      <c r="AV546" s="10" t="s">
        <v>87</v>
      </c>
      <c r="AW546" s="10" t="s">
        <v>35</v>
      </c>
      <c r="AX546" s="10" t="s">
        <v>22</v>
      </c>
      <c r="AY546" s="177" t="s">
        <v>127</v>
      </c>
    </row>
    <row r="547" spans="2:65" s="1" customFormat="1" ht="44.25" customHeight="1">
      <c r="B547" s="135"/>
      <c r="C547" s="163" t="s">
        <v>519</v>
      </c>
      <c r="D547" s="163" t="s">
        <v>128</v>
      </c>
      <c r="E547" s="164" t="s">
        <v>520</v>
      </c>
      <c r="F547" s="285" t="s">
        <v>521</v>
      </c>
      <c r="G547" s="285"/>
      <c r="H547" s="285"/>
      <c r="I547" s="285"/>
      <c r="J547" s="165" t="s">
        <v>296</v>
      </c>
      <c r="K547" s="166">
        <v>15</v>
      </c>
      <c r="L547" s="286">
        <v>0</v>
      </c>
      <c r="M547" s="286"/>
      <c r="N547" s="287">
        <f>ROUND(L547*K547,2)</f>
        <v>0</v>
      </c>
      <c r="O547" s="287"/>
      <c r="P547" s="287"/>
      <c r="Q547" s="287"/>
      <c r="R547" s="138"/>
      <c r="T547" s="167" t="s">
        <v>5</v>
      </c>
      <c r="U547" s="47" t="s">
        <v>42</v>
      </c>
      <c r="V547" s="39"/>
      <c r="W547" s="168">
        <f>V547*K547</f>
        <v>0</v>
      </c>
      <c r="X547" s="168">
        <v>0</v>
      </c>
      <c r="Y547" s="168">
        <f>X547*K547</f>
        <v>0</v>
      </c>
      <c r="Z547" s="168">
        <v>0</v>
      </c>
      <c r="AA547" s="169">
        <f>Z547*K547</f>
        <v>0</v>
      </c>
      <c r="AR547" s="21" t="s">
        <v>150</v>
      </c>
      <c r="AT547" s="21" t="s">
        <v>128</v>
      </c>
      <c r="AU547" s="21" t="s">
        <v>87</v>
      </c>
      <c r="AY547" s="21" t="s">
        <v>127</v>
      </c>
      <c r="BE547" s="109">
        <f>IF(U547="základní",N547,0)</f>
        <v>0</v>
      </c>
      <c r="BF547" s="109">
        <f>IF(U547="snížená",N547,0)</f>
        <v>0</v>
      </c>
      <c r="BG547" s="109">
        <f>IF(U547="zákl. přenesená",N547,0)</f>
        <v>0</v>
      </c>
      <c r="BH547" s="109">
        <f>IF(U547="sníž. přenesená",N547,0)</f>
        <v>0</v>
      </c>
      <c r="BI547" s="109">
        <f>IF(U547="nulová",N547,0)</f>
        <v>0</v>
      </c>
      <c r="BJ547" s="21" t="s">
        <v>22</v>
      </c>
      <c r="BK547" s="109">
        <f>ROUND(L547*K547,2)</f>
        <v>0</v>
      </c>
      <c r="BL547" s="21" t="s">
        <v>150</v>
      </c>
      <c r="BM547" s="21" t="s">
        <v>522</v>
      </c>
    </row>
    <row r="548" spans="2:65" s="1" customFormat="1" ht="31.5" customHeight="1">
      <c r="B548" s="135"/>
      <c r="C548" s="196" t="s">
        <v>523</v>
      </c>
      <c r="D548" s="196" t="s">
        <v>365</v>
      </c>
      <c r="E548" s="197" t="s">
        <v>524</v>
      </c>
      <c r="F548" s="306" t="s">
        <v>525</v>
      </c>
      <c r="G548" s="306"/>
      <c r="H548" s="306"/>
      <c r="I548" s="306"/>
      <c r="J548" s="198" t="s">
        <v>296</v>
      </c>
      <c r="K548" s="199">
        <v>15</v>
      </c>
      <c r="L548" s="307">
        <v>0</v>
      </c>
      <c r="M548" s="307"/>
      <c r="N548" s="308">
        <f>ROUND(L548*K548,2)</f>
        <v>0</v>
      </c>
      <c r="O548" s="287"/>
      <c r="P548" s="287"/>
      <c r="Q548" s="287"/>
      <c r="R548" s="138"/>
      <c r="T548" s="167" t="s">
        <v>5</v>
      </c>
      <c r="U548" s="47" t="s">
        <v>42</v>
      </c>
      <c r="V548" s="39"/>
      <c r="W548" s="168">
        <f>V548*K548</f>
        <v>0</v>
      </c>
      <c r="X548" s="168">
        <v>2.1099999999999999E-3</v>
      </c>
      <c r="Y548" s="168">
        <f>X548*K548</f>
        <v>3.1649999999999998E-2</v>
      </c>
      <c r="Z548" s="168">
        <v>0</v>
      </c>
      <c r="AA548" s="169">
        <f>Z548*K548</f>
        <v>0</v>
      </c>
      <c r="AR548" s="21" t="s">
        <v>174</v>
      </c>
      <c r="AT548" s="21" t="s">
        <v>365</v>
      </c>
      <c r="AU548" s="21" t="s">
        <v>87</v>
      </c>
      <c r="AY548" s="21" t="s">
        <v>127</v>
      </c>
      <c r="BE548" s="109">
        <f>IF(U548="základní",N548,0)</f>
        <v>0</v>
      </c>
      <c r="BF548" s="109">
        <f>IF(U548="snížená",N548,0)</f>
        <v>0</v>
      </c>
      <c r="BG548" s="109">
        <f>IF(U548="zákl. přenesená",N548,0)</f>
        <v>0</v>
      </c>
      <c r="BH548" s="109">
        <f>IF(U548="sníž. přenesená",N548,0)</f>
        <v>0</v>
      </c>
      <c r="BI548" s="109">
        <f>IF(U548="nulová",N548,0)</f>
        <v>0</v>
      </c>
      <c r="BJ548" s="21" t="s">
        <v>22</v>
      </c>
      <c r="BK548" s="109">
        <f>ROUND(L548*K548,2)</f>
        <v>0</v>
      </c>
      <c r="BL548" s="21" t="s">
        <v>150</v>
      </c>
      <c r="BM548" s="21" t="s">
        <v>526</v>
      </c>
    </row>
    <row r="549" spans="2:65" s="11" customFormat="1" ht="22.5" customHeight="1">
      <c r="B549" s="178"/>
      <c r="C549" s="179"/>
      <c r="D549" s="179"/>
      <c r="E549" s="180" t="s">
        <v>5</v>
      </c>
      <c r="F549" s="300" t="s">
        <v>263</v>
      </c>
      <c r="G549" s="301"/>
      <c r="H549" s="301"/>
      <c r="I549" s="301"/>
      <c r="J549" s="179"/>
      <c r="K549" s="181" t="s">
        <v>5</v>
      </c>
      <c r="L549" s="179"/>
      <c r="M549" s="179"/>
      <c r="N549" s="179"/>
      <c r="O549" s="179"/>
      <c r="P549" s="179"/>
      <c r="Q549" s="179"/>
      <c r="R549" s="182"/>
      <c r="T549" s="183"/>
      <c r="U549" s="179"/>
      <c r="V549" s="179"/>
      <c r="W549" s="179"/>
      <c r="X549" s="179"/>
      <c r="Y549" s="179"/>
      <c r="Z549" s="179"/>
      <c r="AA549" s="184"/>
      <c r="AT549" s="185" t="s">
        <v>134</v>
      </c>
      <c r="AU549" s="185" t="s">
        <v>87</v>
      </c>
      <c r="AV549" s="11" t="s">
        <v>22</v>
      </c>
      <c r="AW549" s="11" t="s">
        <v>35</v>
      </c>
      <c r="AX549" s="11" t="s">
        <v>77</v>
      </c>
      <c r="AY549" s="185" t="s">
        <v>127</v>
      </c>
    </row>
    <row r="550" spans="2:65" s="11" customFormat="1" ht="22.5" customHeight="1">
      <c r="B550" s="178"/>
      <c r="C550" s="179"/>
      <c r="D550" s="179"/>
      <c r="E550" s="180" t="s">
        <v>5</v>
      </c>
      <c r="F550" s="290" t="s">
        <v>269</v>
      </c>
      <c r="G550" s="291"/>
      <c r="H550" s="291"/>
      <c r="I550" s="291"/>
      <c r="J550" s="179"/>
      <c r="K550" s="181" t="s">
        <v>5</v>
      </c>
      <c r="L550" s="179"/>
      <c r="M550" s="179"/>
      <c r="N550" s="179"/>
      <c r="O550" s="179"/>
      <c r="P550" s="179"/>
      <c r="Q550" s="179"/>
      <c r="R550" s="182"/>
      <c r="T550" s="183"/>
      <c r="U550" s="179"/>
      <c r="V550" s="179"/>
      <c r="W550" s="179"/>
      <c r="X550" s="179"/>
      <c r="Y550" s="179"/>
      <c r="Z550" s="179"/>
      <c r="AA550" s="184"/>
      <c r="AT550" s="185" t="s">
        <v>134</v>
      </c>
      <c r="AU550" s="185" t="s">
        <v>87</v>
      </c>
      <c r="AV550" s="11" t="s">
        <v>22</v>
      </c>
      <c r="AW550" s="11" t="s">
        <v>35</v>
      </c>
      <c r="AX550" s="11" t="s">
        <v>77</v>
      </c>
      <c r="AY550" s="185" t="s">
        <v>127</v>
      </c>
    </row>
    <row r="551" spans="2:65" s="11" customFormat="1" ht="22.5" customHeight="1">
      <c r="B551" s="178"/>
      <c r="C551" s="179"/>
      <c r="D551" s="179"/>
      <c r="E551" s="180" t="s">
        <v>5</v>
      </c>
      <c r="F551" s="290" t="s">
        <v>311</v>
      </c>
      <c r="G551" s="291"/>
      <c r="H551" s="291"/>
      <c r="I551" s="291"/>
      <c r="J551" s="179"/>
      <c r="K551" s="181" t="s">
        <v>5</v>
      </c>
      <c r="L551" s="179"/>
      <c r="M551" s="179"/>
      <c r="N551" s="179"/>
      <c r="O551" s="179"/>
      <c r="P551" s="179"/>
      <c r="Q551" s="179"/>
      <c r="R551" s="182"/>
      <c r="T551" s="183"/>
      <c r="U551" s="179"/>
      <c r="V551" s="179"/>
      <c r="W551" s="179"/>
      <c r="X551" s="179"/>
      <c r="Y551" s="179"/>
      <c r="Z551" s="179"/>
      <c r="AA551" s="184"/>
      <c r="AT551" s="185" t="s">
        <v>134</v>
      </c>
      <c r="AU551" s="185" t="s">
        <v>87</v>
      </c>
      <c r="AV551" s="11" t="s">
        <v>22</v>
      </c>
      <c r="AW551" s="11" t="s">
        <v>35</v>
      </c>
      <c r="AX551" s="11" t="s">
        <v>77</v>
      </c>
      <c r="AY551" s="185" t="s">
        <v>127</v>
      </c>
    </row>
    <row r="552" spans="2:65" s="10" customFormat="1" ht="22.5" customHeight="1">
      <c r="B552" s="170"/>
      <c r="C552" s="171"/>
      <c r="D552" s="171"/>
      <c r="E552" s="172" t="s">
        <v>5</v>
      </c>
      <c r="F552" s="302" t="s">
        <v>400</v>
      </c>
      <c r="G552" s="303"/>
      <c r="H552" s="303"/>
      <c r="I552" s="303"/>
      <c r="J552" s="171"/>
      <c r="K552" s="173">
        <v>15</v>
      </c>
      <c r="L552" s="171"/>
      <c r="M552" s="171"/>
      <c r="N552" s="171"/>
      <c r="O552" s="171"/>
      <c r="P552" s="171"/>
      <c r="Q552" s="171"/>
      <c r="R552" s="174"/>
      <c r="T552" s="175"/>
      <c r="U552" s="171"/>
      <c r="V552" s="171"/>
      <c r="W552" s="171"/>
      <c r="X552" s="171"/>
      <c r="Y552" s="171"/>
      <c r="Z552" s="171"/>
      <c r="AA552" s="176"/>
      <c r="AT552" s="177" t="s">
        <v>134</v>
      </c>
      <c r="AU552" s="177" t="s">
        <v>87</v>
      </c>
      <c r="AV552" s="10" t="s">
        <v>87</v>
      </c>
      <c r="AW552" s="10" t="s">
        <v>35</v>
      </c>
      <c r="AX552" s="10" t="s">
        <v>22</v>
      </c>
      <c r="AY552" s="177" t="s">
        <v>127</v>
      </c>
    </row>
    <row r="553" spans="2:65" s="1" customFormat="1" ht="44.25" customHeight="1">
      <c r="B553" s="135"/>
      <c r="C553" s="163" t="s">
        <v>527</v>
      </c>
      <c r="D553" s="163" t="s">
        <v>128</v>
      </c>
      <c r="E553" s="164" t="s">
        <v>528</v>
      </c>
      <c r="F553" s="285" t="s">
        <v>529</v>
      </c>
      <c r="G553" s="285"/>
      <c r="H553" s="285"/>
      <c r="I553" s="285"/>
      <c r="J553" s="165" t="s">
        <v>472</v>
      </c>
      <c r="K553" s="166">
        <v>2</v>
      </c>
      <c r="L553" s="286">
        <v>0</v>
      </c>
      <c r="M553" s="286"/>
      <c r="N553" s="287">
        <f>ROUND(L553*K553,2)</f>
        <v>0</v>
      </c>
      <c r="O553" s="287"/>
      <c r="P553" s="287"/>
      <c r="Q553" s="287"/>
      <c r="R553" s="138"/>
      <c r="T553" s="167" t="s">
        <v>5</v>
      </c>
      <c r="U553" s="47" t="s">
        <v>42</v>
      </c>
      <c r="V553" s="39"/>
      <c r="W553" s="168">
        <f>V553*K553</f>
        <v>0</v>
      </c>
      <c r="X553" s="168">
        <v>0</v>
      </c>
      <c r="Y553" s="168">
        <f>X553*K553</f>
        <v>0</v>
      </c>
      <c r="Z553" s="168">
        <v>0</v>
      </c>
      <c r="AA553" s="169">
        <f>Z553*K553</f>
        <v>0</v>
      </c>
      <c r="AR553" s="21" t="s">
        <v>150</v>
      </c>
      <c r="AT553" s="21" t="s">
        <v>128</v>
      </c>
      <c r="AU553" s="21" t="s">
        <v>87</v>
      </c>
      <c r="AY553" s="21" t="s">
        <v>127</v>
      </c>
      <c r="BE553" s="109">
        <f>IF(U553="základní",N553,0)</f>
        <v>0</v>
      </c>
      <c r="BF553" s="109">
        <f>IF(U553="snížená",N553,0)</f>
        <v>0</v>
      </c>
      <c r="BG553" s="109">
        <f>IF(U553="zákl. přenesená",N553,0)</f>
        <v>0</v>
      </c>
      <c r="BH553" s="109">
        <f>IF(U553="sníž. přenesená",N553,0)</f>
        <v>0</v>
      </c>
      <c r="BI553" s="109">
        <f>IF(U553="nulová",N553,0)</f>
        <v>0</v>
      </c>
      <c r="BJ553" s="21" t="s">
        <v>22</v>
      </c>
      <c r="BK553" s="109">
        <f>ROUND(L553*K553,2)</f>
        <v>0</v>
      </c>
      <c r="BL553" s="21" t="s">
        <v>150</v>
      </c>
      <c r="BM553" s="21" t="s">
        <v>530</v>
      </c>
    </row>
    <row r="554" spans="2:65" s="1" customFormat="1" ht="22.5" customHeight="1">
      <c r="B554" s="135"/>
      <c r="C554" s="196" t="s">
        <v>531</v>
      </c>
      <c r="D554" s="196" t="s">
        <v>365</v>
      </c>
      <c r="E554" s="197" t="s">
        <v>532</v>
      </c>
      <c r="F554" s="306" t="s">
        <v>533</v>
      </c>
      <c r="G554" s="306"/>
      <c r="H554" s="306"/>
      <c r="I554" s="306"/>
      <c r="J554" s="198" t="s">
        <v>472</v>
      </c>
      <c r="K554" s="199">
        <v>2</v>
      </c>
      <c r="L554" s="307">
        <v>0</v>
      </c>
      <c r="M554" s="307"/>
      <c r="N554" s="308">
        <f>ROUND(L554*K554,2)</f>
        <v>0</v>
      </c>
      <c r="O554" s="287"/>
      <c r="P554" s="287"/>
      <c r="Q554" s="287"/>
      <c r="R554" s="138"/>
      <c r="T554" s="167" t="s">
        <v>5</v>
      </c>
      <c r="U554" s="47" t="s">
        <v>42</v>
      </c>
      <c r="V554" s="39"/>
      <c r="W554" s="168">
        <f>V554*K554</f>
        <v>0</v>
      </c>
      <c r="X554" s="168">
        <v>1E-3</v>
      </c>
      <c r="Y554" s="168">
        <f>X554*K554</f>
        <v>2E-3</v>
      </c>
      <c r="Z554" s="168">
        <v>0</v>
      </c>
      <c r="AA554" s="169">
        <f>Z554*K554</f>
        <v>0</v>
      </c>
      <c r="AR554" s="21" t="s">
        <v>174</v>
      </c>
      <c r="AT554" s="21" t="s">
        <v>365</v>
      </c>
      <c r="AU554" s="21" t="s">
        <v>87</v>
      </c>
      <c r="AY554" s="21" t="s">
        <v>127</v>
      </c>
      <c r="BE554" s="109">
        <f>IF(U554="základní",N554,0)</f>
        <v>0</v>
      </c>
      <c r="BF554" s="109">
        <f>IF(U554="snížená",N554,0)</f>
        <v>0</v>
      </c>
      <c r="BG554" s="109">
        <f>IF(U554="zákl. přenesená",N554,0)</f>
        <v>0</v>
      </c>
      <c r="BH554" s="109">
        <f>IF(U554="sníž. přenesená",N554,0)</f>
        <v>0</v>
      </c>
      <c r="BI554" s="109">
        <f>IF(U554="nulová",N554,0)</f>
        <v>0</v>
      </c>
      <c r="BJ554" s="21" t="s">
        <v>22</v>
      </c>
      <c r="BK554" s="109">
        <f>ROUND(L554*K554,2)</f>
        <v>0</v>
      </c>
      <c r="BL554" s="21" t="s">
        <v>150</v>
      </c>
      <c r="BM554" s="21" t="s">
        <v>534</v>
      </c>
    </row>
    <row r="555" spans="2:65" s="11" customFormat="1" ht="22.5" customHeight="1">
      <c r="B555" s="178"/>
      <c r="C555" s="179"/>
      <c r="D555" s="179"/>
      <c r="E555" s="180" t="s">
        <v>5</v>
      </c>
      <c r="F555" s="300" t="s">
        <v>474</v>
      </c>
      <c r="G555" s="301"/>
      <c r="H555" s="301"/>
      <c r="I555" s="301"/>
      <c r="J555" s="179"/>
      <c r="K555" s="181" t="s">
        <v>5</v>
      </c>
      <c r="L555" s="179"/>
      <c r="M555" s="179"/>
      <c r="N555" s="179"/>
      <c r="O555" s="179"/>
      <c r="P555" s="179"/>
      <c r="Q555" s="179"/>
      <c r="R555" s="182"/>
      <c r="T555" s="183"/>
      <c r="U555" s="179"/>
      <c r="V555" s="179"/>
      <c r="W555" s="179"/>
      <c r="X555" s="179"/>
      <c r="Y555" s="179"/>
      <c r="Z555" s="179"/>
      <c r="AA555" s="184"/>
      <c r="AT555" s="185" t="s">
        <v>134</v>
      </c>
      <c r="AU555" s="185" t="s">
        <v>87</v>
      </c>
      <c r="AV555" s="11" t="s">
        <v>22</v>
      </c>
      <c r="AW555" s="11" t="s">
        <v>35</v>
      </c>
      <c r="AX555" s="11" t="s">
        <v>77</v>
      </c>
      <c r="AY555" s="185" t="s">
        <v>127</v>
      </c>
    </row>
    <row r="556" spans="2:65" s="10" customFormat="1" ht="22.5" customHeight="1">
      <c r="B556" s="170"/>
      <c r="C556" s="171"/>
      <c r="D556" s="171"/>
      <c r="E556" s="172" t="s">
        <v>5</v>
      </c>
      <c r="F556" s="302" t="s">
        <v>87</v>
      </c>
      <c r="G556" s="303"/>
      <c r="H556" s="303"/>
      <c r="I556" s="303"/>
      <c r="J556" s="171"/>
      <c r="K556" s="173">
        <v>2</v>
      </c>
      <c r="L556" s="171"/>
      <c r="M556" s="171"/>
      <c r="N556" s="171"/>
      <c r="O556" s="171"/>
      <c r="P556" s="171"/>
      <c r="Q556" s="171"/>
      <c r="R556" s="174"/>
      <c r="T556" s="175"/>
      <c r="U556" s="171"/>
      <c r="V556" s="171"/>
      <c r="W556" s="171"/>
      <c r="X556" s="171"/>
      <c r="Y556" s="171"/>
      <c r="Z556" s="171"/>
      <c r="AA556" s="176"/>
      <c r="AT556" s="177" t="s">
        <v>134</v>
      </c>
      <c r="AU556" s="177" t="s">
        <v>87</v>
      </c>
      <c r="AV556" s="10" t="s">
        <v>87</v>
      </c>
      <c r="AW556" s="10" t="s">
        <v>35</v>
      </c>
      <c r="AX556" s="10" t="s">
        <v>22</v>
      </c>
      <c r="AY556" s="177" t="s">
        <v>127</v>
      </c>
    </row>
    <row r="557" spans="2:65" s="1" customFormat="1" ht="44.25" customHeight="1">
      <c r="B557" s="135"/>
      <c r="C557" s="163" t="s">
        <v>535</v>
      </c>
      <c r="D557" s="163" t="s">
        <v>128</v>
      </c>
      <c r="E557" s="164" t="s">
        <v>536</v>
      </c>
      <c r="F557" s="285" t="s">
        <v>537</v>
      </c>
      <c r="G557" s="285"/>
      <c r="H557" s="285"/>
      <c r="I557" s="285"/>
      <c r="J557" s="165" t="s">
        <v>472</v>
      </c>
      <c r="K557" s="166">
        <v>4</v>
      </c>
      <c r="L557" s="286">
        <v>0</v>
      </c>
      <c r="M557" s="286"/>
      <c r="N557" s="287">
        <f>ROUND(L557*K557,2)</f>
        <v>0</v>
      </c>
      <c r="O557" s="287"/>
      <c r="P557" s="287"/>
      <c r="Q557" s="287"/>
      <c r="R557" s="138"/>
      <c r="T557" s="167" t="s">
        <v>5</v>
      </c>
      <c r="U557" s="47" t="s">
        <v>42</v>
      </c>
      <c r="V557" s="39"/>
      <c r="W557" s="168">
        <f>V557*K557</f>
        <v>0</v>
      </c>
      <c r="X557" s="168">
        <v>0</v>
      </c>
      <c r="Y557" s="168">
        <f>X557*K557</f>
        <v>0</v>
      </c>
      <c r="Z557" s="168">
        <v>0</v>
      </c>
      <c r="AA557" s="169">
        <f>Z557*K557</f>
        <v>0</v>
      </c>
      <c r="AR557" s="21" t="s">
        <v>150</v>
      </c>
      <c r="AT557" s="21" t="s">
        <v>128</v>
      </c>
      <c r="AU557" s="21" t="s">
        <v>87</v>
      </c>
      <c r="AY557" s="21" t="s">
        <v>127</v>
      </c>
      <c r="BE557" s="109">
        <f>IF(U557="základní",N557,0)</f>
        <v>0</v>
      </c>
      <c r="BF557" s="109">
        <f>IF(U557="snížená",N557,0)</f>
        <v>0</v>
      </c>
      <c r="BG557" s="109">
        <f>IF(U557="zákl. přenesená",N557,0)</f>
        <v>0</v>
      </c>
      <c r="BH557" s="109">
        <f>IF(U557="sníž. přenesená",N557,0)</f>
        <v>0</v>
      </c>
      <c r="BI557" s="109">
        <f>IF(U557="nulová",N557,0)</f>
        <v>0</v>
      </c>
      <c r="BJ557" s="21" t="s">
        <v>22</v>
      </c>
      <c r="BK557" s="109">
        <f>ROUND(L557*K557,2)</f>
        <v>0</v>
      </c>
      <c r="BL557" s="21" t="s">
        <v>150</v>
      </c>
      <c r="BM557" s="21" t="s">
        <v>538</v>
      </c>
    </row>
    <row r="558" spans="2:65" s="1" customFormat="1" ht="22.5" customHeight="1">
      <c r="B558" s="135"/>
      <c r="C558" s="196" t="s">
        <v>539</v>
      </c>
      <c r="D558" s="196" t="s">
        <v>365</v>
      </c>
      <c r="E558" s="197" t="s">
        <v>540</v>
      </c>
      <c r="F558" s="306" t="s">
        <v>541</v>
      </c>
      <c r="G558" s="306"/>
      <c r="H558" s="306"/>
      <c r="I558" s="306"/>
      <c r="J558" s="198" t="s">
        <v>472</v>
      </c>
      <c r="K558" s="199">
        <v>2</v>
      </c>
      <c r="L558" s="307">
        <v>0</v>
      </c>
      <c r="M558" s="307"/>
      <c r="N558" s="308">
        <f>ROUND(L558*K558,2)</f>
        <v>0</v>
      </c>
      <c r="O558" s="287"/>
      <c r="P558" s="287"/>
      <c r="Q558" s="287"/>
      <c r="R558" s="138"/>
      <c r="T558" s="167" t="s">
        <v>5</v>
      </c>
      <c r="U558" s="47" t="s">
        <v>42</v>
      </c>
      <c r="V558" s="39"/>
      <c r="W558" s="168">
        <f>V558*K558</f>
        <v>0</v>
      </c>
      <c r="X558" s="168">
        <v>0</v>
      </c>
      <c r="Y558" s="168">
        <f>X558*K558</f>
        <v>0</v>
      </c>
      <c r="Z558" s="168">
        <v>0</v>
      </c>
      <c r="AA558" s="169">
        <f>Z558*K558</f>
        <v>0</v>
      </c>
      <c r="AR558" s="21" t="s">
        <v>174</v>
      </c>
      <c r="AT558" s="21" t="s">
        <v>365</v>
      </c>
      <c r="AU558" s="21" t="s">
        <v>87</v>
      </c>
      <c r="AY558" s="21" t="s">
        <v>127</v>
      </c>
      <c r="BE558" s="109">
        <f>IF(U558="základní",N558,0)</f>
        <v>0</v>
      </c>
      <c r="BF558" s="109">
        <f>IF(U558="snížená",N558,0)</f>
        <v>0</v>
      </c>
      <c r="BG558" s="109">
        <f>IF(U558="zákl. přenesená",N558,0)</f>
        <v>0</v>
      </c>
      <c r="BH558" s="109">
        <f>IF(U558="sníž. přenesená",N558,0)</f>
        <v>0</v>
      </c>
      <c r="BI558" s="109">
        <f>IF(U558="nulová",N558,0)</f>
        <v>0</v>
      </c>
      <c r="BJ558" s="21" t="s">
        <v>22</v>
      </c>
      <c r="BK558" s="109">
        <f>ROUND(L558*K558,2)</f>
        <v>0</v>
      </c>
      <c r="BL558" s="21" t="s">
        <v>150</v>
      </c>
      <c r="BM558" s="21" t="s">
        <v>542</v>
      </c>
    </row>
    <row r="559" spans="2:65" s="11" customFormat="1" ht="22.5" customHeight="1">
      <c r="B559" s="178"/>
      <c r="C559" s="179"/>
      <c r="D559" s="179"/>
      <c r="E559" s="180" t="s">
        <v>5</v>
      </c>
      <c r="F559" s="300" t="s">
        <v>474</v>
      </c>
      <c r="G559" s="301"/>
      <c r="H559" s="301"/>
      <c r="I559" s="301"/>
      <c r="J559" s="179"/>
      <c r="K559" s="181" t="s">
        <v>5</v>
      </c>
      <c r="L559" s="179"/>
      <c r="M559" s="179"/>
      <c r="N559" s="179"/>
      <c r="O559" s="179"/>
      <c r="P559" s="179"/>
      <c r="Q559" s="179"/>
      <c r="R559" s="182"/>
      <c r="T559" s="183"/>
      <c r="U559" s="179"/>
      <c r="V559" s="179"/>
      <c r="W559" s="179"/>
      <c r="X559" s="179"/>
      <c r="Y559" s="179"/>
      <c r="Z559" s="179"/>
      <c r="AA559" s="184"/>
      <c r="AT559" s="185" t="s">
        <v>134</v>
      </c>
      <c r="AU559" s="185" t="s">
        <v>87</v>
      </c>
      <c r="AV559" s="11" t="s">
        <v>22</v>
      </c>
      <c r="AW559" s="11" t="s">
        <v>35</v>
      </c>
      <c r="AX559" s="11" t="s">
        <v>77</v>
      </c>
      <c r="AY559" s="185" t="s">
        <v>127</v>
      </c>
    </row>
    <row r="560" spans="2:65" s="10" customFormat="1" ht="22.5" customHeight="1">
      <c r="B560" s="170"/>
      <c r="C560" s="171"/>
      <c r="D560" s="171"/>
      <c r="E560" s="172" t="s">
        <v>5</v>
      </c>
      <c r="F560" s="302" t="s">
        <v>87</v>
      </c>
      <c r="G560" s="303"/>
      <c r="H560" s="303"/>
      <c r="I560" s="303"/>
      <c r="J560" s="171"/>
      <c r="K560" s="173">
        <v>2</v>
      </c>
      <c r="L560" s="171"/>
      <c r="M560" s="171"/>
      <c r="N560" s="171"/>
      <c r="O560" s="171"/>
      <c r="P560" s="171"/>
      <c r="Q560" s="171"/>
      <c r="R560" s="174"/>
      <c r="T560" s="175"/>
      <c r="U560" s="171"/>
      <c r="V560" s="171"/>
      <c r="W560" s="171"/>
      <c r="X560" s="171"/>
      <c r="Y560" s="171"/>
      <c r="Z560" s="171"/>
      <c r="AA560" s="176"/>
      <c r="AT560" s="177" t="s">
        <v>134</v>
      </c>
      <c r="AU560" s="177" t="s">
        <v>87</v>
      </c>
      <c r="AV560" s="10" t="s">
        <v>87</v>
      </c>
      <c r="AW560" s="10" t="s">
        <v>35</v>
      </c>
      <c r="AX560" s="10" t="s">
        <v>22</v>
      </c>
      <c r="AY560" s="177" t="s">
        <v>127</v>
      </c>
    </row>
    <row r="561" spans="2:65" s="1" customFormat="1" ht="22.5" customHeight="1">
      <c r="B561" s="135"/>
      <c r="C561" s="196" t="s">
        <v>543</v>
      </c>
      <c r="D561" s="196" t="s">
        <v>365</v>
      </c>
      <c r="E561" s="197" t="s">
        <v>544</v>
      </c>
      <c r="F561" s="306" t="s">
        <v>545</v>
      </c>
      <c r="G561" s="306"/>
      <c r="H561" s="306"/>
      <c r="I561" s="306"/>
      <c r="J561" s="198" t="s">
        <v>472</v>
      </c>
      <c r="K561" s="199">
        <v>2</v>
      </c>
      <c r="L561" s="307">
        <v>0</v>
      </c>
      <c r="M561" s="307"/>
      <c r="N561" s="308">
        <f>ROUND(L561*K561,2)</f>
        <v>0</v>
      </c>
      <c r="O561" s="287"/>
      <c r="P561" s="287"/>
      <c r="Q561" s="287"/>
      <c r="R561" s="138"/>
      <c r="T561" s="167" t="s">
        <v>5</v>
      </c>
      <c r="U561" s="47" t="s">
        <v>42</v>
      </c>
      <c r="V561" s="39"/>
      <c r="W561" s="168">
        <f>V561*K561</f>
        <v>0</v>
      </c>
      <c r="X561" s="168">
        <v>0</v>
      </c>
      <c r="Y561" s="168">
        <f>X561*K561</f>
        <v>0</v>
      </c>
      <c r="Z561" s="168">
        <v>0</v>
      </c>
      <c r="AA561" s="169">
        <f>Z561*K561</f>
        <v>0</v>
      </c>
      <c r="AR561" s="21" t="s">
        <v>174</v>
      </c>
      <c r="AT561" s="21" t="s">
        <v>365</v>
      </c>
      <c r="AU561" s="21" t="s">
        <v>87</v>
      </c>
      <c r="AY561" s="21" t="s">
        <v>127</v>
      </c>
      <c r="BE561" s="109">
        <f>IF(U561="základní",N561,0)</f>
        <v>0</v>
      </c>
      <c r="BF561" s="109">
        <f>IF(U561="snížená",N561,0)</f>
        <v>0</v>
      </c>
      <c r="BG561" s="109">
        <f>IF(U561="zákl. přenesená",N561,0)</f>
        <v>0</v>
      </c>
      <c r="BH561" s="109">
        <f>IF(U561="sníž. přenesená",N561,0)</f>
        <v>0</v>
      </c>
      <c r="BI561" s="109">
        <f>IF(U561="nulová",N561,0)</f>
        <v>0</v>
      </c>
      <c r="BJ561" s="21" t="s">
        <v>22</v>
      </c>
      <c r="BK561" s="109">
        <f>ROUND(L561*K561,2)</f>
        <v>0</v>
      </c>
      <c r="BL561" s="21" t="s">
        <v>150</v>
      </c>
      <c r="BM561" s="21" t="s">
        <v>546</v>
      </c>
    </row>
    <row r="562" spans="2:65" s="11" customFormat="1" ht="22.5" customHeight="1">
      <c r="B562" s="178"/>
      <c r="C562" s="179"/>
      <c r="D562" s="179"/>
      <c r="E562" s="180" t="s">
        <v>5</v>
      </c>
      <c r="F562" s="300" t="s">
        <v>474</v>
      </c>
      <c r="G562" s="301"/>
      <c r="H562" s="301"/>
      <c r="I562" s="301"/>
      <c r="J562" s="179"/>
      <c r="K562" s="181" t="s">
        <v>5</v>
      </c>
      <c r="L562" s="179"/>
      <c r="M562" s="179"/>
      <c r="N562" s="179"/>
      <c r="O562" s="179"/>
      <c r="P562" s="179"/>
      <c r="Q562" s="179"/>
      <c r="R562" s="182"/>
      <c r="T562" s="183"/>
      <c r="U562" s="179"/>
      <c r="V562" s="179"/>
      <c r="W562" s="179"/>
      <c r="X562" s="179"/>
      <c r="Y562" s="179"/>
      <c r="Z562" s="179"/>
      <c r="AA562" s="184"/>
      <c r="AT562" s="185" t="s">
        <v>134</v>
      </c>
      <c r="AU562" s="185" t="s">
        <v>87</v>
      </c>
      <c r="AV562" s="11" t="s">
        <v>22</v>
      </c>
      <c r="AW562" s="11" t="s">
        <v>35</v>
      </c>
      <c r="AX562" s="11" t="s">
        <v>77</v>
      </c>
      <c r="AY562" s="185" t="s">
        <v>127</v>
      </c>
    </row>
    <row r="563" spans="2:65" s="10" customFormat="1" ht="22.5" customHeight="1">
      <c r="B563" s="170"/>
      <c r="C563" s="171"/>
      <c r="D563" s="171"/>
      <c r="E563" s="172" t="s">
        <v>5</v>
      </c>
      <c r="F563" s="302" t="s">
        <v>87</v>
      </c>
      <c r="G563" s="303"/>
      <c r="H563" s="303"/>
      <c r="I563" s="303"/>
      <c r="J563" s="171"/>
      <c r="K563" s="173">
        <v>2</v>
      </c>
      <c r="L563" s="171"/>
      <c r="M563" s="171"/>
      <c r="N563" s="171"/>
      <c r="O563" s="171"/>
      <c r="P563" s="171"/>
      <c r="Q563" s="171"/>
      <c r="R563" s="174"/>
      <c r="T563" s="175"/>
      <c r="U563" s="171"/>
      <c r="V563" s="171"/>
      <c r="W563" s="171"/>
      <c r="X563" s="171"/>
      <c r="Y563" s="171"/>
      <c r="Z563" s="171"/>
      <c r="AA563" s="176"/>
      <c r="AT563" s="177" t="s">
        <v>134</v>
      </c>
      <c r="AU563" s="177" t="s">
        <v>87</v>
      </c>
      <c r="AV563" s="10" t="s">
        <v>87</v>
      </c>
      <c r="AW563" s="10" t="s">
        <v>35</v>
      </c>
      <c r="AX563" s="10" t="s">
        <v>22</v>
      </c>
      <c r="AY563" s="177" t="s">
        <v>127</v>
      </c>
    </row>
    <row r="564" spans="2:65" s="1" customFormat="1" ht="44.25" customHeight="1">
      <c r="B564" s="135"/>
      <c r="C564" s="163" t="s">
        <v>547</v>
      </c>
      <c r="D564" s="163" t="s">
        <v>128</v>
      </c>
      <c r="E564" s="164" t="s">
        <v>548</v>
      </c>
      <c r="F564" s="285" t="s">
        <v>549</v>
      </c>
      <c r="G564" s="285"/>
      <c r="H564" s="285"/>
      <c r="I564" s="285"/>
      <c r="J564" s="165" t="s">
        <v>472</v>
      </c>
      <c r="K564" s="166">
        <v>3</v>
      </c>
      <c r="L564" s="286">
        <v>0</v>
      </c>
      <c r="M564" s="286"/>
      <c r="N564" s="287">
        <f>ROUND(L564*K564,2)</f>
        <v>0</v>
      </c>
      <c r="O564" s="287"/>
      <c r="P564" s="287"/>
      <c r="Q564" s="287"/>
      <c r="R564" s="138"/>
      <c r="T564" s="167" t="s">
        <v>5</v>
      </c>
      <c r="U564" s="47" t="s">
        <v>42</v>
      </c>
      <c r="V564" s="39"/>
      <c r="W564" s="168">
        <f>V564*K564</f>
        <v>0</v>
      </c>
      <c r="X564" s="168">
        <v>0</v>
      </c>
      <c r="Y564" s="168">
        <f>X564*K564</f>
        <v>0</v>
      </c>
      <c r="Z564" s="168">
        <v>0</v>
      </c>
      <c r="AA564" s="169">
        <f>Z564*K564</f>
        <v>0</v>
      </c>
      <c r="AR564" s="21" t="s">
        <v>150</v>
      </c>
      <c r="AT564" s="21" t="s">
        <v>128</v>
      </c>
      <c r="AU564" s="21" t="s">
        <v>87</v>
      </c>
      <c r="AY564" s="21" t="s">
        <v>127</v>
      </c>
      <c r="BE564" s="109">
        <f>IF(U564="základní",N564,0)</f>
        <v>0</v>
      </c>
      <c r="BF564" s="109">
        <f>IF(U564="snížená",N564,0)</f>
        <v>0</v>
      </c>
      <c r="BG564" s="109">
        <f>IF(U564="zákl. přenesená",N564,0)</f>
        <v>0</v>
      </c>
      <c r="BH564" s="109">
        <f>IF(U564="sníž. přenesená",N564,0)</f>
        <v>0</v>
      </c>
      <c r="BI564" s="109">
        <f>IF(U564="nulová",N564,0)</f>
        <v>0</v>
      </c>
      <c r="BJ564" s="21" t="s">
        <v>22</v>
      </c>
      <c r="BK564" s="109">
        <f>ROUND(L564*K564,2)</f>
        <v>0</v>
      </c>
      <c r="BL564" s="21" t="s">
        <v>150</v>
      </c>
      <c r="BM564" s="21" t="s">
        <v>550</v>
      </c>
    </row>
    <row r="565" spans="2:65" s="1" customFormat="1" ht="22.5" customHeight="1">
      <c r="B565" s="135"/>
      <c r="C565" s="196" t="s">
        <v>551</v>
      </c>
      <c r="D565" s="196" t="s">
        <v>365</v>
      </c>
      <c r="E565" s="197" t="s">
        <v>552</v>
      </c>
      <c r="F565" s="306" t="s">
        <v>553</v>
      </c>
      <c r="G565" s="306"/>
      <c r="H565" s="306"/>
      <c r="I565" s="306"/>
      <c r="J565" s="198" t="s">
        <v>472</v>
      </c>
      <c r="K565" s="199">
        <v>1</v>
      </c>
      <c r="L565" s="307">
        <v>0</v>
      </c>
      <c r="M565" s="307"/>
      <c r="N565" s="308">
        <f>ROUND(L565*K565,2)</f>
        <v>0</v>
      </c>
      <c r="O565" s="287"/>
      <c r="P565" s="287"/>
      <c r="Q565" s="287"/>
      <c r="R565" s="138"/>
      <c r="T565" s="167" t="s">
        <v>5</v>
      </c>
      <c r="U565" s="47" t="s">
        <v>42</v>
      </c>
      <c r="V565" s="39"/>
      <c r="W565" s="168">
        <f>V565*K565</f>
        <v>0</v>
      </c>
      <c r="X565" s="168">
        <v>0</v>
      </c>
      <c r="Y565" s="168">
        <f>X565*K565</f>
        <v>0</v>
      </c>
      <c r="Z565" s="168">
        <v>0</v>
      </c>
      <c r="AA565" s="169">
        <f>Z565*K565</f>
        <v>0</v>
      </c>
      <c r="AR565" s="21" t="s">
        <v>174</v>
      </c>
      <c r="AT565" s="21" t="s">
        <v>365</v>
      </c>
      <c r="AU565" s="21" t="s">
        <v>87</v>
      </c>
      <c r="AY565" s="21" t="s">
        <v>127</v>
      </c>
      <c r="BE565" s="109">
        <f>IF(U565="základní",N565,0)</f>
        <v>0</v>
      </c>
      <c r="BF565" s="109">
        <f>IF(U565="snížená",N565,0)</f>
        <v>0</v>
      </c>
      <c r="BG565" s="109">
        <f>IF(U565="zákl. přenesená",N565,0)</f>
        <v>0</v>
      </c>
      <c r="BH565" s="109">
        <f>IF(U565="sníž. přenesená",N565,0)</f>
        <v>0</v>
      </c>
      <c r="BI565" s="109">
        <f>IF(U565="nulová",N565,0)</f>
        <v>0</v>
      </c>
      <c r="BJ565" s="21" t="s">
        <v>22</v>
      </c>
      <c r="BK565" s="109">
        <f>ROUND(L565*K565,2)</f>
        <v>0</v>
      </c>
      <c r="BL565" s="21" t="s">
        <v>150</v>
      </c>
      <c r="BM565" s="21" t="s">
        <v>554</v>
      </c>
    </row>
    <row r="566" spans="2:65" s="11" customFormat="1" ht="22.5" customHeight="1">
      <c r="B566" s="178"/>
      <c r="C566" s="179"/>
      <c r="D566" s="179"/>
      <c r="E566" s="180" t="s">
        <v>5</v>
      </c>
      <c r="F566" s="300" t="s">
        <v>474</v>
      </c>
      <c r="G566" s="301"/>
      <c r="H566" s="301"/>
      <c r="I566" s="301"/>
      <c r="J566" s="179"/>
      <c r="K566" s="181" t="s">
        <v>5</v>
      </c>
      <c r="L566" s="179"/>
      <c r="M566" s="179"/>
      <c r="N566" s="179"/>
      <c r="O566" s="179"/>
      <c r="P566" s="179"/>
      <c r="Q566" s="179"/>
      <c r="R566" s="182"/>
      <c r="T566" s="183"/>
      <c r="U566" s="179"/>
      <c r="V566" s="179"/>
      <c r="W566" s="179"/>
      <c r="X566" s="179"/>
      <c r="Y566" s="179"/>
      <c r="Z566" s="179"/>
      <c r="AA566" s="184"/>
      <c r="AT566" s="185" t="s">
        <v>134</v>
      </c>
      <c r="AU566" s="185" t="s">
        <v>87</v>
      </c>
      <c r="AV566" s="11" t="s">
        <v>22</v>
      </c>
      <c r="AW566" s="11" t="s">
        <v>35</v>
      </c>
      <c r="AX566" s="11" t="s">
        <v>77</v>
      </c>
      <c r="AY566" s="185" t="s">
        <v>127</v>
      </c>
    </row>
    <row r="567" spans="2:65" s="10" customFormat="1" ht="22.5" customHeight="1">
      <c r="B567" s="170"/>
      <c r="C567" s="171"/>
      <c r="D567" s="171"/>
      <c r="E567" s="172" t="s">
        <v>5</v>
      </c>
      <c r="F567" s="302" t="s">
        <v>22</v>
      </c>
      <c r="G567" s="303"/>
      <c r="H567" s="303"/>
      <c r="I567" s="303"/>
      <c r="J567" s="171"/>
      <c r="K567" s="173">
        <v>1</v>
      </c>
      <c r="L567" s="171"/>
      <c r="M567" s="171"/>
      <c r="N567" s="171"/>
      <c r="O567" s="171"/>
      <c r="P567" s="171"/>
      <c r="Q567" s="171"/>
      <c r="R567" s="174"/>
      <c r="T567" s="175"/>
      <c r="U567" s="171"/>
      <c r="V567" s="171"/>
      <c r="W567" s="171"/>
      <c r="X567" s="171"/>
      <c r="Y567" s="171"/>
      <c r="Z567" s="171"/>
      <c r="AA567" s="176"/>
      <c r="AT567" s="177" t="s">
        <v>134</v>
      </c>
      <c r="AU567" s="177" t="s">
        <v>87</v>
      </c>
      <c r="AV567" s="10" t="s">
        <v>87</v>
      </c>
      <c r="AW567" s="10" t="s">
        <v>35</v>
      </c>
      <c r="AX567" s="10" t="s">
        <v>22</v>
      </c>
      <c r="AY567" s="177" t="s">
        <v>127</v>
      </c>
    </row>
    <row r="568" spans="2:65" s="1" customFormat="1" ht="22.5" customHeight="1">
      <c r="B568" s="135"/>
      <c r="C568" s="196" t="s">
        <v>555</v>
      </c>
      <c r="D568" s="196" t="s">
        <v>365</v>
      </c>
      <c r="E568" s="197" t="s">
        <v>556</v>
      </c>
      <c r="F568" s="306" t="s">
        <v>557</v>
      </c>
      <c r="G568" s="306"/>
      <c r="H568" s="306"/>
      <c r="I568" s="306"/>
      <c r="J568" s="198" t="s">
        <v>472</v>
      </c>
      <c r="K568" s="199">
        <v>1</v>
      </c>
      <c r="L568" s="307">
        <v>0</v>
      </c>
      <c r="M568" s="307"/>
      <c r="N568" s="308">
        <f>ROUND(L568*K568,2)</f>
        <v>0</v>
      </c>
      <c r="O568" s="287"/>
      <c r="P568" s="287"/>
      <c r="Q568" s="287"/>
      <c r="R568" s="138"/>
      <c r="T568" s="167" t="s">
        <v>5</v>
      </c>
      <c r="U568" s="47" t="s">
        <v>42</v>
      </c>
      <c r="V568" s="39"/>
      <c r="W568" s="168">
        <f>V568*K568</f>
        <v>0</v>
      </c>
      <c r="X568" s="168">
        <v>0</v>
      </c>
      <c r="Y568" s="168">
        <f>X568*K568</f>
        <v>0</v>
      </c>
      <c r="Z568" s="168">
        <v>0</v>
      </c>
      <c r="AA568" s="169">
        <f>Z568*K568</f>
        <v>0</v>
      </c>
      <c r="AR568" s="21" t="s">
        <v>174</v>
      </c>
      <c r="AT568" s="21" t="s">
        <v>365</v>
      </c>
      <c r="AU568" s="21" t="s">
        <v>87</v>
      </c>
      <c r="AY568" s="21" t="s">
        <v>127</v>
      </c>
      <c r="BE568" s="109">
        <f>IF(U568="základní",N568,0)</f>
        <v>0</v>
      </c>
      <c r="BF568" s="109">
        <f>IF(U568="snížená",N568,0)</f>
        <v>0</v>
      </c>
      <c r="BG568" s="109">
        <f>IF(U568="zákl. přenesená",N568,0)</f>
        <v>0</v>
      </c>
      <c r="BH568" s="109">
        <f>IF(U568="sníž. přenesená",N568,0)</f>
        <v>0</v>
      </c>
      <c r="BI568" s="109">
        <f>IF(U568="nulová",N568,0)</f>
        <v>0</v>
      </c>
      <c r="BJ568" s="21" t="s">
        <v>22</v>
      </c>
      <c r="BK568" s="109">
        <f>ROUND(L568*K568,2)</f>
        <v>0</v>
      </c>
      <c r="BL568" s="21" t="s">
        <v>150</v>
      </c>
      <c r="BM568" s="21" t="s">
        <v>558</v>
      </c>
    </row>
    <row r="569" spans="2:65" s="11" customFormat="1" ht="22.5" customHeight="1">
      <c r="B569" s="178"/>
      <c r="C569" s="179"/>
      <c r="D569" s="179"/>
      <c r="E569" s="180" t="s">
        <v>5</v>
      </c>
      <c r="F569" s="300" t="s">
        <v>474</v>
      </c>
      <c r="G569" s="301"/>
      <c r="H569" s="301"/>
      <c r="I569" s="301"/>
      <c r="J569" s="179"/>
      <c r="K569" s="181" t="s">
        <v>5</v>
      </c>
      <c r="L569" s="179"/>
      <c r="M569" s="179"/>
      <c r="N569" s="179"/>
      <c r="O569" s="179"/>
      <c r="P569" s="179"/>
      <c r="Q569" s="179"/>
      <c r="R569" s="182"/>
      <c r="T569" s="183"/>
      <c r="U569" s="179"/>
      <c r="V569" s="179"/>
      <c r="W569" s="179"/>
      <c r="X569" s="179"/>
      <c r="Y569" s="179"/>
      <c r="Z569" s="179"/>
      <c r="AA569" s="184"/>
      <c r="AT569" s="185" t="s">
        <v>134</v>
      </c>
      <c r="AU569" s="185" t="s">
        <v>87</v>
      </c>
      <c r="AV569" s="11" t="s">
        <v>22</v>
      </c>
      <c r="AW569" s="11" t="s">
        <v>35</v>
      </c>
      <c r="AX569" s="11" t="s">
        <v>77</v>
      </c>
      <c r="AY569" s="185" t="s">
        <v>127</v>
      </c>
    </row>
    <row r="570" spans="2:65" s="10" customFormat="1" ht="22.5" customHeight="1">
      <c r="B570" s="170"/>
      <c r="C570" s="171"/>
      <c r="D570" s="171"/>
      <c r="E570" s="172" t="s">
        <v>5</v>
      </c>
      <c r="F570" s="302" t="s">
        <v>22</v>
      </c>
      <c r="G570" s="303"/>
      <c r="H570" s="303"/>
      <c r="I570" s="303"/>
      <c r="J570" s="171"/>
      <c r="K570" s="173">
        <v>1</v>
      </c>
      <c r="L570" s="171"/>
      <c r="M570" s="171"/>
      <c r="N570" s="171"/>
      <c r="O570" s="171"/>
      <c r="P570" s="171"/>
      <c r="Q570" s="171"/>
      <c r="R570" s="174"/>
      <c r="T570" s="175"/>
      <c r="U570" s="171"/>
      <c r="V570" s="171"/>
      <c r="W570" s="171"/>
      <c r="X570" s="171"/>
      <c r="Y570" s="171"/>
      <c r="Z570" s="171"/>
      <c r="AA570" s="176"/>
      <c r="AT570" s="177" t="s">
        <v>134</v>
      </c>
      <c r="AU570" s="177" t="s">
        <v>87</v>
      </c>
      <c r="AV570" s="10" t="s">
        <v>87</v>
      </c>
      <c r="AW570" s="10" t="s">
        <v>35</v>
      </c>
      <c r="AX570" s="10" t="s">
        <v>22</v>
      </c>
      <c r="AY570" s="177" t="s">
        <v>127</v>
      </c>
    </row>
    <row r="571" spans="2:65" s="1" customFormat="1" ht="31.5" customHeight="1">
      <c r="B571" s="135"/>
      <c r="C571" s="196" t="s">
        <v>559</v>
      </c>
      <c r="D571" s="196" t="s">
        <v>365</v>
      </c>
      <c r="E571" s="197" t="s">
        <v>560</v>
      </c>
      <c r="F571" s="306" t="s">
        <v>561</v>
      </c>
      <c r="G571" s="306"/>
      <c r="H571" s="306"/>
      <c r="I571" s="306"/>
      <c r="J571" s="198" t="s">
        <v>472</v>
      </c>
      <c r="K571" s="199">
        <v>1</v>
      </c>
      <c r="L571" s="307">
        <v>0</v>
      </c>
      <c r="M571" s="307"/>
      <c r="N571" s="308">
        <f>ROUND(L571*K571,2)</f>
        <v>0</v>
      </c>
      <c r="O571" s="287"/>
      <c r="P571" s="287"/>
      <c r="Q571" s="287"/>
      <c r="R571" s="138"/>
      <c r="T571" s="167" t="s">
        <v>5</v>
      </c>
      <c r="U571" s="47" t="s">
        <v>42</v>
      </c>
      <c r="V571" s="39"/>
      <c r="W571" s="168">
        <f>V571*K571</f>
        <v>0</v>
      </c>
      <c r="X571" s="168">
        <v>0</v>
      </c>
      <c r="Y571" s="168">
        <f>X571*K571</f>
        <v>0</v>
      </c>
      <c r="Z571" s="168">
        <v>0</v>
      </c>
      <c r="AA571" s="169">
        <f>Z571*K571</f>
        <v>0</v>
      </c>
      <c r="AR571" s="21" t="s">
        <v>174</v>
      </c>
      <c r="AT571" s="21" t="s">
        <v>365</v>
      </c>
      <c r="AU571" s="21" t="s">
        <v>87</v>
      </c>
      <c r="AY571" s="21" t="s">
        <v>127</v>
      </c>
      <c r="BE571" s="109">
        <f>IF(U571="základní",N571,0)</f>
        <v>0</v>
      </c>
      <c r="BF571" s="109">
        <f>IF(U571="snížená",N571,0)</f>
        <v>0</v>
      </c>
      <c r="BG571" s="109">
        <f>IF(U571="zákl. přenesená",N571,0)</f>
        <v>0</v>
      </c>
      <c r="BH571" s="109">
        <f>IF(U571="sníž. přenesená",N571,0)</f>
        <v>0</v>
      </c>
      <c r="BI571" s="109">
        <f>IF(U571="nulová",N571,0)</f>
        <v>0</v>
      </c>
      <c r="BJ571" s="21" t="s">
        <v>22</v>
      </c>
      <c r="BK571" s="109">
        <f>ROUND(L571*K571,2)</f>
        <v>0</v>
      </c>
      <c r="BL571" s="21" t="s">
        <v>150</v>
      </c>
      <c r="BM571" s="21" t="s">
        <v>562</v>
      </c>
    </row>
    <row r="572" spans="2:65" s="11" customFormat="1" ht="22.5" customHeight="1">
      <c r="B572" s="178"/>
      <c r="C572" s="179"/>
      <c r="D572" s="179"/>
      <c r="E572" s="180" t="s">
        <v>5</v>
      </c>
      <c r="F572" s="300" t="s">
        <v>474</v>
      </c>
      <c r="G572" s="301"/>
      <c r="H572" s="301"/>
      <c r="I572" s="301"/>
      <c r="J572" s="179"/>
      <c r="K572" s="181" t="s">
        <v>5</v>
      </c>
      <c r="L572" s="179"/>
      <c r="M572" s="179"/>
      <c r="N572" s="179"/>
      <c r="O572" s="179"/>
      <c r="P572" s="179"/>
      <c r="Q572" s="179"/>
      <c r="R572" s="182"/>
      <c r="T572" s="183"/>
      <c r="U572" s="179"/>
      <c r="V572" s="179"/>
      <c r="W572" s="179"/>
      <c r="X572" s="179"/>
      <c r="Y572" s="179"/>
      <c r="Z572" s="179"/>
      <c r="AA572" s="184"/>
      <c r="AT572" s="185" t="s">
        <v>134</v>
      </c>
      <c r="AU572" s="185" t="s">
        <v>87</v>
      </c>
      <c r="AV572" s="11" t="s">
        <v>22</v>
      </c>
      <c r="AW572" s="11" t="s">
        <v>35</v>
      </c>
      <c r="AX572" s="11" t="s">
        <v>77</v>
      </c>
      <c r="AY572" s="185" t="s">
        <v>127</v>
      </c>
    </row>
    <row r="573" spans="2:65" s="10" customFormat="1" ht="22.5" customHeight="1">
      <c r="B573" s="170"/>
      <c r="C573" s="171"/>
      <c r="D573" s="171"/>
      <c r="E573" s="172" t="s">
        <v>5</v>
      </c>
      <c r="F573" s="302" t="s">
        <v>22</v>
      </c>
      <c r="G573" s="303"/>
      <c r="H573" s="303"/>
      <c r="I573" s="303"/>
      <c r="J573" s="171"/>
      <c r="K573" s="173">
        <v>1</v>
      </c>
      <c r="L573" s="171"/>
      <c r="M573" s="171"/>
      <c r="N573" s="171"/>
      <c r="O573" s="171"/>
      <c r="P573" s="171"/>
      <c r="Q573" s="171"/>
      <c r="R573" s="174"/>
      <c r="T573" s="175"/>
      <c r="U573" s="171"/>
      <c r="V573" s="171"/>
      <c r="W573" s="171"/>
      <c r="X573" s="171"/>
      <c r="Y573" s="171"/>
      <c r="Z573" s="171"/>
      <c r="AA573" s="176"/>
      <c r="AT573" s="177" t="s">
        <v>134</v>
      </c>
      <c r="AU573" s="177" t="s">
        <v>87</v>
      </c>
      <c r="AV573" s="10" t="s">
        <v>87</v>
      </c>
      <c r="AW573" s="10" t="s">
        <v>35</v>
      </c>
      <c r="AX573" s="10" t="s">
        <v>22</v>
      </c>
      <c r="AY573" s="177" t="s">
        <v>127</v>
      </c>
    </row>
    <row r="574" spans="2:65" s="1" customFormat="1" ht="44.25" customHeight="1">
      <c r="B574" s="135"/>
      <c r="C574" s="163" t="s">
        <v>563</v>
      </c>
      <c r="D574" s="163" t="s">
        <v>128</v>
      </c>
      <c r="E574" s="164" t="s">
        <v>564</v>
      </c>
      <c r="F574" s="285" t="s">
        <v>565</v>
      </c>
      <c r="G574" s="285"/>
      <c r="H574" s="285"/>
      <c r="I574" s="285"/>
      <c r="J574" s="165" t="s">
        <v>472</v>
      </c>
      <c r="K574" s="166">
        <v>1</v>
      </c>
      <c r="L574" s="286">
        <v>0</v>
      </c>
      <c r="M574" s="286"/>
      <c r="N574" s="287">
        <f>ROUND(L574*K574,2)</f>
        <v>0</v>
      </c>
      <c r="O574" s="287"/>
      <c r="P574" s="287"/>
      <c r="Q574" s="287"/>
      <c r="R574" s="138"/>
      <c r="T574" s="167" t="s">
        <v>5</v>
      </c>
      <c r="U574" s="47" t="s">
        <v>42</v>
      </c>
      <c r="V574" s="39"/>
      <c r="W574" s="168">
        <f>V574*K574</f>
        <v>0</v>
      </c>
      <c r="X574" s="168">
        <v>0</v>
      </c>
      <c r="Y574" s="168">
        <f>X574*K574</f>
        <v>0</v>
      </c>
      <c r="Z574" s="168">
        <v>0</v>
      </c>
      <c r="AA574" s="169">
        <f>Z574*K574</f>
        <v>0</v>
      </c>
      <c r="AR574" s="21" t="s">
        <v>150</v>
      </c>
      <c r="AT574" s="21" t="s">
        <v>128</v>
      </c>
      <c r="AU574" s="21" t="s">
        <v>87</v>
      </c>
      <c r="AY574" s="21" t="s">
        <v>127</v>
      </c>
      <c r="BE574" s="109">
        <f>IF(U574="základní",N574,0)</f>
        <v>0</v>
      </c>
      <c r="BF574" s="109">
        <f>IF(U574="snížená",N574,0)</f>
        <v>0</v>
      </c>
      <c r="BG574" s="109">
        <f>IF(U574="zákl. přenesená",N574,0)</f>
        <v>0</v>
      </c>
      <c r="BH574" s="109">
        <f>IF(U574="sníž. přenesená",N574,0)</f>
        <v>0</v>
      </c>
      <c r="BI574" s="109">
        <f>IF(U574="nulová",N574,0)</f>
        <v>0</v>
      </c>
      <c r="BJ574" s="21" t="s">
        <v>22</v>
      </c>
      <c r="BK574" s="109">
        <f>ROUND(L574*K574,2)</f>
        <v>0</v>
      </c>
      <c r="BL574" s="21" t="s">
        <v>150</v>
      </c>
      <c r="BM574" s="21" t="s">
        <v>566</v>
      </c>
    </row>
    <row r="575" spans="2:65" s="1" customFormat="1" ht="44.25" customHeight="1">
      <c r="B575" s="135"/>
      <c r="C575" s="196" t="s">
        <v>567</v>
      </c>
      <c r="D575" s="196" t="s">
        <v>365</v>
      </c>
      <c r="E575" s="197" t="s">
        <v>568</v>
      </c>
      <c r="F575" s="306" t="s">
        <v>569</v>
      </c>
      <c r="G575" s="306"/>
      <c r="H575" s="306"/>
      <c r="I575" s="306"/>
      <c r="J575" s="198" t="s">
        <v>472</v>
      </c>
      <c r="K575" s="199">
        <v>1</v>
      </c>
      <c r="L575" s="307">
        <v>0</v>
      </c>
      <c r="M575" s="307"/>
      <c r="N575" s="308">
        <f>ROUND(L575*K575,2)</f>
        <v>0</v>
      </c>
      <c r="O575" s="287"/>
      <c r="P575" s="287"/>
      <c r="Q575" s="287"/>
      <c r="R575" s="138"/>
      <c r="T575" s="167" t="s">
        <v>5</v>
      </c>
      <c r="U575" s="47" t="s">
        <v>42</v>
      </c>
      <c r="V575" s="39"/>
      <c r="W575" s="168">
        <f>V575*K575</f>
        <v>0</v>
      </c>
      <c r="X575" s="168">
        <v>0</v>
      </c>
      <c r="Y575" s="168">
        <f>X575*K575</f>
        <v>0</v>
      </c>
      <c r="Z575" s="168">
        <v>0</v>
      </c>
      <c r="AA575" s="169">
        <f>Z575*K575</f>
        <v>0</v>
      </c>
      <c r="AR575" s="21" t="s">
        <v>174</v>
      </c>
      <c r="AT575" s="21" t="s">
        <v>365</v>
      </c>
      <c r="AU575" s="21" t="s">
        <v>87</v>
      </c>
      <c r="AY575" s="21" t="s">
        <v>127</v>
      </c>
      <c r="BE575" s="109">
        <f>IF(U575="základní",N575,0)</f>
        <v>0</v>
      </c>
      <c r="BF575" s="109">
        <f>IF(U575="snížená",N575,0)</f>
        <v>0</v>
      </c>
      <c r="BG575" s="109">
        <f>IF(U575="zákl. přenesená",N575,0)</f>
        <v>0</v>
      </c>
      <c r="BH575" s="109">
        <f>IF(U575="sníž. přenesená",N575,0)</f>
        <v>0</v>
      </c>
      <c r="BI575" s="109">
        <f>IF(U575="nulová",N575,0)</f>
        <v>0</v>
      </c>
      <c r="BJ575" s="21" t="s">
        <v>22</v>
      </c>
      <c r="BK575" s="109">
        <f>ROUND(L575*K575,2)</f>
        <v>0</v>
      </c>
      <c r="BL575" s="21" t="s">
        <v>150</v>
      </c>
      <c r="BM575" s="21" t="s">
        <v>570</v>
      </c>
    </row>
    <row r="576" spans="2:65" s="11" customFormat="1" ht="22.5" customHeight="1">
      <c r="B576" s="178"/>
      <c r="C576" s="179"/>
      <c r="D576" s="179"/>
      <c r="E576" s="180" t="s">
        <v>5</v>
      </c>
      <c r="F576" s="300" t="s">
        <v>474</v>
      </c>
      <c r="G576" s="301"/>
      <c r="H576" s="301"/>
      <c r="I576" s="301"/>
      <c r="J576" s="179"/>
      <c r="K576" s="181" t="s">
        <v>5</v>
      </c>
      <c r="L576" s="179"/>
      <c r="M576" s="179"/>
      <c r="N576" s="179"/>
      <c r="O576" s="179"/>
      <c r="P576" s="179"/>
      <c r="Q576" s="179"/>
      <c r="R576" s="182"/>
      <c r="T576" s="183"/>
      <c r="U576" s="179"/>
      <c r="V576" s="179"/>
      <c r="W576" s="179"/>
      <c r="X576" s="179"/>
      <c r="Y576" s="179"/>
      <c r="Z576" s="179"/>
      <c r="AA576" s="184"/>
      <c r="AT576" s="185" t="s">
        <v>134</v>
      </c>
      <c r="AU576" s="185" t="s">
        <v>87</v>
      </c>
      <c r="AV576" s="11" t="s">
        <v>22</v>
      </c>
      <c r="AW576" s="11" t="s">
        <v>35</v>
      </c>
      <c r="AX576" s="11" t="s">
        <v>77</v>
      </c>
      <c r="AY576" s="185" t="s">
        <v>127</v>
      </c>
    </row>
    <row r="577" spans="2:65" s="10" customFormat="1" ht="22.5" customHeight="1">
      <c r="B577" s="170"/>
      <c r="C577" s="171"/>
      <c r="D577" s="171"/>
      <c r="E577" s="172" t="s">
        <v>5</v>
      </c>
      <c r="F577" s="302" t="s">
        <v>22</v>
      </c>
      <c r="G577" s="303"/>
      <c r="H577" s="303"/>
      <c r="I577" s="303"/>
      <c r="J577" s="171"/>
      <c r="K577" s="173">
        <v>1</v>
      </c>
      <c r="L577" s="171"/>
      <c r="M577" s="171"/>
      <c r="N577" s="171"/>
      <c r="O577" s="171"/>
      <c r="P577" s="171"/>
      <c r="Q577" s="171"/>
      <c r="R577" s="174"/>
      <c r="T577" s="175"/>
      <c r="U577" s="171"/>
      <c r="V577" s="171"/>
      <c r="W577" s="171"/>
      <c r="X577" s="171"/>
      <c r="Y577" s="171"/>
      <c r="Z577" s="171"/>
      <c r="AA577" s="176"/>
      <c r="AT577" s="177" t="s">
        <v>134</v>
      </c>
      <c r="AU577" s="177" t="s">
        <v>87</v>
      </c>
      <c r="AV577" s="10" t="s">
        <v>87</v>
      </c>
      <c r="AW577" s="10" t="s">
        <v>35</v>
      </c>
      <c r="AX577" s="10" t="s">
        <v>22</v>
      </c>
      <c r="AY577" s="177" t="s">
        <v>127</v>
      </c>
    </row>
    <row r="578" spans="2:65" s="1" customFormat="1" ht="44.25" customHeight="1">
      <c r="B578" s="135"/>
      <c r="C578" s="163" t="s">
        <v>571</v>
      </c>
      <c r="D578" s="163" t="s">
        <v>128</v>
      </c>
      <c r="E578" s="164" t="s">
        <v>572</v>
      </c>
      <c r="F578" s="285" t="s">
        <v>573</v>
      </c>
      <c r="G578" s="285"/>
      <c r="H578" s="285"/>
      <c r="I578" s="285"/>
      <c r="J578" s="165" t="s">
        <v>472</v>
      </c>
      <c r="K578" s="166">
        <v>6</v>
      </c>
      <c r="L578" s="286">
        <v>0</v>
      </c>
      <c r="M578" s="286"/>
      <c r="N578" s="287">
        <f>ROUND(L578*K578,2)</f>
        <v>0</v>
      </c>
      <c r="O578" s="287"/>
      <c r="P578" s="287"/>
      <c r="Q578" s="287"/>
      <c r="R578" s="138"/>
      <c r="T578" s="167" t="s">
        <v>5</v>
      </c>
      <c r="U578" s="47" t="s">
        <v>42</v>
      </c>
      <c r="V578" s="39"/>
      <c r="W578" s="168">
        <f>V578*K578</f>
        <v>0</v>
      </c>
      <c r="X578" s="168">
        <v>0</v>
      </c>
      <c r="Y578" s="168">
        <f>X578*K578</f>
        <v>0</v>
      </c>
      <c r="Z578" s="168">
        <v>0</v>
      </c>
      <c r="AA578" s="169">
        <f>Z578*K578</f>
        <v>0</v>
      </c>
      <c r="AR578" s="21" t="s">
        <v>150</v>
      </c>
      <c r="AT578" s="21" t="s">
        <v>128</v>
      </c>
      <c r="AU578" s="21" t="s">
        <v>87</v>
      </c>
      <c r="AY578" s="21" t="s">
        <v>127</v>
      </c>
      <c r="BE578" s="109">
        <f>IF(U578="základní",N578,0)</f>
        <v>0</v>
      </c>
      <c r="BF578" s="109">
        <f>IF(U578="snížená",N578,0)</f>
        <v>0</v>
      </c>
      <c r="BG578" s="109">
        <f>IF(U578="zákl. přenesená",N578,0)</f>
        <v>0</v>
      </c>
      <c r="BH578" s="109">
        <f>IF(U578="sníž. přenesená",N578,0)</f>
        <v>0</v>
      </c>
      <c r="BI578" s="109">
        <f>IF(U578="nulová",N578,0)</f>
        <v>0</v>
      </c>
      <c r="BJ578" s="21" t="s">
        <v>22</v>
      </c>
      <c r="BK578" s="109">
        <f>ROUND(L578*K578,2)</f>
        <v>0</v>
      </c>
      <c r="BL578" s="21" t="s">
        <v>150</v>
      </c>
      <c r="BM578" s="21" t="s">
        <v>574</v>
      </c>
    </row>
    <row r="579" spans="2:65" s="1" customFormat="1" ht="22.5" customHeight="1">
      <c r="B579" s="135"/>
      <c r="C579" s="196" t="s">
        <v>575</v>
      </c>
      <c r="D579" s="196" t="s">
        <v>365</v>
      </c>
      <c r="E579" s="197" t="s">
        <v>576</v>
      </c>
      <c r="F579" s="306" t="s">
        <v>577</v>
      </c>
      <c r="G579" s="306"/>
      <c r="H579" s="306"/>
      <c r="I579" s="306"/>
      <c r="J579" s="198" t="s">
        <v>472</v>
      </c>
      <c r="K579" s="199">
        <v>2</v>
      </c>
      <c r="L579" s="307">
        <v>0</v>
      </c>
      <c r="M579" s="307"/>
      <c r="N579" s="308">
        <f>ROUND(L579*K579,2)</f>
        <v>0</v>
      </c>
      <c r="O579" s="287"/>
      <c r="P579" s="287"/>
      <c r="Q579" s="287"/>
      <c r="R579" s="138"/>
      <c r="T579" s="167" t="s">
        <v>5</v>
      </c>
      <c r="U579" s="47" t="s">
        <v>42</v>
      </c>
      <c r="V579" s="39"/>
      <c r="W579" s="168">
        <f>V579*K579</f>
        <v>0</v>
      </c>
      <c r="X579" s="168">
        <v>0</v>
      </c>
      <c r="Y579" s="168">
        <f>X579*K579</f>
        <v>0</v>
      </c>
      <c r="Z579" s="168">
        <v>0</v>
      </c>
      <c r="AA579" s="169">
        <f>Z579*K579</f>
        <v>0</v>
      </c>
      <c r="AR579" s="21" t="s">
        <v>174</v>
      </c>
      <c r="AT579" s="21" t="s">
        <v>365</v>
      </c>
      <c r="AU579" s="21" t="s">
        <v>87</v>
      </c>
      <c r="AY579" s="21" t="s">
        <v>127</v>
      </c>
      <c r="BE579" s="109">
        <f>IF(U579="základní",N579,0)</f>
        <v>0</v>
      </c>
      <c r="BF579" s="109">
        <f>IF(U579="snížená",N579,0)</f>
        <v>0</v>
      </c>
      <c r="BG579" s="109">
        <f>IF(U579="zákl. přenesená",N579,0)</f>
        <v>0</v>
      </c>
      <c r="BH579" s="109">
        <f>IF(U579="sníž. přenesená",N579,0)</f>
        <v>0</v>
      </c>
      <c r="BI579" s="109">
        <f>IF(U579="nulová",N579,0)</f>
        <v>0</v>
      </c>
      <c r="BJ579" s="21" t="s">
        <v>22</v>
      </c>
      <c r="BK579" s="109">
        <f>ROUND(L579*K579,2)</f>
        <v>0</v>
      </c>
      <c r="BL579" s="21" t="s">
        <v>150</v>
      </c>
      <c r="BM579" s="21" t="s">
        <v>578</v>
      </c>
    </row>
    <row r="580" spans="2:65" s="11" customFormat="1" ht="22.5" customHeight="1">
      <c r="B580" s="178"/>
      <c r="C580" s="179"/>
      <c r="D580" s="179"/>
      <c r="E580" s="180" t="s">
        <v>5</v>
      </c>
      <c r="F580" s="300" t="s">
        <v>474</v>
      </c>
      <c r="G580" s="301"/>
      <c r="H580" s="301"/>
      <c r="I580" s="301"/>
      <c r="J580" s="179"/>
      <c r="K580" s="181" t="s">
        <v>5</v>
      </c>
      <c r="L580" s="179"/>
      <c r="M580" s="179"/>
      <c r="N580" s="179"/>
      <c r="O580" s="179"/>
      <c r="P580" s="179"/>
      <c r="Q580" s="179"/>
      <c r="R580" s="182"/>
      <c r="T580" s="183"/>
      <c r="U580" s="179"/>
      <c r="V580" s="179"/>
      <c r="W580" s="179"/>
      <c r="X580" s="179"/>
      <c r="Y580" s="179"/>
      <c r="Z580" s="179"/>
      <c r="AA580" s="184"/>
      <c r="AT580" s="185" t="s">
        <v>134</v>
      </c>
      <c r="AU580" s="185" t="s">
        <v>87</v>
      </c>
      <c r="AV580" s="11" t="s">
        <v>22</v>
      </c>
      <c r="AW580" s="11" t="s">
        <v>35</v>
      </c>
      <c r="AX580" s="11" t="s">
        <v>77</v>
      </c>
      <c r="AY580" s="185" t="s">
        <v>127</v>
      </c>
    </row>
    <row r="581" spans="2:65" s="10" customFormat="1" ht="22.5" customHeight="1">
      <c r="B581" s="170"/>
      <c r="C581" s="171"/>
      <c r="D581" s="171"/>
      <c r="E581" s="172" t="s">
        <v>5</v>
      </c>
      <c r="F581" s="302" t="s">
        <v>87</v>
      </c>
      <c r="G581" s="303"/>
      <c r="H581" s="303"/>
      <c r="I581" s="303"/>
      <c r="J581" s="171"/>
      <c r="K581" s="173">
        <v>2</v>
      </c>
      <c r="L581" s="171"/>
      <c r="M581" s="171"/>
      <c r="N581" s="171"/>
      <c r="O581" s="171"/>
      <c r="P581" s="171"/>
      <c r="Q581" s="171"/>
      <c r="R581" s="174"/>
      <c r="T581" s="175"/>
      <c r="U581" s="171"/>
      <c r="V581" s="171"/>
      <c r="W581" s="171"/>
      <c r="X581" s="171"/>
      <c r="Y581" s="171"/>
      <c r="Z581" s="171"/>
      <c r="AA581" s="176"/>
      <c r="AT581" s="177" t="s">
        <v>134</v>
      </c>
      <c r="AU581" s="177" t="s">
        <v>87</v>
      </c>
      <c r="AV581" s="10" t="s">
        <v>87</v>
      </c>
      <c r="AW581" s="10" t="s">
        <v>35</v>
      </c>
      <c r="AX581" s="10" t="s">
        <v>22</v>
      </c>
      <c r="AY581" s="177" t="s">
        <v>127</v>
      </c>
    </row>
    <row r="582" spans="2:65" s="1" customFormat="1" ht="22.5" customHeight="1">
      <c r="B582" s="135"/>
      <c r="C582" s="196" t="s">
        <v>579</v>
      </c>
      <c r="D582" s="196" t="s">
        <v>365</v>
      </c>
      <c r="E582" s="197" t="s">
        <v>580</v>
      </c>
      <c r="F582" s="306" t="s">
        <v>581</v>
      </c>
      <c r="G582" s="306"/>
      <c r="H582" s="306"/>
      <c r="I582" s="306"/>
      <c r="J582" s="198" t="s">
        <v>472</v>
      </c>
      <c r="K582" s="199">
        <v>1</v>
      </c>
      <c r="L582" s="307">
        <v>0</v>
      </c>
      <c r="M582" s="307"/>
      <c r="N582" s="308">
        <f>ROUND(L582*K582,2)</f>
        <v>0</v>
      </c>
      <c r="O582" s="287"/>
      <c r="P582" s="287"/>
      <c r="Q582" s="287"/>
      <c r="R582" s="138"/>
      <c r="T582" s="167" t="s">
        <v>5</v>
      </c>
      <c r="U582" s="47" t="s">
        <v>42</v>
      </c>
      <c r="V582" s="39"/>
      <c r="W582" s="168">
        <f>V582*K582</f>
        <v>0</v>
      </c>
      <c r="X582" s="168">
        <v>0</v>
      </c>
      <c r="Y582" s="168">
        <f>X582*K582</f>
        <v>0</v>
      </c>
      <c r="Z582" s="168">
        <v>0</v>
      </c>
      <c r="AA582" s="169">
        <f>Z582*K582</f>
        <v>0</v>
      </c>
      <c r="AR582" s="21" t="s">
        <v>174</v>
      </c>
      <c r="AT582" s="21" t="s">
        <v>365</v>
      </c>
      <c r="AU582" s="21" t="s">
        <v>87</v>
      </c>
      <c r="AY582" s="21" t="s">
        <v>127</v>
      </c>
      <c r="BE582" s="109">
        <f>IF(U582="základní",N582,0)</f>
        <v>0</v>
      </c>
      <c r="BF582" s="109">
        <f>IF(U582="snížená",N582,0)</f>
        <v>0</v>
      </c>
      <c r="BG582" s="109">
        <f>IF(U582="zákl. přenesená",N582,0)</f>
        <v>0</v>
      </c>
      <c r="BH582" s="109">
        <f>IF(U582="sníž. přenesená",N582,0)</f>
        <v>0</v>
      </c>
      <c r="BI582" s="109">
        <f>IF(U582="nulová",N582,0)</f>
        <v>0</v>
      </c>
      <c r="BJ582" s="21" t="s">
        <v>22</v>
      </c>
      <c r="BK582" s="109">
        <f>ROUND(L582*K582,2)</f>
        <v>0</v>
      </c>
      <c r="BL582" s="21" t="s">
        <v>150</v>
      </c>
      <c r="BM582" s="21" t="s">
        <v>582</v>
      </c>
    </row>
    <row r="583" spans="2:65" s="11" customFormat="1" ht="22.5" customHeight="1">
      <c r="B583" s="178"/>
      <c r="C583" s="179"/>
      <c r="D583" s="179"/>
      <c r="E583" s="180" t="s">
        <v>5</v>
      </c>
      <c r="F583" s="300" t="s">
        <v>474</v>
      </c>
      <c r="G583" s="301"/>
      <c r="H583" s="301"/>
      <c r="I583" s="301"/>
      <c r="J583" s="179"/>
      <c r="K583" s="181" t="s">
        <v>5</v>
      </c>
      <c r="L583" s="179"/>
      <c r="M583" s="179"/>
      <c r="N583" s="179"/>
      <c r="O583" s="179"/>
      <c r="P583" s="179"/>
      <c r="Q583" s="179"/>
      <c r="R583" s="182"/>
      <c r="T583" s="183"/>
      <c r="U583" s="179"/>
      <c r="V583" s="179"/>
      <c r="W583" s="179"/>
      <c r="X583" s="179"/>
      <c r="Y583" s="179"/>
      <c r="Z583" s="179"/>
      <c r="AA583" s="184"/>
      <c r="AT583" s="185" t="s">
        <v>134</v>
      </c>
      <c r="AU583" s="185" t="s">
        <v>87</v>
      </c>
      <c r="AV583" s="11" t="s">
        <v>22</v>
      </c>
      <c r="AW583" s="11" t="s">
        <v>35</v>
      </c>
      <c r="AX583" s="11" t="s">
        <v>77</v>
      </c>
      <c r="AY583" s="185" t="s">
        <v>127</v>
      </c>
    </row>
    <row r="584" spans="2:65" s="10" customFormat="1" ht="22.5" customHeight="1">
      <c r="B584" s="170"/>
      <c r="C584" s="171"/>
      <c r="D584" s="171"/>
      <c r="E584" s="172" t="s">
        <v>5</v>
      </c>
      <c r="F584" s="302" t="s">
        <v>22</v>
      </c>
      <c r="G584" s="303"/>
      <c r="H584" s="303"/>
      <c r="I584" s="303"/>
      <c r="J584" s="171"/>
      <c r="K584" s="173">
        <v>1</v>
      </c>
      <c r="L584" s="171"/>
      <c r="M584" s="171"/>
      <c r="N584" s="171"/>
      <c r="O584" s="171"/>
      <c r="P584" s="171"/>
      <c r="Q584" s="171"/>
      <c r="R584" s="174"/>
      <c r="T584" s="175"/>
      <c r="U584" s="171"/>
      <c r="V584" s="171"/>
      <c r="W584" s="171"/>
      <c r="X584" s="171"/>
      <c r="Y584" s="171"/>
      <c r="Z584" s="171"/>
      <c r="AA584" s="176"/>
      <c r="AT584" s="177" t="s">
        <v>134</v>
      </c>
      <c r="AU584" s="177" t="s">
        <v>87</v>
      </c>
      <c r="AV584" s="10" t="s">
        <v>87</v>
      </c>
      <c r="AW584" s="10" t="s">
        <v>35</v>
      </c>
      <c r="AX584" s="10" t="s">
        <v>22</v>
      </c>
      <c r="AY584" s="177" t="s">
        <v>127</v>
      </c>
    </row>
    <row r="585" spans="2:65" s="1" customFormat="1" ht="22.5" customHeight="1">
      <c r="B585" s="135"/>
      <c r="C585" s="196" t="s">
        <v>583</v>
      </c>
      <c r="D585" s="196" t="s">
        <v>365</v>
      </c>
      <c r="E585" s="197" t="s">
        <v>584</v>
      </c>
      <c r="F585" s="306" t="s">
        <v>585</v>
      </c>
      <c r="G585" s="306"/>
      <c r="H585" s="306"/>
      <c r="I585" s="306"/>
      <c r="J585" s="198" t="s">
        <v>472</v>
      </c>
      <c r="K585" s="199">
        <v>1</v>
      </c>
      <c r="L585" s="307">
        <v>0</v>
      </c>
      <c r="M585" s="307"/>
      <c r="N585" s="308">
        <f>ROUND(L585*K585,2)</f>
        <v>0</v>
      </c>
      <c r="O585" s="287"/>
      <c r="P585" s="287"/>
      <c r="Q585" s="287"/>
      <c r="R585" s="138"/>
      <c r="T585" s="167" t="s">
        <v>5</v>
      </c>
      <c r="U585" s="47" t="s">
        <v>42</v>
      </c>
      <c r="V585" s="39"/>
      <c r="W585" s="168">
        <f>V585*K585</f>
        <v>0</v>
      </c>
      <c r="X585" s="168">
        <v>0</v>
      </c>
      <c r="Y585" s="168">
        <f>X585*K585</f>
        <v>0</v>
      </c>
      <c r="Z585" s="168">
        <v>0</v>
      </c>
      <c r="AA585" s="169">
        <f>Z585*K585</f>
        <v>0</v>
      </c>
      <c r="AR585" s="21" t="s">
        <v>174</v>
      </c>
      <c r="AT585" s="21" t="s">
        <v>365</v>
      </c>
      <c r="AU585" s="21" t="s">
        <v>87</v>
      </c>
      <c r="AY585" s="21" t="s">
        <v>127</v>
      </c>
      <c r="BE585" s="109">
        <f>IF(U585="základní",N585,0)</f>
        <v>0</v>
      </c>
      <c r="BF585" s="109">
        <f>IF(U585="snížená",N585,0)</f>
        <v>0</v>
      </c>
      <c r="BG585" s="109">
        <f>IF(U585="zákl. přenesená",N585,0)</f>
        <v>0</v>
      </c>
      <c r="BH585" s="109">
        <f>IF(U585="sníž. přenesená",N585,0)</f>
        <v>0</v>
      </c>
      <c r="BI585" s="109">
        <f>IF(U585="nulová",N585,0)</f>
        <v>0</v>
      </c>
      <c r="BJ585" s="21" t="s">
        <v>22</v>
      </c>
      <c r="BK585" s="109">
        <f>ROUND(L585*K585,2)</f>
        <v>0</v>
      </c>
      <c r="BL585" s="21" t="s">
        <v>150</v>
      </c>
      <c r="BM585" s="21" t="s">
        <v>586</v>
      </c>
    </row>
    <row r="586" spans="2:65" s="11" customFormat="1" ht="22.5" customHeight="1">
      <c r="B586" s="178"/>
      <c r="C586" s="179"/>
      <c r="D586" s="179"/>
      <c r="E586" s="180" t="s">
        <v>5</v>
      </c>
      <c r="F586" s="300" t="s">
        <v>474</v>
      </c>
      <c r="G586" s="301"/>
      <c r="H586" s="301"/>
      <c r="I586" s="301"/>
      <c r="J586" s="179"/>
      <c r="K586" s="181" t="s">
        <v>5</v>
      </c>
      <c r="L586" s="179"/>
      <c r="M586" s="179"/>
      <c r="N586" s="179"/>
      <c r="O586" s="179"/>
      <c r="P586" s="179"/>
      <c r="Q586" s="179"/>
      <c r="R586" s="182"/>
      <c r="T586" s="183"/>
      <c r="U586" s="179"/>
      <c r="V586" s="179"/>
      <c r="W586" s="179"/>
      <c r="X586" s="179"/>
      <c r="Y586" s="179"/>
      <c r="Z586" s="179"/>
      <c r="AA586" s="184"/>
      <c r="AT586" s="185" t="s">
        <v>134</v>
      </c>
      <c r="AU586" s="185" t="s">
        <v>87</v>
      </c>
      <c r="AV586" s="11" t="s">
        <v>22</v>
      </c>
      <c r="AW586" s="11" t="s">
        <v>35</v>
      </c>
      <c r="AX586" s="11" t="s">
        <v>77</v>
      </c>
      <c r="AY586" s="185" t="s">
        <v>127</v>
      </c>
    </row>
    <row r="587" spans="2:65" s="10" customFormat="1" ht="22.5" customHeight="1">
      <c r="B587" s="170"/>
      <c r="C587" s="171"/>
      <c r="D587" s="171"/>
      <c r="E587" s="172" t="s">
        <v>5</v>
      </c>
      <c r="F587" s="302" t="s">
        <v>22</v>
      </c>
      <c r="G587" s="303"/>
      <c r="H587" s="303"/>
      <c r="I587" s="303"/>
      <c r="J587" s="171"/>
      <c r="K587" s="173">
        <v>1</v>
      </c>
      <c r="L587" s="171"/>
      <c r="M587" s="171"/>
      <c r="N587" s="171"/>
      <c r="O587" s="171"/>
      <c r="P587" s="171"/>
      <c r="Q587" s="171"/>
      <c r="R587" s="174"/>
      <c r="T587" s="175"/>
      <c r="U587" s="171"/>
      <c r="V587" s="171"/>
      <c r="W587" s="171"/>
      <c r="X587" s="171"/>
      <c r="Y587" s="171"/>
      <c r="Z587" s="171"/>
      <c r="AA587" s="176"/>
      <c r="AT587" s="177" t="s">
        <v>134</v>
      </c>
      <c r="AU587" s="177" t="s">
        <v>87</v>
      </c>
      <c r="AV587" s="10" t="s">
        <v>87</v>
      </c>
      <c r="AW587" s="10" t="s">
        <v>35</v>
      </c>
      <c r="AX587" s="10" t="s">
        <v>22</v>
      </c>
      <c r="AY587" s="177" t="s">
        <v>127</v>
      </c>
    </row>
    <row r="588" spans="2:65" s="1" customFormat="1" ht="22.5" customHeight="1">
      <c r="B588" s="135"/>
      <c r="C588" s="196" t="s">
        <v>587</v>
      </c>
      <c r="D588" s="196" t="s">
        <v>365</v>
      </c>
      <c r="E588" s="197" t="s">
        <v>588</v>
      </c>
      <c r="F588" s="306" t="s">
        <v>589</v>
      </c>
      <c r="G588" s="306"/>
      <c r="H588" s="306"/>
      <c r="I588" s="306"/>
      <c r="J588" s="198" t="s">
        <v>472</v>
      </c>
      <c r="K588" s="199">
        <v>2</v>
      </c>
      <c r="L588" s="307">
        <v>0</v>
      </c>
      <c r="M588" s="307"/>
      <c r="N588" s="308">
        <f>ROUND(L588*K588,2)</f>
        <v>0</v>
      </c>
      <c r="O588" s="287"/>
      <c r="P588" s="287"/>
      <c r="Q588" s="287"/>
      <c r="R588" s="138"/>
      <c r="T588" s="167" t="s">
        <v>5</v>
      </c>
      <c r="U588" s="47" t="s">
        <v>42</v>
      </c>
      <c r="V588" s="39"/>
      <c r="W588" s="168">
        <f>V588*K588</f>
        <v>0</v>
      </c>
      <c r="X588" s="168">
        <v>0</v>
      </c>
      <c r="Y588" s="168">
        <f>X588*K588</f>
        <v>0</v>
      </c>
      <c r="Z588" s="168">
        <v>0</v>
      </c>
      <c r="AA588" s="169">
        <f>Z588*K588</f>
        <v>0</v>
      </c>
      <c r="AR588" s="21" t="s">
        <v>174</v>
      </c>
      <c r="AT588" s="21" t="s">
        <v>365</v>
      </c>
      <c r="AU588" s="21" t="s">
        <v>87</v>
      </c>
      <c r="AY588" s="21" t="s">
        <v>127</v>
      </c>
      <c r="BE588" s="109">
        <f>IF(U588="základní",N588,0)</f>
        <v>0</v>
      </c>
      <c r="BF588" s="109">
        <f>IF(U588="snížená",N588,0)</f>
        <v>0</v>
      </c>
      <c r="BG588" s="109">
        <f>IF(U588="zákl. přenesená",N588,0)</f>
        <v>0</v>
      </c>
      <c r="BH588" s="109">
        <f>IF(U588="sníž. přenesená",N588,0)</f>
        <v>0</v>
      </c>
      <c r="BI588" s="109">
        <f>IF(U588="nulová",N588,0)</f>
        <v>0</v>
      </c>
      <c r="BJ588" s="21" t="s">
        <v>22</v>
      </c>
      <c r="BK588" s="109">
        <f>ROUND(L588*K588,2)</f>
        <v>0</v>
      </c>
      <c r="BL588" s="21" t="s">
        <v>150</v>
      </c>
      <c r="BM588" s="21" t="s">
        <v>590</v>
      </c>
    </row>
    <row r="589" spans="2:65" s="11" customFormat="1" ht="22.5" customHeight="1">
      <c r="B589" s="178"/>
      <c r="C589" s="179"/>
      <c r="D589" s="179"/>
      <c r="E589" s="180" t="s">
        <v>5</v>
      </c>
      <c r="F589" s="300" t="s">
        <v>474</v>
      </c>
      <c r="G589" s="301"/>
      <c r="H589" s="301"/>
      <c r="I589" s="301"/>
      <c r="J589" s="179"/>
      <c r="K589" s="181" t="s">
        <v>5</v>
      </c>
      <c r="L589" s="179"/>
      <c r="M589" s="179"/>
      <c r="N589" s="179"/>
      <c r="O589" s="179"/>
      <c r="P589" s="179"/>
      <c r="Q589" s="179"/>
      <c r="R589" s="182"/>
      <c r="T589" s="183"/>
      <c r="U589" s="179"/>
      <c r="V589" s="179"/>
      <c r="W589" s="179"/>
      <c r="X589" s="179"/>
      <c r="Y589" s="179"/>
      <c r="Z589" s="179"/>
      <c r="AA589" s="184"/>
      <c r="AT589" s="185" t="s">
        <v>134</v>
      </c>
      <c r="AU589" s="185" t="s">
        <v>87</v>
      </c>
      <c r="AV589" s="11" t="s">
        <v>22</v>
      </c>
      <c r="AW589" s="11" t="s">
        <v>35</v>
      </c>
      <c r="AX589" s="11" t="s">
        <v>77</v>
      </c>
      <c r="AY589" s="185" t="s">
        <v>127</v>
      </c>
    </row>
    <row r="590" spans="2:65" s="10" customFormat="1" ht="22.5" customHeight="1">
      <c r="B590" s="170"/>
      <c r="C590" s="171"/>
      <c r="D590" s="171"/>
      <c r="E590" s="172" t="s">
        <v>5</v>
      </c>
      <c r="F590" s="302" t="s">
        <v>87</v>
      </c>
      <c r="G590" s="303"/>
      <c r="H590" s="303"/>
      <c r="I590" s="303"/>
      <c r="J590" s="171"/>
      <c r="K590" s="173">
        <v>2</v>
      </c>
      <c r="L590" s="171"/>
      <c r="M590" s="171"/>
      <c r="N590" s="171"/>
      <c r="O590" s="171"/>
      <c r="P590" s="171"/>
      <c r="Q590" s="171"/>
      <c r="R590" s="174"/>
      <c r="T590" s="175"/>
      <c r="U590" s="171"/>
      <c r="V590" s="171"/>
      <c r="W590" s="171"/>
      <c r="X590" s="171"/>
      <c r="Y590" s="171"/>
      <c r="Z590" s="171"/>
      <c r="AA590" s="176"/>
      <c r="AT590" s="177" t="s">
        <v>134</v>
      </c>
      <c r="AU590" s="177" t="s">
        <v>87</v>
      </c>
      <c r="AV590" s="10" t="s">
        <v>87</v>
      </c>
      <c r="AW590" s="10" t="s">
        <v>35</v>
      </c>
      <c r="AX590" s="10" t="s">
        <v>22</v>
      </c>
      <c r="AY590" s="177" t="s">
        <v>127</v>
      </c>
    </row>
    <row r="591" spans="2:65" s="1" customFormat="1" ht="44.25" customHeight="1">
      <c r="B591" s="135"/>
      <c r="C591" s="163" t="s">
        <v>591</v>
      </c>
      <c r="D591" s="163" t="s">
        <v>128</v>
      </c>
      <c r="E591" s="164" t="s">
        <v>592</v>
      </c>
      <c r="F591" s="285" t="s">
        <v>593</v>
      </c>
      <c r="G591" s="285"/>
      <c r="H591" s="285"/>
      <c r="I591" s="285"/>
      <c r="J591" s="165" t="s">
        <v>472</v>
      </c>
      <c r="K591" s="166">
        <v>2</v>
      </c>
      <c r="L591" s="286">
        <v>0</v>
      </c>
      <c r="M591" s="286"/>
      <c r="N591" s="287">
        <f>ROUND(L591*K591,2)</f>
        <v>0</v>
      </c>
      <c r="O591" s="287"/>
      <c r="P591" s="287"/>
      <c r="Q591" s="287"/>
      <c r="R591" s="138"/>
      <c r="T591" s="167" t="s">
        <v>5</v>
      </c>
      <c r="U591" s="47" t="s">
        <v>42</v>
      </c>
      <c r="V591" s="39"/>
      <c r="W591" s="168">
        <f>V591*K591</f>
        <v>0</v>
      </c>
      <c r="X591" s="168">
        <v>0</v>
      </c>
      <c r="Y591" s="168">
        <f>X591*K591</f>
        <v>0</v>
      </c>
      <c r="Z591" s="168">
        <v>0</v>
      </c>
      <c r="AA591" s="169">
        <f>Z591*K591</f>
        <v>0</v>
      </c>
      <c r="AR591" s="21" t="s">
        <v>150</v>
      </c>
      <c r="AT591" s="21" t="s">
        <v>128</v>
      </c>
      <c r="AU591" s="21" t="s">
        <v>87</v>
      </c>
      <c r="AY591" s="21" t="s">
        <v>127</v>
      </c>
      <c r="BE591" s="109">
        <f>IF(U591="základní",N591,0)</f>
        <v>0</v>
      </c>
      <c r="BF591" s="109">
        <f>IF(U591="snížená",N591,0)</f>
        <v>0</v>
      </c>
      <c r="BG591" s="109">
        <f>IF(U591="zákl. přenesená",N591,0)</f>
        <v>0</v>
      </c>
      <c r="BH591" s="109">
        <f>IF(U591="sníž. přenesená",N591,0)</f>
        <v>0</v>
      </c>
      <c r="BI591" s="109">
        <f>IF(U591="nulová",N591,0)</f>
        <v>0</v>
      </c>
      <c r="BJ591" s="21" t="s">
        <v>22</v>
      </c>
      <c r="BK591" s="109">
        <f>ROUND(L591*K591,2)</f>
        <v>0</v>
      </c>
      <c r="BL591" s="21" t="s">
        <v>150</v>
      </c>
      <c r="BM591" s="21" t="s">
        <v>594</v>
      </c>
    </row>
    <row r="592" spans="2:65" s="1" customFormat="1" ht="22.5" customHeight="1">
      <c r="B592" s="135"/>
      <c r="C592" s="196" t="s">
        <v>595</v>
      </c>
      <c r="D592" s="196" t="s">
        <v>365</v>
      </c>
      <c r="E592" s="197" t="s">
        <v>596</v>
      </c>
      <c r="F592" s="306" t="s">
        <v>597</v>
      </c>
      <c r="G592" s="306"/>
      <c r="H592" s="306"/>
      <c r="I592" s="306"/>
      <c r="J592" s="198" t="s">
        <v>472</v>
      </c>
      <c r="K592" s="199">
        <v>1</v>
      </c>
      <c r="L592" s="307">
        <v>0</v>
      </c>
      <c r="M592" s="307"/>
      <c r="N592" s="308">
        <f>ROUND(L592*K592,2)</f>
        <v>0</v>
      </c>
      <c r="O592" s="287"/>
      <c r="P592" s="287"/>
      <c r="Q592" s="287"/>
      <c r="R592" s="138"/>
      <c r="T592" s="167" t="s">
        <v>5</v>
      </c>
      <c r="U592" s="47" t="s">
        <v>42</v>
      </c>
      <c r="V592" s="39"/>
      <c r="W592" s="168">
        <f>V592*K592</f>
        <v>0</v>
      </c>
      <c r="X592" s="168">
        <v>0</v>
      </c>
      <c r="Y592" s="168">
        <f>X592*K592</f>
        <v>0</v>
      </c>
      <c r="Z592" s="168">
        <v>0</v>
      </c>
      <c r="AA592" s="169">
        <f>Z592*K592</f>
        <v>0</v>
      </c>
      <c r="AR592" s="21" t="s">
        <v>174</v>
      </c>
      <c r="AT592" s="21" t="s">
        <v>365</v>
      </c>
      <c r="AU592" s="21" t="s">
        <v>87</v>
      </c>
      <c r="AY592" s="21" t="s">
        <v>127</v>
      </c>
      <c r="BE592" s="109">
        <f>IF(U592="základní",N592,0)</f>
        <v>0</v>
      </c>
      <c r="BF592" s="109">
        <f>IF(U592="snížená",N592,0)</f>
        <v>0</v>
      </c>
      <c r="BG592" s="109">
        <f>IF(U592="zákl. přenesená",N592,0)</f>
        <v>0</v>
      </c>
      <c r="BH592" s="109">
        <f>IF(U592="sníž. přenesená",N592,0)</f>
        <v>0</v>
      </c>
      <c r="BI592" s="109">
        <f>IF(U592="nulová",N592,0)</f>
        <v>0</v>
      </c>
      <c r="BJ592" s="21" t="s">
        <v>22</v>
      </c>
      <c r="BK592" s="109">
        <f>ROUND(L592*K592,2)</f>
        <v>0</v>
      </c>
      <c r="BL592" s="21" t="s">
        <v>150</v>
      </c>
      <c r="BM592" s="21" t="s">
        <v>598</v>
      </c>
    </row>
    <row r="593" spans="2:65" s="11" customFormat="1" ht="22.5" customHeight="1">
      <c r="B593" s="178"/>
      <c r="C593" s="179"/>
      <c r="D593" s="179"/>
      <c r="E593" s="180" t="s">
        <v>5</v>
      </c>
      <c r="F593" s="300" t="s">
        <v>474</v>
      </c>
      <c r="G593" s="301"/>
      <c r="H593" s="301"/>
      <c r="I593" s="301"/>
      <c r="J593" s="179"/>
      <c r="K593" s="181" t="s">
        <v>5</v>
      </c>
      <c r="L593" s="179"/>
      <c r="M593" s="179"/>
      <c r="N593" s="179"/>
      <c r="O593" s="179"/>
      <c r="P593" s="179"/>
      <c r="Q593" s="179"/>
      <c r="R593" s="182"/>
      <c r="T593" s="183"/>
      <c r="U593" s="179"/>
      <c r="V593" s="179"/>
      <c r="W593" s="179"/>
      <c r="X593" s="179"/>
      <c r="Y593" s="179"/>
      <c r="Z593" s="179"/>
      <c r="AA593" s="184"/>
      <c r="AT593" s="185" t="s">
        <v>134</v>
      </c>
      <c r="AU593" s="185" t="s">
        <v>87</v>
      </c>
      <c r="AV593" s="11" t="s">
        <v>22</v>
      </c>
      <c r="AW593" s="11" t="s">
        <v>35</v>
      </c>
      <c r="AX593" s="11" t="s">
        <v>77</v>
      </c>
      <c r="AY593" s="185" t="s">
        <v>127</v>
      </c>
    </row>
    <row r="594" spans="2:65" s="10" customFormat="1" ht="22.5" customHeight="1">
      <c r="B594" s="170"/>
      <c r="C594" s="171"/>
      <c r="D594" s="171"/>
      <c r="E594" s="172" t="s">
        <v>5</v>
      </c>
      <c r="F594" s="302" t="s">
        <v>22</v>
      </c>
      <c r="G594" s="303"/>
      <c r="H594" s="303"/>
      <c r="I594" s="303"/>
      <c r="J594" s="171"/>
      <c r="K594" s="173">
        <v>1</v>
      </c>
      <c r="L594" s="171"/>
      <c r="M594" s="171"/>
      <c r="N594" s="171"/>
      <c r="O594" s="171"/>
      <c r="P594" s="171"/>
      <c r="Q594" s="171"/>
      <c r="R594" s="174"/>
      <c r="T594" s="175"/>
      <c r="U594" s="171"/>
      <c r="V594" s="171"/>
      <c r="W594" s="171"/>
      <c r="X594" s="171"/>
      <c r="Y594" s="171"/>
      <c r="Z594" s="171"/>
      <c r="AA594" s="176"/>
      <c r="AT594" s="177" t="s">
        <v>134</v>
      </c>
      <c r="AU594" s="177" t="s">
        <v>87</v>
      </c>
      <c r="AV594" s="10" t="s">
        <v>87</v>
      </c>
      <c r="AW594" s="10" t="s">
        <v>35</v>
      </c>
      <c r="AX594" s="10" t="s">
        <v>22</v>
      </c>
      <c r="AY594" s="177" t="s">
        <v>127</v>
      </c>
    </row>
    <row r="595" spans="2:65" s="1" customFormat="1" ht="22.5" customHeight="1">
      <c r="B595" s="135"/>
      <c r="C595" s="196" t="s">
        <v>599</v>
      </c>
      <c r="D595" s="196" t="s">
        <v>365</v>
      </c>
      <c r="E595" s="197" t="s">
        <v>600</v>
      </c>
      <c r="F595" s="306" t="s">
        <v>601</v>
      </c>
      <c r="G595" s="306"/>
      <c r="H595" s="306"/>
      <c r="I595" s="306"/>
      <c r="J595" s="198" t="s">
        <v>472</v>
      </c>
      <c r="K595" s="199">
        <v>1</v>
      </c>
      <c r="L595" s="307">
        <v>0</v>
      </c>
      <c r="M595" s="307"/>
      <c r="N595" s="308">
        <f>ROUND(L595*K595,2)</f>
        <v>0</v>
      </c>
      <c r="O595" s="287"/>
      <c r="P595" s="287"/>
      <c r="Q595" s="287"/>
      <c r="R595" s="138"/>
      <c r="T595" s="167" t="s">
        <v>5</v>
      </c>
      <c r="U595" s="47" t="s">
        <v>42</v>
      </c>
      <c r="V595" s="39"/>
      <c r="W595" s="168">
        <f>V595*K595</f>
        <v>0</v>
      </c>
      <c r="X595" s="168">
        <v>0</v>
      </c>
      <c r="Y595" s="168">
        <f>X595*K595</f>
        <v>0</v>
      </c>
      <c r="Z595" s="168">
        <v>0</v>
      </c>
      <c r="AA595" s="169">
        <f>Z595*K595</f>
        <v>0</v>
      </c>
      <c r="AR595" s="21" t="s">
        <v>174</v>
      </c>
      <c r="AT595" s="21" t="s">
        <v>365</v>
      </c>
      <c r="AU595" s="21" t="s">
        <v>87</v>
      </c>
      <c r="AY595" s="21" t="s">
        <v>127</v>
      </c>
      <c r="BE595" s="109">
        <f>IF(U595="základní",N595,0)</f>
        <v>0</v>
      </c>
      <c r="BF595" s="109">
        <f>IF(U595="snížená",N595,0)</f>
        <v>0</v>
      </c>
      <c r="BG595" s="109">
        <f>IF(U595="zákl. přenesená",N595,0)</f>
        <v>0</v>
      </c>
      <c r="BH595" s="109">
        <f>IF(U595="sníž. přenesená",N595,0)</f>
        <v>0</v>
      </c>
      <c r="BI595" s="109">
        <f>IF(U595="nulová",N595,0)</f>
        <v>0</v>
      </c>
      <c r="BJ595" s="21" t="s">
        <v>22</v>
      </c>
      <c r="BK595" s="109">
        <f>ROUND(L595*K595,2)</f>
        <v>0</v>
      </c>
      <c r="BL595" s="21" t="s">
        <v>150</v>
      </c>
      <c r="BM595" s="21" t="s">
        <v>602</v>
      </c>
    </row>
    <row r="596" spans="2:65" s="11" customFormat="1" ht="22.5" customHeight="1">
      <c r="B596" s="178"/>
      <c r="C596" s="179"/>
      <c r="D596" s="179"/>
      <c r="E596" s="180" t="s">
        <v>5</v>
      </c>
      <c r="F596" s="300" t="s">
        <v>474</v>
      </c>
      <c r="G596" s="301"/>
      <c r="H596" s="301"/>
      <c r="I596" s="301"/>
      <c r="J596" s="179"/>
      <c r="K596" s="181" t="s">
        <v>5</v>
      </c>
      <c r="L596" s="179"/>
      <c r="M596" s="179"/>
      <c r="N596" s="179"/>
      <c r="O596" s="179"/>
      <c r="P596" s="179"/>
      <c r="Q596" s="179"/>
      <c r="R596" s="182"/>
      <c r="T596" s="183"/>
      <c r="U596" s="179"/>
      <c r="V596" s="179"/>
      <c r="W596" s="179"/>
      <c r="X596" s="179"/>
      <c r="Y596" s="179"/>
      <c r="Z596" s="179"/>
      <c r="AA596" s="184"/>
      <c r="AT596" s="185" t="s">
        <v>134</v>
      </c>
      <c r="AU596" s="185" t="s">
        <v>87</v>
      </c>
      <c r="AV596" s="11" t="s">
        <v>22</v>
      </c>
      <c r="AW596" s="11" t="s">
        <v>35</v>
      </c>
      <c r="AX596" s="11" t="s">
        <v>77</v>
      </c>
      <c r="AY596" s="185" t="s">
        <v>127</v>
      </c>
    </row>
    <row r="597" spans="2:65" s="10" customFormat="1" ht="22.5" customHeight="1">
      <c r="B597" s="170"/>
      <c r="C597" s="171"/>
      <c r="D597" s="171"/>
      <c r="E597" s="172" t="s">
        <v>5</v>
      </c>
      <c r="F597" s="302" t="s">
        <v>22</v>
      </c>
      <c r="G597" s="303"/>
      <c r="H597" s="303"/>
      <c r="I597" s="303"/>
      <c r="J597" s="171"/>
      <c r="K597" s="173">
        <v>1</v>
      </c>
      <c r="L597" s="171"/>
      <c r="M597" s="171"/>
      <c r="N597" s="171"/>
      <c r="O597" s="171"/>
      <c r="P597" s="171"/>
      <c r="Q597" s="171"/>
      <c r="R597" s="174"/>
      <c r="T597" s="175"/>
      <c r="U597" s="171"/>
      <c r="V597" s="171"/>
      <c r="W597" s="171"/>
      <c r="X597" s="171"/>
      <c r="Y597" s="171"/>
      <c r="Z597" s="171"/>
      <c r="AA597" s="176"/>
      <c r="AT597" s="177" t="s">
        <v>134</v>
      </c>
      <c r="AU597" s="177" t="s">
        <v>87</v>
      </c>
      <c r="AV597" s="10" t="s">
        <v>87</v>
      </c>
      <c r="AW597" s="10" t="s">
        <v>35</v>
      </c>
      <c r="AX597" s="10" t="s">
        <v>22</v>
      </c>
      <c r="AY597" s="177" t="s">
        <v>127</v>
      </c>
    </row>
    <row r="598" spans="2:65" s="1" customFormat="1" ht="31.5" customHeight="1">
      <c r="B598" s="135"/>
      <c r="C598" s="163" t="s">
        <v>603</v>
      </c>
      <c r="D598" s="163" t="s">
        <v>128</v>
      </c>
      <c r="E598" s="164" t="s">
        <v>604</v>
      </c>
      <c r="F598" s="285" t="s">
        <v>605</v>
      </c>
      <c r="G598" s="285"/>
      <c r="H598" s="285"/>
      <c r="I598" s="285"/>
      <c r="J598" s="165" t="s">
        <v>472</v>
      </c>
      <c r="K598" s="166">
        <v>1</v>
      </c>
      <c r="L598" s="286">
        <v>0</v>
      </c>
      <c r="M598" s="286"/>
      <c r="N598" s="287">
        <f>ROUND(L598*K598,2)</f>
        <v>0</v>
      </c>
      <c r="O598" s="287"/>
      <c r="P598" s="287"/>
      <c r="Q598" s="287"/>
      <c r="R598" s="138"/>
      <c r="T598" s="167" t="s">
        <v>5</v>
      </c>
      <c r="U598" s="47" t="s">
        <v>42</v>
      </c>
      <c r="V598" s="39"/>
      <c r="W598" s="168">
        <f>V598*K598</f>
        <v>0</v>
      </c>
      <c r="X598" s="168">
        <v>7.2000000000000005E-4</v>
      </c>
      <c r="Y598" s="168">
        <f>X598*K598</f>
        <v>7.2000000000000005E-4</v>
      </c>
      <c r="Z598" s="168">
        <v>0</v>
      </c>
      <c r="AA598" s="169">
        <f>Z598*K598</f>
        <v>0</v>
      </c>
      <c r="AR598" s="21" t="s">
        <v>150</v>
      </c>
      <c r="AT598" s="21" t="s">
        <v>128</v>
      </c>
      <c r="AU598" s="21" t="s">
        <v>87</v>
      </c>
      <c r="AY598" s="21" t="s">
        <v>127</v>
      </c>
      <c r="BE598" s="109">
        <f>IF(U598="základní",N598,0)</f>
        <v>0</v>
      </c>
      <c r="BF598" s="109">
        <f>IF(U598="snížená",N598,0)</f>
        <v>0</v>
      </c>
      <c r="BG598" s="109">
        <f>IF(U598="zákl. přenesená",N598,0)</f>
        <v>0</v>
      </c>
      <c r="BH598" s="109">
        <f>IF(U598="sníž. přenesená",N598,0)</f>
        <v>0</v>
      </c>
      <c r="BI598" s="109">
        <f>IF(U598="nulová",N598,0)</f>
        <v>0</v>
      </c>
      <c r="BJ598" s="21" t="s">
        <v>22</v>
      </c>
      <c r="BK598" s="109">
        <f>ROUND(L598*K598,2)</f>
        <v>0</v>
      </c>
      <c r="BL598" s="21" t="s">
        <v>150</v>
      </c>
      <c r="BM598" s="21" t="s">
        <v>606</v>
      </c>
    </row>
    <row r="599" spans="2:65" s="1" customFormat="1" ht="31.5" customHeight="1">
      <c r="B599" s="135"/>
      <c r="C599" s="196" t="s">
        <v>607</v>
      </c>
      <c r="D599" s="196" t="s">
        <v>365</v>
      </c>
      <c r="E599" s="197" t="s">
        <v>608</v>
      </c>
      <c r="F599" s="306" t="s">
        <v>609</v>
      </c>
      <c r="G599" s="306"/>
      <c r="H599" s="306"/>
      <c r="I599" s="306"/>
      <c r="J599" s="198" t="s">
        <v>472</v>
      </c>
      <c r="K599" s="199">
        <v>1</v>
      </c>
      <c r="L599" s="307">
        <v>0</v>
      </c>
      <c r="M599" s="307"/>
      <c r="N599" s="308">
        <f>ROUND(L599*K599,2)</f>
        <v>0</v>
      </c>
      <c r="O599" s="287"/>
      <c r="P599" s="287"/>
      <c r="Q599" s="287"/>
      <c r="R599" s="138"/>
      <c r="T599" s="167" t="s">
        <v>5</v>
      </c>
      <c r="U599" s="47" t="s">
        <v>42</v>
      </c>
      <c r="V599" s="39"/>
      <c r="W599" s="168">
        <f>V599*K599</f>
        <v>0</v>
      </c>
      <c r="X599" s="168">
        <v>5.7000000000000002E-3</v>
      </c>
      <c r="Y599" s="168">
        <f>X599*K599</f>
        <v>5.7000000000000002E-3</v>
      </c>
      <c r="Z599" s="168">
        <v>0</v>
      </c>
      <c r="AA599" s="169">
        <f>Z599*K599</f>
        <v>0</v>
      </c>
      <c r="AR599" s="21" t="s">
        <v>174</v>
      </c>
      <c r="AT599" s="21" t="s">
        <v>365</v>
      </c>
      <c r="AU599" s="21" t="s">
        <v>87</v>
      </c>
      <c r="AY599" s="21" t="s">
        <v>127</v>
      </c>
      <c r="BE599" s="109">
        <f>IF(U599="základní",N599,0)</f>
        <v>0</v>
      </c>
      <c r="BF599" s="109">
        <f>IF(U599="snížená",N599,0)</f>
        <v>0</v>
      </c>
      <c r="BG599" s="109">
        <f>IF(U599="zákl. přenesená",N599,0)</f>
        <v>0</v>
      </c>
      <c r="BH599" s="109">
        <f>IF(U599="sníž. přenesená",N599,0)</f>
        <v>0</v>
      </c>
      <c r="BI599" s="109">
        <f>IF(U599="nulová",N599,0)</f>
        <v>0</v>
      </c>
      <c r="BJ599" s="21" t="s">
        <v>22</v>
      </c>
      <c r="BK599" s="109">
        <f>ROUND(L599*K599,2)</f>
        <v>0</v>
      </c>
      <c r="BL599" s="21" t="s">
        <v>150</v>
      </c>
      <c r="BM599" s="21" t="s">
        <v>610</v>
      </c>
    </row>
    <row r="600" spans="2:65" s="11" customFormat="1" ht="22.5" customHeight="1">
      <c r="B600" s="178"/>
      <c r="C600" s="179"/>
      <c r="D600" s="179"/>
      <c r="E600" s="180" t="s">
        <v>5</v>
      </c>
      <c r="F600" s="300" t="s">
        <v>474</v>
      </c>
      <c r="G600" s="301"/>
      <c r="H600" s="301"/>
      <c r="I600" s="301"/>
      <c r="J600" s="179"/>
      <c r="K600" s="181" t="s">
        <v>5</v>
      </c>
      <c r="L600" s="179"/>
      <c r="M600" s="179"/>
      <c r="N600" s="179"/>
      <c r="O600" s="179"/>
      <c r="P600" s="179"/>
      <c r="Q600" s="179"/>
      <c r="R600" s="182"/>
      <c r="T600" s="183"/>
      <c r="U600" s="179"/>
      <c r="V600" s="179"/>
      <c r="W600" s="179"/>
      <c r="X600" s="179"/>
      <c r="Y600" s="179"/>
      <c r="Z600" s="179"/>
      <c r="AA600" s="184"/>
      <c r="AT600" s="185" t="s">
        <v>134</v>
      </c>
      <c r="AU600" s="185" t="s">
        <v>87</v>
      </c>
      <c r="AV600" s="11" t="s">
        <v>22</v>
      </c>
      <c r="AW600" s="11" t="s">
        <v>35</v>
      </c>
      <c r="AX600" s="11" t="s">
        <v>77</v>
      </c>
      <c r="AY600" s="185" t="s">
        <v>127</v>
      </c>
    </row>
    <row r="601" spans="2:65" s="10" customFormat="1" ht="22.5" customHeight="1">
      <c r="B601" s="170"/>
      <c r="C601" s="171"/>
      <c r="D601" s="171"/>
      <c r="E601" s="172" t="s">
        <v>5</v>
      </c>
      <c r="F601" s="302" t="s">
        <v>22</v>
      </c>
      <c r="G601" s="303"/>
      <c r="H601" s="303"/>
      <c r="I601" s="303"/>
      <c r="J601" s="171"/>
      <c r="K601" s="173">
        <v>1</v>
      </c>
      <c r="L601" s="171"/>
      <c r="M601" s="171"/>
      <c r="N601" s="171"/>
      <c r="O601" s="171"/>
      <c r="P601" s="171"/>
      <c r="Q601" s="171"/>
      <c r="R601" s="174"/>
      <c r="T601" s="175"/>
      <c r="U601" s="171"/>
      <c r="V601" s="171"/>
      <c r="W601" s="171"/>
      <c r="X601" s="171"/>
      <c r="Y601" s="171"/>
      <c r="Z601" s="171"/>
      <c r="AA601" s="176"/>
      <c r="AT601" s="177" t="s">
        <v>134</v>
      </c>
      <c r="AU601" s="177" t="s">
        <v>87</v>
      </c>
      <c r="AV601" s="10" t="s">
        <v>87</v>
      </c>
      <c r="AW601" s="10" t="s">
        <v>35</v>
      </c>
      <c r="AX601" s="10" t="s">
        <v>22</v>
      </c>
      <c r="AY601" s="177" t="s">
        <v>127</v>
      </c>
    </row>
    <row r="602" spans="2:65" s="1" customFormat="1" ht="31.5" customHeight="1">
      <c r="B602" s="135"/>
      <c r="C602" s="196" t="s">
        <v>611</v>
      </c>
      <c r="D602" s="196" t="s">
        <v>365</v>
      </c>
      <c r="E602" s="197" t="s">
        <v>612</v>
      </c>
      <c r="F602" s="306" t="s">
        <v>613</v>
      </c>
      <c r="G602" s="306"/>
      <c r="H602" s="306"/>
      <c r="I602" s="306"/>
      <c r="J602" s="198" t="s">
        <v>472</v>
      </c>
      <c r="K602" s="199">
        <v>1</v>
      </c>
      <c r="L602" s="307">
        <v>0</v>
      </c>
      <c r="M602" s="307"/>
      <c r="N602" s="308">
        <f>ROUND(L602*K602,2)</f>
        <v>0</v>
      </c>
      <c r="O602" s="287"/>
      <c r="P602" s="287"/>
      <c r="Q602" s="287"/>
      <c r="R602" s="138"/>
      <c r="T602" s="167" t="s">
        <v>5</v>
      </c>
      <c r="U602" s="47" t="s">
        <v>42</v>
      </c>
      <c r="V602" s="39"/>
      <c r="W602" s="168">
        <f>V602*K602</f>
        <v>0</v>
      </c>
      <c r="X602" s="168">
        <v>3.0000000000000001E-3</v>
      </c>
      <c r="Y602" s="168">
        <f>X602*K602</f>
        <v>3.0000000000000001E-3</v>
      </c>
      <c r="Z602" s="168">
        <v>0</v>
      </c>
      <c r="AA602" s="169">
        <f>Z602*K602</f>
        <v>0</v>
      </c>
      <c r="AR602" s="21" t="s">
        <v>174</v>
      </c>
      <c r="AT602" s="21" t="s">
        <v>365</v>
      </c>
      <c r="AU602" s="21" t="s">
        <v>87</v>
      </c>
      <c r="AY602" s="21" t="s">
        <v>127</v>
      </c>
      <c r="BE602" s="109">
        <f>IF(U602="základní",N602,0)</f>
        <v>0</v>
      </c>
      <c r="BF602" s="109">
        <f>IF(U602="snížená",N602,0)</f>
        <v>0</v>
      </c>
      <c r="BG602" s="109">
        <f>IF(U602="zákl. přenesená",N602,0)</f>
        <v>0</v>
      </c>
      <c r="BH602" s="109">
        <f>IF(U602="sníž. přenesená",N602,0)</f>
        <v>0</v>
      </c>
      <c r="BI602" s="109">
        <f>IF(U602="nulová",N602,0)</f>
        <v>0</v>
      </c>
      <c r="BJ602" s="21" t="s">
        <v>22</v>
      </c>
      <c r="BK602" s="109">
        <f>ROUND(L602*K602,2)</f>
        <v>0</v>
      </c>
      <c r="BL602" s="21" t="s">
        <v>150</v>
      </c>
      <c r="BM602" s="21" t="s">
        <v>614</v>
      </c>
    </row>
    <row r="603" spans="2:65" s="11" customFormat="1" ht="22.5" customHeight="1">
      <c r="B603" s="178"/>
      <c r="C603" s="179"/>
      <c r="D603" s="179"/>
      <c r="E603" s="180" t="s">
        <v>5</v>
      </c>
      <c r="F603" s="300" t="s">
        <v>474</v>
      </c>
      <c r="G603" s="301"/>
      <c r="H603" s="301"/>
      <c r="I603" s="301"/>
      <c r="J603" s="179"/>
      <c r="K603" s="181" t="s">
        <v>5</v>
      </c>
      <c r="L603" s="179"/>
      <c r="M603" s="179"/>
      <c r="N603" s="179"/>
      <c r="O603" s="179"/>
      <c r="P603" s="179"/>
      <c r="Q603" s="179"/>
      <c r="R603" s="182"/>
      <c r="T603" s="183"/>
      <c r="U603" s="179"/>
      <c r="V603" s="179"/>
      <c r="W603" s="179"/>
      <c r="X603" s="179"/>
      <c r="Y603" s="179"/>
      <c r="Z603" s="179"/>
      <c r="AA603" s="184"/>
      <c r="AT603" s="185" t="s">
        <v>134</v>
      </c>
      <c r="AU603" s="185" t="s">
        <v>87</v>
      </c>
      <c r="AV603" s="11" t="s">
        <v>22</v>
      </c>
      <c r="AW603" s="11" t="s">
        <v>35</v>
      </c>
      <c r="AX603" s="11" t="s">
        <v>77</v>
      </c>
      <c r="AY603" s="185" t="s">
        <v>127</v>
      </c>
    </row>
    <row r="604" spans="2:65" s="10" customFormat="1" ht="22.5" customHeight="1">
      <c r="B604" s="170"/>
      <c r="C604" s="171"/>
      <c r="D604" s="171"/>
      <c r="E604" s="172" t="s">
        <v>5</v>
      </c>
      <c r="F604" s="302" t="s">
        <v>22</v>
      </c>
      <c r="G604" s="303"/>
      <c r="H604" s="303"/>
      <c r="I604" s="303"/>
      <c r="J604" s="171"/>
      <c r="K604" s="173">
        <v>1</v>
      </c>
      <c r="L604" s="171"/>
      <c r="M604" s="171"/>
      <c r="N604" s="171"/>
      <c r="O604" s="171"/>
      <c r="P604" s="171"/>
      <c r="Q604" s="171"/>
      <c r="R604" s="174"/>
      <c r="T604" s="175"/>
      <c r="U604" s="171"/>
      <c r="V604" s="171"/>
      <c r="W604" s="171"/>
      <c r="X604" s="171"/>
      <c r="Y604" s="171"/>
      <c r="Z604" s="171"/>
      <c r="AA604" s="176"/>
      <c r="AT604" s="177" t="s">
        <v>134</v>
      </c>
      <c r="AU604" s="177" t="s">
        <v>87</v>
      </c>
      <c r="AV604" s="10" t="s">
        <v>87</v>
      </c>
      <c r="AW604" s="10" t="s">
        <v>35</v>
      </c>
      <c r="AX604" s="10" t="s">
        <v>22</v>
      </c>
      <c r="AY604" s="177" t="s">
        <v>127</v>
      </c>
    </row>
    <row r="605" spans="2:65" s="1" customFormat="1" ht="31.5" customHeight="1">
      <c r="B605" s="135"/>
      <c r="C605" s="163" t="s">
        <v>615</v>
      </c>
      <c r="D605" s="163" t="s">
        <v>128</v>
      </c>
      <c r="E605" s="164" t="s">
        <v>616</v>
      </c>
      <c r="F605" s="285" t="s">
        <v>617</v>
      </c>
      <c r="G605" s="285"/>
      <c r="H605" s="285"/>
      <c r="I605" s="285"/>
      <c r="J605" s="165" t="s">
        <v>472</v>
      </c>
      <c r="K605" s="166">
        <v>2</v>
      </c>
      <c r="L605" s="286">
        <v>0</v>
      </c>
      <c r="M605" s="286"/>
      <c r="N605" s="287">
        <f>ROUND(L605*K605,2)</f>
        <v>0</v>
      </c>
      <c r="O605" s="287"/>
      <c r="P605" s="287"/>
      <c r="Q605" s="287"/>
      <c r="R605" s="138"/>
      <c r="T605" s="167" t="s">
        <v>5</v>
      </c>
      <c r="U605" s="47" t="s">
        <v>42</v>
      </c>
      <c r="V605" s="39"/>
      <c r="W605" s="168">
        <f>V605*K605</f>
        <v>0</v>
      </c>
      <c r="X605" s="168">
        <v>7.6000000000000004E-4</v>
      </c>
      <c r="Y605" s="168">
        <f>X605*K605</f>
        <v>1.5200000000000001E-3</v>
      </c>
      <c r="Z605" s="168">
        <v>0</v>
      </c>
      <c r="AA605" s="169">
        <f>Z605*K605</f>
        <v>0</v>
      </c>
      <c r="AR605" s="21" t="s">
        <v>150</v>
      </c>
      <c r="AT605" s="21" t="s">
        <v>128</v>
      </c>
      <c r="AU605" s="21" t="s">
        <v>87</v>
      </c>
      <c r="AY605" s="21" t="s">
        <v>127</v>
      </c>
      <c r="BE605" s="109">
        <f>IF(U605="základní",N605,0)</f>
        <v>0</v>
      </c>
      <c r="BF605" s="109">
        <f>IF(U605="snížená",N605,0)</f>
        <v>0</v>
      </c>
      <c r="BG605" s="109">
        <f>IF(U605="zákl. přenesená",N605,0)</f>
        <v>0</v>
      </c>
      <c r="BH605" s="109">
        <f>IF(U605="sníž. přenesená",N605,0)</f>
        <v>0</v>
      </c>
      <c r="BI605" s="109">
        <f>IF(U605="nulová",N605,0)</f>
        <v>0</v>
      </c>
      <c r="BJ605" s="21" t="s">
        <v>22</v>
      </c>
      <c r="BK605" s="109">
        <f>ROUND(L605*K605,2)</f>
        <v>0</v>
      </c>
      <c r="BL605" s="21" t="s">
        <v>150</v>
      </c>
      <c r="BM605" s="21" t="s">
        <v>618</v>
      </c>
    </row>
    <row r="606" spans="2:65" s="1" customFormat="1" ht="31.5" customHeight="1">
      <c r="B606" s="135"/>
      <c r="C606" s="196" t="s">
        <v>619</v>
      </c>
      <c r="D606" s="196" t="s">
        <v>365</v>
      </c>
      <c r="E606" s="197" t="s">
        <v>620</v>
      </c>
      <c r="F606" s="306" t="s">
        <v>621</v>
      </c>
      <c r="G606" s="306"/>
      <c r="H606" s="306"/>
      <c r="I606" s="306"/>
      <c r="J606" s="198" t="s">
        <v>472</v>
      </c>
      <c r="K606" s="199">
        <v>1</v>
      </c>
      <c r="L606" s="307">
        <v>0</v>
      </c>
      <c r="M606" s="307"/>
      <c r="N606" s="308">
        <f>ROUND(L606*K606,2)</f>
        <v>0</v>
      </c>
      <c r="O606" s="287"/>
      <c r="P606" s="287"/>
      <c r="Q606" s="287"/>
      <c r="R606" s="138"/>
      <c r="T606" s="167" t="s">
        <v>5</v>
      </c>
      <c r="U606" s="47" t="s">
        <v>42</v>
      </c>
      <c r="V606" s="39"/>
      <c r="W606" s="168">
        <f>V606*K606</f>
        <v>0</v>
      </c>
      <c r="X606" s="168">
        <v>0.01</v>
      </c>
      <c r="Y606" s="168">
        <f>X606*K606</f>
        <v>0.01</v>
      </c>
      <c r="Z606" s="168">
        <v>0</v>
      </c>
      <c r="AA606" s="169">
        <f>Z606*K606</f>
        <v>0</v>
      </c>
      <c r="AR606" s="21" t="s">
        <v>174</v>
      </c>
      <c r="AT606" s="21" t="s">
        <v>365</v>
      </c>
      <c r="AU606" s="21" t="s">
        <v>87</v>
      </c>
      <c r="AY606" s="21" t="s">
        <v>127</v>
      </c>
      <c r="BE606" s="109">
        <f>IF(U606="základní",N606,0)</f>
        <v>0</v>
      </c>
      <c r="BF606" s="109">
        <f>IF(U606="snížená",N606,0)</f>
        <v>0</v>
      </c>
      <c r="BG606" s="109">
        <f>IF(U606="zákl. přenesená",N606,0)</f>
        <v>0</v>
      </c>
      <c r="BH606" s="109">
        <f>IF(U606="sníž. přenesená",N606,0)</f>
        <v>0</v>
      </c>
      <c r="BI606" s="109">
        <f>IF(U606="nulová",N606,0)</f>
        <v>0</v>
      </c>
      <c r="BJ606" s="21" t="s">
        <v>22</v>
      </c>
      <c r="BK606" s="109">
        <f>ROUND(L606*K606,2)</f>
        <v>0</v>
      </c>
      <c r="BL606" s="21" t="s">
        <v>150</v>
      </c>
      <c r="BM606" s="21" t="s">
        <v>622</v>
      </c>
    </row>
    <row r="607" spans="2:65" s="11" customFormat="1" ht="22.5" customHeight="1">
      <c r="B607" s="178"/>
      <c r="C607" s="179"/>
      <c r="D607" s="179"/>
      <c r="E607" s="180" t="s">
        <v>5</v>
      </c>
      <c r="F607" s="300" t="s">
        <v>474</v>
      </c>
      <c r="G607" s="301"/>
      <c r="H607" s="301"/>
      <c r="I607" s="301"/>
      <c r="J607" s="179"/>
      <c r="K607" s="181" t="s">
        <v>5</v>
      </c>
      <c r="L607" s="179"/>
      <c r="M607" s="179"/>
      <c r="N607" s="179"/>
      <c r="O607" s="179"/>
      <c r="P607" s="179"/>
      <c r="Q607" s="179"/>
      <c r="R607" s="182"/>
      <c r="T607" s="183"/>
      <c r="U607" s="179"/>
      <c r="V607" s="179"/>
      <c r="W607" s="179"/>
      <c r="X607" s="179"/>
      <c r="Y607" s="179"/>
      <c r="Z607" s="179"/>
      <c r="AA607" s="184"/>
      <c r="AT607" s="185" t="s">
        <v>134</v>
      </c>
      <c r="AU607" s="185" t="s">
        <v>87</v>
      </c>
      <c r="AV607" s="11" t="s">
        <v>22</v>
      </c>
      <c r="AW607" s="11" t="s">
        <v>35</v>
      </c>
      <c r="AX607" s="11" t="s">
        <v>77</v>
      </c>
      <c r="AY607" s="185" t="s">
        <v>127</v>
      </c>
    </row>
    <row r="608" spans="2:65" s="10" customFormat="1" ht="22.5" customHeight="1">
      <c r="B608" s="170"/>
      <c r="C608" s="171"/>
      <c r="D608" s="171"/>
      <c r="E608" s="172" t="s">
        <v>5</v>
      </c>
      <c r="F608" s="302" t="s">
        <v>22</v>
      </c>
      <c r="G608" s="303"/>
      <c r="H608" s="303"/>
      <c r="I608" s="303"/>
      <c r="J608" s="171"/>
      <c r="K608" s="173">
        <v>1</v>
      </c>
      <c r="L608" s="171"/>
      <c r="M608" s="171"/>
      <c r="N608" s="171"/>
      <c r="O608" s="171"/>
      <c r="P608" s="171"/>
      <c r="Q608" s="171"/>
      <c r="R608" s="174"/>
      <c r="T608" s="175"/>
      <c r="U608" s="171"/>
      <c r="V608" s="171"/>
      <c r="W608" s="171"/>
      <c r="X608" s="171"/>
      <c r="Y608" s="171"/>
      <c r="Z608" s="171"/>
      <c r="AA608" s="176"/>
      <c r="AT608" s="177" t="s">
        <v>134</v>
      </c>
      <c r="AU608" s="177" t="s">
        <v>87</v>
      </c>
      <c r="AV608" s="10" t="s">
        <v>87</v>
      </c>
      <c r="AW608" s="10" t="s">
        <v>35</v>
      </c>
      <c r="AX608" s="10" t="s">
        <v>22</v>
      </c>
      <c r="AY608" s="177" t="s">
        <v>127</v>
      </c>
    </row>
    <row r="609" spans="2:65" s="1" customFormat="1" ht="31.5" customHeight="1">
      <c r="B609" s="135"/>
      <c r="C609" s="196" t="s">
        <v>623</v>
      </c>
      <c r="D609" s="196" t="s">
        <v>365</v>
      </c>
      <c r="E609" s="197" t="s">
        <v>624</v>
      </c>
      <c r="F609" s="306" t="s">
        <v>625</v>
      </c>
      <c r="G609" s="306"/>
      <c r="H609" s="306"/>
      <c r="I609" s="306"/>
      <c r="J609" s="198" t="s">
        <v>472</v>
      </c>
      <c r="K609" s="199">
        <v>2</v>
      </c>
      <c r="L609" s="307">
        <v>0</v>
      </c>
      <c r="M609" s="307"/>
      <c r="N609" s="308">
        <f>ROUND(L609*K609,2)</f>
        <v>0</v>
      </c>
      <c r="O609" s="287"/>
      <c r="P609" s="287"/>
      <c r="Q609" s="287"/>
      <c r="R609" s="138"/>
      <c r="T609" s="167" t="s">
        <v>5</v>
      </c>
      <c r="U609" s="47" t="s">
        <v>42</v>
      </c>
      <c r="V609" s="39"/>
      <c r="W609" s="168">
        <f>V609*K609</f>
        <v>0</v>
      </c>
      <c r="X609" s="168">
        <v>3.0000000000000001E-3</v>
      </c>
      <c r="Y609" s="168">
        <f>X609*K609</f>
        <v>6.0000000000000001E-3</v>
      </c>
      <c r="Z609" s="168">
        <v>0</v>
      </c>
      <c r="AA609" s="169">
        <f>Z609*K609</f>
        <v>0</v>
      </c>
      <c r="AR609" s="21" t="s">
        <v>174</v>
      </c>
      <c r="AT609" s="21" t="s">
        <v>365</v>
      </c>
      <c r="AU609" s="21" t="s">
        <v>87</v>
      </c>
      <c r="AY609" s="21" t="s">
        <v>127</v>
      </c>
      <c r="BE609" s="109">
        <f>IF(U609="základní",N609,0)</f>
        <v>0</v>
      </c>
      <c r="BF609" s="109">
        <f>IF(U609="snížená",N609,0)</f>
        <v>0</v>
      </c>
      <c r="BG609" s="109">
        <f>IF(U609="zákl. přenesená",N609,0)</f>
        <v>0</v>
      </c>
      <c r="BH609" s="109">
        <f>IF(U609="sníž. přenesená",N609,0)</f>
        <v>0</v>
      </c>
      <c r="BI609" s="109">
        <f>IF(U609="nulová",N609,0)</f>
        <v>0</v>
      </c>
      <c r="BJ609" s="21" t="s">
        <v>22</v>
      </c>
      <c r="BK609" s="109">
        <f>ROUND(L609*K609,2)</f>
        <v>0</v>
      </c>
      <c r="BL609" s="21" t="s">
        <v>150</v>
      </c>
      <c r="BM609" s="21" t="s">
        <v>626</v>
      </c>
    </row>
    <row r="610" spans="2:65" s="11" customFormat="1" ht="22.5" customHeight="1">
      <c r="B610" s="178"/>
      <c r="C610" s="179"/>
      <c r="D610" s="179"/>
      <c r="E610" s="180" t="s">
        <v>5</v>
      </c>
      <c r="F610" s="300" t="s">
        <v>474</v>
      </c>
      <c r="G610" s="301"/>
      <c r="H610" s="301"/>
      <c r="I610" s="301"/>
      <c r="J610" s="179"/>
      <c r="K610" s="181" t="s">
        <v>5</v>
      </c>
      <c r="L610" s="179"/>
      <c r="M610" s="179"/>
      <c r="N610" s="179"/>
      <c r="O610" s="179"/>
      <c r="P610" s="179"/>
      <c r="Q610" s="179"/>
      <c r="R610" s="182"/>
      <c r="T610" s="183"/>
      <c r="U610" s="179"/>
      <c r="V610" s="179"/>
      <c r="W610" s="179"/>
      <c r="X610" s="179"/>
      <c r="Y610" s="179"/>
      <c r="Z610" s="179"/>
      <c r="AA610" s="184"/>
      <c r="AT610" s="185" t="s">
        <v>134</v>
      </c>
      <c r="AU610" s="185" t="s">
        <v>87</v>
      </c>
      <c r="AV610" s="11" t="s">
        <v>22</v>
      </c>
      <c r="AW610" s="11" t="s">
        <v>35</v>
      </c>
      <c r="AX610" s="11" t="s">
        <v>77</v>
      </c>
      <c r="AY610" s="185" t="s">
        <v>127</v>
      </c>
    </row>
    <row r="611" spans="2:65" s="10" customFormat="1" ht="22.5" customHeight="1">
      <c r="B611" s="170"/>
      <c r="C611" s="171"/>
      <c r="D611" s="171"/>
      <c r="E611" s="172" t="s">
        <v>5</v>
      </c>
      <c r="F611" s="302" t="s">
        <v>87</v>
      </c>
      <c r="G611" s="303"/>
      <c r="H611" s="303"/>
      <c r="I611" s="303"/>
      <c r="J611" s="171"/>
      <c r="K611" s="173">
        <v>2</v>
      </c>
      <c r="L611" s="171"/>
      <c r="M611" s="171"/>
      <c r="N611" s="171"/>
      <c r="O611" s="171"/>
      <c r="P611" s="171"/>
      <c r="Q611" s="171"/>
      <c r="R611" s="174"/>
      <c r="T611" s="175"/>
      <c r="U611" s="171"/>
      <c r="V611" s="171"/>
      <c r="W611" s="171"/>
      <c r="X611" s="171"/>
      <c r="Y611" s="171"/>
      <c r="Z611" s="171"/>
      <c r="AA611" s="176"/>
      <c r="AT611" s="177" t="s">
        <v>134</v>
      </c>
      <c r="AU611" s="177" t="s">
        <v>87</v>
      </c>
      <c r="AV611" s="10" t="s">
        <v>87</v>
      </c>
      <c r="AW611" s="10" t="s">
        <v>35</v>
      </c>
      <c r="AX611" s="10" t="s">
        <v>22</v>
      </c>
      <c r="AY611" s="177" t="s">
        <v>127</v>
      </c>
    </row>
    <row r="612" spans="2:65" s="1" customFormat="1" ht="31.5" customHeight="1">
      <c r="B612" s="135"/>
      <c r="C612" s="163" t="s">
        <v>627</v>
      </c>
      <c r="D612" s="163" t="s">
        <v>128</v>
      </c>
      <c r="E612" s="164" t="s">
        <v>628</v>
      </c>
      <c r="F612" s="285" t="s">
        <v>629</v>
      </c>
      <c r="G612" s="285"/>
      <c r="H612" s="285"/>
      <c r="I612" s="285"/>
      <c r="J612" s="165" t="s">
        <v>472</v>
      </c>
      <c r="K612" s="166">
        <v>1</v>
      </c>
      <c r="L612" s="286">
        <v>0</v>
      </c>
      <c r="M612" s="286"/>
      <c r="N612" s="287">
        <f>ROUND(L612*K612,2)</f>
        <v>0</v>
      </c>
      <c r="O612" s="287"/>
      <c r="P612" s="287"/>
      <c r="Q612" s="287"/>
      <c r="R612" s="138"/>
      <c r="T612" s="167" t="s">
        <v>5</v>
      </c>
      <c r="U612" s="47" t="s">
        <v>42</v>
      </c>
      <c r="V612" s="39"/>
      <c r="W612" s="168">
        <f>V612*K612</f>
        <v>0</v>
      </c>
      <c r="X612" s="168">
        <v>8.0000000000000004E-4</v>
      </c>
      <c r="Y612" s="168">
        <f>X612*K612</f>
        <v>8.0000000000000004E-4</v>
      </c>
      <c r="Z612" s="168">
        <v>0</v>
      </c>
      <c r="AA612" s="169">
        <f>Z612*K612</f>
        <v>0</v>
      </c>
      <c r="AR612" s="21" t="s">
        <v>150</v>
      </c>
      <c r="AT612" s="21" t="s">
        <v>128</v>
      </c>
      <c r="AU612" s="21" t="s">
        <v>87</v>
      </c>
      <c r="AY612" s="21" t="s">
        <v>127</v>
      </c>
      <c r="BE612" s="109">
        <f>IF(U612="základní",N612,0)</f>
        <v>0</v>
      </c>
      <c r="BF612" s="109">
        <f>IF(U612="snížená",N612,0)</f>
        <v>0</v>
      </c>
      <c r="BG612" s="109">
        <f>IF(U612="zákl. přenesená",N612,0)</f>
        <v>0</v>
      </c>
      <c r="BH612" s="109">
        <f>IF(U612="sníž. přenesená",N612,0)</f>
        <v>0</v>
      </c>
      <c r="BI612" s="109">
        <f>IF(U612="nulová",N612,0)</f>
        <v>0</v>
      </c>
      <c r="BJ612" s="21" t="s">
        <v>22</v>
      </c>
      <c r="BK612" s="109">
        <f>ROUND(L612*K612,2)</f>
        <v>0</v>
      </c>
      <c r="BL612" s="21" t="s">
        <v>150</v>
      </c>
      <c r="BM612" s="21" t="s">
        <v>630</v>
      </c>
    </row>
    <row r="613" spans="2:65" s="1" customFormat="1" ht="22.5" customHeight="1">
      <c r="B613" s="135"/>
      <c r="C613" s="196" t="s">
        <v>631</v>
      </c>
      <c r="D613" s="196" t="s">
        <v>365</v>
      </c>
      <c r="E613" s="197" t="s">
        <v>632</v>
      </c>
      <c r="F613" s="306" t="s">
        <v>633</v>
      </c>
      <c r="G613" s="306"/>
      <c r="H613" s="306"/>
      <c r="I613" s="306"/>
      <c r="J613" s="198" t="s">
        <v>472</v>
      </c>
      <c r="K613" s="199">
        <v>1</v>
      </c>
      <c r="L613" s="307">
        <v>0</v>
      </c>
      <c r="M613" s="307"/>
      <c r="N613" s="308">
        <f>ROUND(L613*K613,2)</f>
        <v>0</v>
      </c>
      <c r="O613" s="287"/>
      <c r="P613" s="287"/>
      <c r="Q613" s="287"/>
      <c r="R613" s="138"/>
      <c r="T613" s="167" t="s">
        <v>5</v>
      </c>
      <c r="U613" s="47" t="s">
        <v>42</v>
      </c>
      <c r="V613" s="39"/>
      <c r="W613" s="168">
        <f>V613*K613</f>
        <v>0</v>
      </c>
      <c r="X613" s="168">
        <v>1.7999999999999999E-2</v>
      </c>
      <c r="Y613" s="168">
        <f>X613*K613</f>
        <v>1.7999999999999999E-2</v>
      </c>
      <c r="Z613" s="168">
        <v>0</v>
      </c>
      <c r="AA613" s="169">
        <f>Z613*K613</f>
        <v>0</v>
      </c>
      <c r="AR613" s="21" t="s">
        <v>174</v>
      </c>
      <c r="AT613" s="21" t="s">
        <v>365</v>
      </c>
      <c r="AU613" s="21" t="s">
        <v>87</v>
      </c>
      <c r="AY613" s="21" t="s">
        <v>127</v>
      </c>
      <c r="BE613" s="109">
        <f>IF(U613="základní",N613,0)</f>
        <v>0</v>
      </c>
      <c r="BF613" s="109">
        <f>IF(U613="snížená",N613,0)</f>
        <v>0</v>
      </c>
      <c r="BG613" s="109">
        <f>IF(U613="zákl. přenesená",N613,0)</f>
        <v>0</v>
      </c>
      <c r="BH613" s="109">
        <f>IF(U613="sníž. přenesená",N613,0)</f>
        <v>0</v>
      </c>
      <c r="BI613" s="109">
        <f>IF(U613="nulová",N613,0)</f>
        <v>0</v>
      </c>
      <c r="BJ613" s="21" t="s">
        <v>22</v>
      </c>
      <c r="BK613" s="109">
        <f>ROUND(L613*K613,2)</f>
        <v>0</v>
      </c>
      <c r="BL613" s="21" t="s">
        <v>150</v>
      </c>
      <c r="BM613" s="21" t="s">
        <v>634</v>
      </c>
    </row>
    <row r="614" spans="2:65" s="11" customFormat="1" ht="22.5" customHeight="1">
      <c r="B614" s="178"/>
      <c r="C614" s="179"/>
      <c r="D614" s="179"/>
      <c r="E614" s="180" t="s">
        <v>5</v>
      </c>
      <c r="F614" s="300" t="s">
        <v>474</v>
      </c>
      <c r="G614" s="301"/>
      <c r="H614" s="301"/>
      <c r="I614" s="301"/>
      <c r="J614" s="179"/>
      <c r="K614" s="181" t="s">
        <v>5</v>
      </c>
      <c r="L614" s="179"/>
      <c r="M614" s="179"/>
      <c r="N614" s="179"/>
      <c r="O614" s="179"/>
      <c r="P614" s="179"/>
      <c r="Q614" s="179"/>
      <c r="R614" s="182"/>
      <c r="T614" s="183"/>
      <c r="U614" s="179"/>
      <c r="V614" s="179"/>
      <c r="W614" s="179"/>
      <c r="X614" s="179"/>
      <c r="Y614" s="179"/>
      <c r="Z614" s="179"/>
      <c r="AA614" s="184"/>
      <c r="AT614" s="185" t="s">
        <v>134</v>
      </c>
      <c r="AU614" s="185" t="s">
        <v>87</v>
      </c>
      <c r="AV614" s="11" t="s">
        <v>22</v>
      </c>
      <c r="AW614" s="11" t="s">
        <v>35</v>
      </c>
      <c r="AX614" s="11" t="s">
        <v>77</v>
      </c>
      <c r="AY614" s="185" t="s">
        <v>127</v>
      </c>
    </row>
    <row r="615" spans="2:65" s="10" customFormat="1" ht="22.5" customHeight="1">
      <c r="B615" s="170"/>
      <c r="C615" s="171"/>
      <c r="D615" s="171"/>
      <c r="E615" s="172" t="s">
        <v>5</v>
      </c>
      <c r="F615" s="302" t="s">
        <v>22</v>
      </c>
      <c r="G615" s="303"/>
      <c r="H615" s="303"/>
      <c r="I615" s="303"/>
      <c r="J615" s="171"/>
      <c r="K615" s="173">
        <v>1</v>
      </c>
      <c r="L615" s="171"/>
      <c r="M615" s="171"/>
      <c r="N615" s="171"/>
      <c r="O615" s="171"/>
      <c r="P615" s="171"/>
      <c r="Q615" s="171"/>
      <c r="R615" s="174"/>
      <c r="T615" s="175"/>
      <c r="U615" s="171"/>
      <c r="V615" s="171"/>
      <c r="W615" s="171"/>
      <c r="X615" s="171"/>
      <c r="Y615" s="171"/>
      <c r="Z615" s="171"/>
      <c r="AA615" s="176"/>
      <c r="AT615" s="177" t="s">
        <v>134</v>
      </c>
      <c r="AU615" s="177" t="s">
        <v>87</v>
      </c>
      <c r="AV615" s="10" t="s">
        <v>87</v>
      </c>
      <c r="AW615" s="10" t="s">
        <v>35</v>
      </c>
      <c r="AX615" s="10" t="s">
        <v>22</v>
      </c>
      <c r="AY615" s="177" t="s">
        <v>127</v>
      </c>
    </row>
    <row r="616" spans="2:65" s="1" customFormat="1" ht="31.5" customHeight="1">
      <c r="B616" s="135"/>
      <c r="C616" s="196" t="s">
        <v>635</v>
      </c>
      <c r="D616" s="196" t="s">
        <v>365</v>
      </c>
      <c r="E616" s="197" t="s">
        <v>636</v>
      </c>
      <c r="F616" s="306" t="s">
        <v>637</v>
      </c>
      <c r="G616" s="306"/>
      <c r="H616" s="306"/>
      <c r="I616" s="306"/>
      <c r="J616" s="198" t="s">
        <v>472</v>
      </c>
      <c r="K616" s="199">
        <v>1</v>
      </c>
      <c r="L616" s="307">
        <v>0</v>
      </c>
      <c r="M616" s="307"/>
      <c r="N616" s="308">
        <f>ROUND(L616*K616,2)</f>
        <v>0</v>
      </c>
      <c r="O616" s="287"/>
      <c r="P616" s="287"/>
      <c r="Q616" s="287"/>
      <c r="R616" s="138"/>
      <c r="T616" s="167" t="s">
        <v>5</v>
      </c>
      <c r="U616" s="47" t="s">
        <v>42</v>
      </c>
      <c r="V616" s="39"/>
      <c r="W616" s="168">
        <f>V616*K616</f>
        <v>0</v>
      </c>
      <c r="X616" s="168">
        <v>7.0000000000000001E-3</v>
      </c>
      <c r="Y616" s="168">
        <f>X616*K616</f>
        <v>7.0000000000000001E-3</v>
      </c>
      <c r="Z616" s="168">
        <v>0</v>
      </c>
      <c r="AA616" s="169">
        <f>Z616*K616</f>
        <v>0</v>
      </c>
      <c r="AR616" s="21" t="s">
        <v>174</v>
      </c>
      <c r="AT616" s="21" t="s">
        <v>365</v>
      </c>
      <c r="AU616" s="21" t="s">
        <v>87</v>
      </c>
      <c r="AY616" s="21" t="s">
        <v>127</v>
      </c>
      <c r="BE616" s="109">
        <f>IF(U616="základní",N616,0)</f>
        <v>0</v>
      </c>
      <c r="BF616" s="109">
        <f>IF(U616="snížená",N616,0)</f>
        <v>0</v>
      </c>
      <c r="BG616" s="109">
        <f>IF(U616="zákl. přenesená",N616,0)</f>
        <v>0</v>
      </c>
      <c r="BH616" s="109">
        <f>IF(U616="sníž. přenesená",N616,0)</f>
        <v>0</v>
      </c>
      <c r="BI616" s="109">
        <f>IF(U616="nulová",N616,0)</f>
        <v>0</v>
      </c>
      <c r="BJ616" s="21" t="s">
        <v>22</v>
      </c>
      <c r="BK616" s="109">
        <f>ROUND(L616*K616,2)</f>
        <v>0</v>
      </c>
      <c r="BL616" s="21" t="s">
        <v>150</v>
      </c>
      <c r="BM616" s="21" t="s">
        <v>638</v>
      </c>
    </row>
    <row r="617" spans="2:65" s="11" customFormat="1" ht="22.5" customHeight="1">
      <c r="B617" s="178"/>
      <c r="C617" s="179"/>
      <c r="D617" s="179"/>
      <c r="E617" s="180" t="s">
        <v>5</v>
      </c>
      <c r="F617" s="300" t="s">
        <v>474</v>
      </c>
      <c r="G617" s="301"/>
      <c r="H617" s="301"/>
      <c r="I617" s="301"/>
      <c r="J617" s="179"/>
      <c r="K617" s="181" t="s">
        <v>5</v>
      </c>
      <c r="L617" s="179"/>
      <c r="M617" s="179"/>
      <c r="N617" s="179"/>
      <c r="O617" s="179"/>
      <c r="P617" s="179"/>
      <c r="Q617" s="179"/>
      <c r="R617" s="182"/>
      <c r="T617" s="183"/>
      <c r="U617" s="179"/>
      <c r="V617" s="179"/>
      <c r="W617" s="179"/>
      <c r="X617" s="179"/>
      <c r="Y617" s="179"/>
      <c r="Z617" s="179"/>
      <c r="AA617" s="184"/>
      <c r="AT617" s="185" t="s">
        <v>134</v>
      </c>
      <c r="AU617" s="185" t="s">
        <v>87</v>
      </c>
      <c r="AV617" s="11" t="s">
        <v>22</v>
      </c>
      <c r="AW617" s="11" t="s">
        <v>35</v>
      </c>
      <c r="AX617" s="11" t="s">
        <v>77</v>
      </c>
      <c r="AY617" s="185" t="s">
        <v>127</v>
      </c>
    </row>
    <row r="618" spans="2:65" s="10" customFormat="1" ht="22.5" customHeight="1">
      <c r="B618" s="170"/>
      <c r="C618" s="171"/>
      <c r="D618" s="171"/>
      <c r="E618" s="172" t="s">
        <v>5</v>
      </c>
      <c r="F618" s="302" t="s">
        <v>22</v>
      </c>
      <c r="G618" s="303"/>
      <c r="H618" s="303"/>
      <c r="I618" s="303"/>
      <c r="J618" s="171"/>
      <c r="K618" s="173">
        <v>1</v>
      </c>
      <c r="L618" s="171"/>
      <c r="M618" s="171"/>
      <c r="N618" s="171"/>
      <c r="O618" s="171"/>
      <c r="P618" s="171"/>
      <c r="Q618" s="171"/>
      <c r="R618" s="174"/>
      <c r="T618" s="175"/>
      <c r="U618" s="171"/>
      <c r="V618" s="171"/>
      <c r="W618" s="171"/>
      <c r="X618" s="171"/>
      <c r="Y618" s="171"/>
      <c r="Z618" s="171"/>
      <c r="AA618" s="176"/>
      <c r="AT618" s="177" t="s">
        <v>134</v>
      </c>
      <c r="AU618" s="177" t="s">
        <v>87</v>
      </c>
      <c r="AV618" s="10" t="s">
        <v>87</v>
      </c>
      <c r="AW618" s="10" t="s">
        <v>35</v>
      </c>
      <c r="AX618" s="10" t="s">
        <v>22</v>
      </c>
      <c r="AY618" s="177" t="s">
        <v>127</v>
      </c>
    </row>
    <row r="619" spans="2:65" s="1" customFormat="1" ht="31.5" customHeight="1">
      <c r="B619" s="135"/>
      <c r="C619" s="163" t="s">
        <v>639</v>
      </c>
      <c r="D619" s="163" t="s">
        <v>128</v>
      </c>
      <c r="E619" s="164" t="s">
        <v>640</v>
      </c>
      <c r="F619" s="285" t="s">
        <v>641</v>
      </c>
      <c r="G619" s="285"/>
      <c r="H619" s="285"/>
      <c r="I619" s="285"/>
      <c r="J619" s="165" t="s">
        <v>296</v>
      </c>
      <c r="K619" s="166">
        <v>37</v>
      </c>
      <c r="L619" s="286">
        <v>0</v>
      </c>
      <c r="M619" s="286"/>
      <c r="N619" s="287">
        <f>ROUND(L619*K619,2)</f>
        <v>0</v>
      </c>
      <c r="O619" s="287"/>
      <c r="P619" s="287"/>
      <c r="Q619" s="287"/>
      <c r="R619" s="138"/>
      <c r="T619" s="167" t="s">
        <v>5</v>
      </c>
      <c r="U619" s="47" t="s">
        <v>42</v>
      </c>
      <c r="V619" s="39"/>
      <c r="W619" s="168">
        <f>V619*K619</f>
        <v>0</v>
      </c>
      <c r="X619" s="168">
        <v>0</v>
      </c>
      <c r="Y619" s="168">
        <f>X619*K619</f>
        <v>0</v>
      </c>
      <c r="Z619" s="168">
        <v>0</v>
      </c>
      <c r="AA619" s="169">
        <f>Z619*K619</f>
        <v>0</v>
      </c>
      <c r="AR619" s="21" t="s">
        <v>150</v>
      </c>
      <c r="AT619" s="21" t="s">
        <v>128</v>
      </c>
      <c r="AU619" s="21" t="s">
        <v>87</v>
      </c>
      <c r="AY619" s="21" t="s">
        <v>127</v>
      </c>
      <c r="BE619" s="109">
        <f>IF(U619="základní",N619,0)</f>
        <v>0</v>
      </c>
      <c r="BF619" s="109">
        <f>IF(U619="snížená",N619,0)</f>
        <v>0</v>
      </c>
      <c r="BG619" s="109">
        <f>IF(U619="zákl. přenesená",N619,0)</f>
        <v>0</v>
      </c>
      <c r="BH619" s="109">
        <f>IF(U619="sníž. přenesená",N619,0)</f>
        <v>0</v>
      </c>
      <c r="BI619" s="109">
        <f>IF(U619="nulová",N619,0)</f>
        <v>0</v>
      </c>
      <c r="BJ619" s="21" t="s">
        <v>22</v>
      </c>
      <c r="BK619" s="109">
        <f>ROUND(L619*K619,2)</f>
        <v>0</v>
      </c>
      <c r="BL619" s="21" t="s">
        <v>150</v>
      </c>
      <c r="BM619" s="21" t="s">
        <v>642</v>
      </c>
    </row>
    <row r="620" spans="2:65" s="11" customFormat="1" ht="22.5" customHeight="1">
      <c r="B620" s="178"/>
      <c r="C620" s="179"/>
      <c r="D620" s="179"/>
      <c r="E620" s="180" t="s">
        <v>5</v>
      </c>
      <c r="F620" s="300" t="s">
        <v>263</v>
      </c>
      <c r="G620" s="301"/>
      <c r="H620" s="301"/>
      <c r="I620" s="301"/>
      <c r="J620" s="179"/>
      <c r="K620" s="181" t="s">
        <v>5</v>
      </c>
      <c r="L620" s="179"/>
      <c r="M620" s="179"/>
      <c r="N620" s="179"/>
      <c r="O620" s="179"/>
      <c r="P620" s="179"/>
      <c r="Q620" s="179"/>
      <c r="R620" s="182"/>
      <c r="T620" s="183"/>
      <c r="U620" s="179"/>
      <c r="V620" s="179"/>
      <c r="W620" s="179"/>
      <c r="X620" s="179"/>
      <c r="Y620" s="179"/>
      <c r="Z620" s="179"/>
      <c r="AA620" s="184"/>
      <c r="AT620" s="185" t="s">
        <v>134</v>
      </c>
      <c r="AU620" s="185" t="s">
        <v>87</v>
      </c>
      <c r="AV620" s="11" t="s">
        <v>22</v>
      </c>
      <c r="AW620" s="11" t="s">
        <v>35</v>
      </c>
      <c r="AX620" s="11" t="s">
        <v>77</v>
      </c>
      <c r="AY620" s="185" t="s">
        <v>127</v>
      </c>
    </row>
    <row r="621" spans="2:65" s="11" customFormat="1" ht="22.5" customHeight="1">
      <c r="B621" s="178"/>
      <c r="C621" s="179"/>
      <c r="D621" s="179"/>
      <c r="E621" s="180" t="s">
        <v>5</v>
      </c>
      <c r="F621" s="290" t="s">
        <v>269</v>
      </c>
      <c r="G621" s="291"/>
      <c r="H621" s="291"/>
      <c r="I621" s="291"/>
      <c r="J621" s="179"/>
      <c r="K621" s="181" t="s">
        <v>5</v>
      </c>
      <c r="L621" s="179"/>
      <c r="M621" s="179"/>
      <c r="N621" s="179"/>
      <c r="O621" s="179"/>
      <c r="P621" s="179"/>
      <c r="Q621" s="179"/>
      <c r="R621" s="182"/>
      <c r="T621" s="183"/>
      <c r="U621" s="179"/>
      <c r="V621" s="179"/>
      <c r="W621" s="179"/>
      <c r="X621" s="179"/>
      <c r="Y621" s="179"/>
      <c r="Z621" s="179"/>
      <c r="AA621" s="184"/>
      <c r="AT621" s="185" t="s">
        <v>134</v>
      </c>
      <c r="AU621" s="185" t="s">
        <v>87</v>
      </c>
      <c r="AV621" s="11" t="s">
        <v>22</v>
      </c>
      <c r="AW621" s="11" t="s">
        <v>35</v>
      </c>
      <c r="AX621" s="11" t="s">
        <v>77</v>
      </c>
      <c r="AY621" s="185" t="s">
        <v>127</v>
      </c>
    </row>
    <row r="622" spans="2:65" s="11" customFormat="1" ht="22.5" customHeight="1">
      <c r="B622" s="178"/>
      <c r="C622" s="179"/>
      <c r="D622" s="179"/>
      <c r="E622" s="180" t="s">
        <v>5</v>
      </c>
      <c r="F622" s="290" t="s">
        <v>313</v>
      </c>
      <c r="G622" s="291"/>
      <c r="H622" s="291"/>
      <c r="I622" s="291"/>
      <c r="J622" s="179"/>
      <c r="K622" s="181" t="s">
        <v>5</v>
      </c>
      <c r="L622" s="179"/>
      <c r="M622" s="179"/>
      <c r="N622" s="179"/>
      <c r="O622" s="179"/>
      <c r="P622" s="179"/>
      <c r="Q622" s="179"/>
      <c r="R622" s="182"/>
      <c r="T622" s="183"/>
      <c r="U622" s="179"/>
      <c r="V622" s="179"/>
      <c r="W622" s="179"/>
      <c r="X622" s="179"/>
      <c r="Y622" s="179"/>
      <c r="Z622" s="179"/>
      <c r="AA622" s="184"/>
      <c r="AT622" s="185" t="s">
        <v>134</v>
      </c>
      <c r="AU622" s="185" t="s">
        <v>87</v>
      </c>
      <c r="AV622" s="11" t="s">
        <v>22</v>
      </c>
      <c r="AW622" s="11" t="s">
        <v>35</v>
      </c>
      <c r="AX622" s="11" t="s">
        <v>77</v>
      </c>
      <c r="AY622" s="185" t="s">
        <v>127</v>
      </c>
    </row>
    <row r="623" spans="2:65" s="10" customFormat="1" ht="22.5" customHeight="1">
      <c r="B623" s="170"/>
      <c r="C623" s="171"/>
      <c r="D623" s="171"/>
      <c r="E623" s="172" t="s">
        <v>5</v>
      </c>
      <c r="F623" s="302" t="s">
        <v>401</v>
      </c>
      <c r="G623" s="303"/>
      <c r="H623" s="303"/>
      <c r="I623" s="303"/>
      <c r="J623" s="171"/>
      <c r="K623" s="173">
        <v>8</v>
      </c>
      <c r="L623" s="171"/>
      <c r="M623" s="171"/>
      <c r="N623" s="171"/>
      <c r="O623" s="171"/>
      <c r="P623" s="171"/>
      <c r="Q623" s="171"/>
      <c r="R623" s="174"/>
      <c r="T623" s="175"/>
      <c r="U623" s="171"/>
      <c r="V623" s="171"/>
      <c r="W623" s="171"/>
      <c r="X623" s="171"/>
      <c r="Y623" s="171"/>
      <c r="Z623" s="171"/>
      <c r="AA623" s="176"/>
      <c r="AT623" s="177" t="s">
        <v>134</v>
      </c>
      <c r="AU623" s="177" t="s">
        <v>87</v>
      </c>
      <c r="AV623" s="10" t="s">
        <v>87</v>
      </c>
      <c r="AW623" s="10" t="s">
        <v>35</v>
      </c>
      <c r="AX623" s="10" t="s">
        <v>77</v>
      </c>
      <c r="AY623" s="177" t="s">
        <v>127</v>
      </c>
    </row>
    <row r="624" spans="2:65" s="11" customFormat="1" ht="22.5" customHeight="1">
      <c r="B624" s="178"/>
      <c r="C624" s="179"/>
      <c r="D624" s="179"/>
      <c r="E624" s="180" t="s">
        <v>5</v>
      </c>
      <c r="F624" s="290" t="s">
        <v>271</v>
      </c>
      <c r="G624" s="291"/>
      <c r="H624" s="291"/>
      <c r="I624" s="291"/>
      <c r="J624" s="179"/>
      <c r="K624" s="181" t="s">
        <v>5</v>
      </c>
      <c r="L624" s="179"/>
      <c r="M624" s="179"/>
      <c r="N624" s="179"/>
      <c r="O624" s="179"/>
      <c r="P624" s="179"/>
      <c r="Q624" s="179"/>
      <c r="R624" s="182"/>
      <c r="T624" s="183"/>
      <c r="U624" s="179"/>
      <c r="V624" s="179"/>
      <c r="W624" s="179"/>
      <c r="X624" s="179"/>
      <c r="Y624" s="179"/>
      <c r="Z624" s="179"/>
      <c r="AA624" s="184"/>
      <c r="AT624" s="185" t="s">
        <v>134</v>
      </c>
      <c r="AU624" s="185" t="s">
        <v>87</v>
      </c>
      <c r="AV624" s="11" t="s">
        <v>22</v>
      </c>
      <c r="AW624" s="11" t="s">
        <v>35</v>
      </c>
      <c r="AX624" s="11" t="s">
        <v>77</v>
      </c>
      <c r="AY624" s="185" t="s">
        <v>127</v>
      </c>
    </row>
    <row r="625" spans="2:65" s="11" customFormat="1" ht="22.5" customHeight="1">
      <c r="B625" s="178"/>
      <c r="C625" s="179"/>
      <c r="D625" s="179"/>
      <c r="E625" s="180" t="s">
        <v>5</v>
      </c>
      <c r="F625" s="290" t="s">
        <v>315</v>
      </c>
      <c r="G625" s="291"/>
      <c r="H625" s="291"/>
      <c r="I625" s="291"/>
      <c r="J625" s="179"/>
      <c r="K625" s="181" t="s">
        <v>5</v>
      </c>
      <c r="L625" s="179"/>
      <c r="M625" s="179"/>
      <c r="N625" s="179"/>
      <c r="O625" s="179"/>
      <c r="P625" s="179"/>
      <c r="Q625" s="179"/>
      <c r="R625" s="182"/>
      <c r="T625" s="183"/>
      <c r="U625" s="179"/>
      <c r="V625" s="179"/>
      <c r="W625" s="179"/>
      <c r="X625" s="179"/>
      <c r="Y625" s="179"/>
      <c r="Z625" s="179"/>
      <c r="AA625" s="184"/>
      <c r="AT625" s="185" t="s">
        <v>134</v>
      </c>
      <c r="AU625" s="185" t="s">
        <v>87</v>
      </c>
      <c r="AV625" s="11" t="s">
        <v>22</v>
      </c>
      <c r="AW625" s="11" t="s">
        <v>35</v>
      </c>
      <c r="AX625" s="11" t="s">
        <v>77</v>
      </c>
      <c r="AY625" s="185" t="s">
        <v>127</v>
      </c>
    </row>
    <row r="626" spans="2:65" s="10" customFormat="1" ht="22.5" customHeight="1">
      <c r="B626" s="170"/>
      <c r="C626" s="171"/>
      <c r="D626" s="171"/>
      <c r="E626" s="172" t="s">
        <v>5</v>
      </c>
      <c r="F626" s="302" t="s">
        <v>272</v>
      </c>
      <c r="G626" s="303"/>
      <c r="H626" s="303"/>
      <c r="I626" s="303"/>
      <c r="J626" s="171"/>
      <c r="K626" s="173">
        <v>23</v>
      </c>
      <c r="L626" s="171"/>
      <c r="M626" s="171"/>
      <c r="N626" s="171"/>
      <c r="O626" s="171"/>
      <c r="P626" s="171"/>
      <c r="Q626" s="171"/>
      <c r="R626" s="174"/>
      <c r="T626" s="175"/>
      <c r="U626" s="171"/>
      <c r="V626" s="171"/>
      <c r="W626" s="171"/>
      <c r="X626" s="171"/>
      <c r="Y626" s="171"/>
      <c r="Z626" s="171"/>
      <c r="AA626" s="176"/>
      <c r="AT626" s="177" t="s">
        <v>134</v>
      </c>
      <c r="AU626" s="177" t="s">
        <v>87</v>
      </c>
      <c r="AV626" s="10" t="s">
        <v>87</v>
      </c>
      <c r="AW626" s="10" t="s">
        <v>35</v>
      </c>
      <c r="AX626" s="10" t="s">
        <v>77</v>
      </c>
      <c r="AY626" s="177" t="s">
        <v>127</v>
      </c>
    </row>
    <row r="627" spans="2:65" s="11" customFormat="1" ht="22.5" customHeight="1">
      <c r="B627" s="178"/>
      <c r="C627" s="179"/>
      <c r="D627" s="179"/>
      <c r="E627" s="180" t="s">
        <v>5</v>
      </c>
      <c r="F627" s="290" t="s">
        <v>277</v>
      </c>
      <c r="G627" s="291"/>
      <c r="H627" s="291"/>
      <c r="I627" s="291"/>
      <c r="J627" s="179"/>
      <c r="K627" s="181" t="s">
        <v>5</v>
      </c>
      <c r="L627" s="179"/>
      <c r="M627" s="179"/>
      <c r="N627" s="179"/>
      <c r="O627" s="179"/>
      <c r="P627" s="179"/>
      <c r="Q627" s="179"/>
      <c r="R627" s="182"/>
      <c r="T627" s="183"/>
      <c r="U627" s="179"/>
      <c r="V627" s="179"/>
      <c r="W627" s="179"/>
      <c r="X627" s="179"/>
      <c r="Y627" s="179"/>
      <c r="Z627" s="179"/>
      <c r="AA627" s="184"/>
      <c r="AT627" s="185" t="s">
        <v>134</v>
      </c>
      <c r="AU627" s="185" t="s">
        <v>87</v>
      </c>
      <c r="AV627" s="11" t="s">
        <v>22</v>
      </c>
      <c r="AW627" s="11" t="s">
        <v>35</v>
      </c>
      <c r="AX627" s="11" t="s">
        <v>77</v>
      </c>
      <c r="AY627" s="185" t="s">
        <v>127</v>
      </c>
    </row>
    <row r="628" spans="2:65" s="11" customFormat="1" ht="22.5" customHeight="1">
      <c r="B628" s="178"/>
      <c r="C628" s="179"/>
      <c r="D628" s="179"/>
      <c r="E628" s="180" t="s">
        <v>5</v>
      </c>
      <c r="F628" s="290" t="s">
        <v>313</v>
      </c>
      <c r="G628" s="291"/>
      <c r="H628" s="291"/>
      <c r="I628" s="291"/>
      <c r="J628" s="179"/>
      <c r="K628" s="181" t="s">
        <v>5</v>
      </c>
      <c r="L628" s="179"/>
      <c r="M628" s="179"/>
      <c r="N628" s="179"/>
      <c r="O628" s="179"/>
      <c r="P628" s="179"/>
      <c r="Q628" s="179"/>
      <c r="R628" s="182"/>
      <c r="T628" s="183"/>
      <c r="U628" s="179"/>
      <c r="V628" s="179"/>
      <c r="W628" s="179"/>
      <c r="X628" s="179"/>
      <c r="Y628" s="179"/>
      <c r="Z628" s="179"/>
      <c r="AA628" s="184"/>
      <c r="AT628" s="185" t="s">
        <v>134</v>
      </c>
      <c r="AU628" s="185" t="s">
        <v>87</v>
      </c>
      <c r="AV628" s="11" t="s">
        <v>22</v>
      </c>
      <c r="AW628" s="11" t="s">
        <v>35</v>
      </c>
      <c r="AX628" s="11" t="s">
        <v>77</v>
      </c>
      <c r="AY628" s="185" t="s">
        <v>127</v>
      </c>
    </row>
    <row r="629" spans="2:65" s="10" customFormat="1" ht="22.5" customHeight="1">
      <c r="B629" s="170"/>
      <c r="C629" s="171"/>
      <c r="D629" s="171"/>
      <c r="E629" s="172" t="s">
        <v>5</v>
      </c>
      <c r="F629" s="302" t="s">
        <v>298</v>
      </c>
      <c r="G629" s="303"/>
      <c r="H629" s="303"/>
      <c r="I629" s="303"/>
      <c r="J629" s="171"/>
      <c r="K629" s="173">
        <v>4</v>
      </c>
      <c r="L629" s="171"/>
      <c r="M629" s="171"/>
      <c r="N629" s="171"/>
      <c r="O629" s="171"/>
      <c r="P629" s="171"/>
      <c r="Q629" s="171"/>
      <c r="R629" s="174"/>
      <c r="T629" s="175"/>
      <c r="U629" s="171"/>
      <c r="V629" s="171"/>
      <c r="W629" s="171"/>
      <c r="X629" s="171"/>
      <c r="Y629" s="171"/>
      <c r="Z629" s="171"/>
      <c r="AA629" s="176"/>
      <c r="AT629" s="177" t="s">
        <v>134</v>
      </c>
      <c r="AU629" s="177" t="s">
        <v>87</v>
      </c>
      <c r="AV629" s="10" t="s">
        <v>87</v>
      </c>
      <c r="AW629" s="10" t="s">
        <v>35</v>
      </c>
      <c r="AX629" s="10" t="s">
        <v>77</v>
      </c>
      <c r="AY629" s="177" t="s">
        <v>127</v>
      </c>
    </row>
    <row r="630" spans="2:65" s="11" customFormat="1" ht="22.5" customHeight="1">
      <c r="B630" s="178"/>
      <c r="C630" s="179"/>
      <c r="D630" s="179"/>
      <c r="E630" s="180" t="s">
        <v>5</v>
      </c>
      <c r="F630" s="290" t="s">
        <v>273</v>
      </c>
      <c r="G630" s="291"/>
      <c r="H630" s="291"/>
      <c r="I630" s="291"/>
      <c r="J630" s="179"/>
      <c r="K630" s="181" t="s">
        <v>5</v>
      </c>
      <c r="L630" s="179"/>
      <c r="M630" s="179"/>
      <c r="N630" s="179"/>
      <c r="O630" s="179"/>
      <c r="P630" s="179"/>
      <c r="Q630" s="179"/>
      <c r="R630" s="182"/>
      <c r="T630" s="183"/>
      <c r="U630" s="179"/>
      <c r="V630" s="179"/>
      <c r="W630" s="179"/>
      <c r="X630" s="179"/>
      <c r="Y630" s="179"/>
      <c r="Z630" s="179"/>
      <c r="AA630" s="184"/>
      <c r="AT630" s="185" t="s">
        <v>134</v>
      </c>
      <c r="AU630" s="185" t="s">
        <v>87</v>
      </c>
      <c r="AV630" s="11" t="s">
        <v>22</v>
      </c>
      <c r="AW630" s="11" t="s">
        <v>35</v>
      </c>
      <c r="AX630" s="11" t="s">
        <v>77</v>
      </c>
      <c r="AY630" s="185" t="s">
        <v>127</v>
      </c>
    </row>
    <row r="631" spans="2:65" s="11" customFormat="1" ht="22.5" customHeight="1">
      <c r="B631" s="178"/>
      <c r="C631" s="179"/>
      <c r="D631" s="179"/>
      <c r="E631" s="180" t="s">
        <v>5</v>
      </c>
      <c r="F631" s="290" t="s">
        <v>318</v>
      </c>
      <c r="G631" s="291"/>
      <c r="H631" s="291"/>
      <c r="I631" s="291"/>
      <c r="J631" s="179"/>
      <c r="K631" s="181" t="s">
        <v>5</v>
      </c>
      <c r="L631" s="179"/>
      <c r="M631" s="179"/>
      <c r="N631" s="179"/>
      <c r="O631" s="179"/>
      <c r="P631" s="179"/>
      <c r="Q631" s="179"/>
      <c r="R631" s="182"/>
      <c r="T631" s="183"/>
      <c r="U631" s="179"/>
      <c r="V631" s="179"/>
      <c r="W631" s="179"/>
      <c r="X631" s="179"/>
      <c r="Y631" s="179"/>
      <c r="Z631" s="179"/>
      <c r="AA631" s="184"/>
      <c r="AT631" s="185" t="s">
        <v>134</v>
      </c>
      <c r="AU631" s="185" t="s">
        <v>87</v>
      </c>
      <c r="AV631" s="11" t="s">
        <v>22</v>
      </c>
      <c r="AW631" s="11" t="s">
        <v>35</v>
      </c>
      <c r="AX631" s="11" t="s">
        <v>77</v>
      </c>
      <c r="AY631" s="185" t="s">
        <v>127</v>
      </c>
    </row>
    <row r="632" spans="2:65" s="10" customFormat="1" ht="22.5" customHeight="1">
      <c r="B632" s="170"/>
      <c r="C632" s="171"/>
      <c r="D632" s="171"/>
      <c r="E632" s="172" t="s">
        <v>5</v>
      </c>
      <c r="F632" s="302" t="s">
        <v>402</v>
      </c>
      <c r="G632" s="303"/>
      <c r="H632" s="303"/>
      <c r="I632" s="303"/>
      <c r="J632" s="171"/>
      <c r="K632" s="173">
        <v>2</v>
      </c>
      <c r="L632" s="171"/>
      <c r="M632" s="171"/>
      <c r="N632" s="171"/>
      <c r="O632" s="171"/>
      <c r="P632" s="171"/>
      <c r="Q632" s="171"/>
      <c r="R632" s="174"/>
      <c r="T632" s="175"/>
      <c r="U632" s="171"/>
      <c r="V632" s="171"/>
      <c r="W632" s="171"/>
      <c r="X632" s="171"/>
      <c r="Y632" s="171"/>
      <c r="Z632" s="171"/>
      <c r="AA632" s="176"/>
      <c r="AT632" s="177" t="s">
        <v>134</v>
      </c>
      <c r="AU632" s="177" t="s">
        <v>87</v>
      </c>
      <c r="AV632" s="10" t="s">
        <v>87</v>
      </c>
      <c r="AW632" s="10" t="s">
        <v>35</v>
      </c>
      <c r="AX632" s="10" t="s">
        <v>77</v>
      </c>
      <c r="AY632" s="177" t="s">
        <v>127</v>
      </c>
    </row>
    <row r="633" spans="2:65" s="12" customFormat="1" ht="22.5" customHeight="1">
      <c r="B633" s="188"/>
      <c r="C633" s="189"/>
      <c r="D633" s="189"/>
      <c r="E633" s="190" t="s">
        <v>5</v>
      </c>
      <c r="F633" s="304" t="s">
        <v>279</v>
      </c>
      <c r="G633" s="305"/>
      <c r="H633" s="305"/>
      <c r="I633" s="305"/>
      <c r="J633" s="189"/>
      <c r="K633" s="191">
        <v>37</v>
      </c>
      <c r="L633" s="189"/>
      <c r="M633" s="189"/>
      <c r="N633" s="189"/>
      <c r="O633" s="189"/>
      <c r="P633" s="189"/>
      <c r="Q633" s="189"/>
      <c r="R633" s="192"/>
      <c r="T633" s="193"/>
      <c r="U633" s="189"/>
      <c r="V633" s="189"/>
      <c r="W633" s="189"/>
      <c r="X633" s="189"/>
      <c r="Y633" s="189"/>
      <c r="Z633" s="189"/>
      <c r="AA633" s="194"/>
      <c r="AT633" s="195" t="s">
        <v>134</v>
      </c>
      <c r="AU633" s="195" t="s">
        <v>87</v>
      </c>
      <c r="AV633" s="12" t="s">
        <v>150</v>
      </c>
      <c r="AW633" s="12" t="s">
        <v>35</v>
      </c>
      <c r="AX633" s="12" t="s">
        <v>22</v>
      </c>
      <c r="AY633" s="195" t="s">
        <v>127</v>
      </c>
    </row>
    <row r="634" spans="2:65" s="1" customFormat="1" ht="22.5" customHeight="1">
      <c r="B634" s="135"/>
      <c r="C634" s="163" t="s">
        <v>643</v>
      </c>
      <c r="D634" s="163" t="s">
        <v>128</v>
      </c>
      <c r="E634" s="164" t="s">
        <v>644</v>
      </c>
      <c r="F634" s="285" t="s">
        <v>645</v>
      </c>
      <c r="G634" s="285"/>
      <c r="H634" s="285"/>
      <c r="I634" s="285"/>
      <c r="J634" s="165" t="s">
        <v>296</v>
      </c>
      <c r="K634" s="166">
        <v>52</v>
      </c>
      <c r="L634" s="286">
        <v>0</v>
      </c>
      <c r="M634" s="286"/>
      <c r="N634" s="287">
        <f>ROUND(L634*K634,2)</f>
        <v>0</v>
      </c>
      <c r="O634" s="287"/>
      <c r="P634" s="287"/>
      <c r="Q634" s="287"/>
      <c r="R634" s="138"/>
      <c r="T634" s="167" t="s">
        <v>5</v>
      </c>
      <c r="U634" s="47" t="s">
        <v>42</v>
      </c>
      <c r="V634" s="39"/>
      <c r="W634" s="168">
        <f>V634*K634</f>
        <v>0</v>
      </c>
      <c r="X634" s="168">
        <v>0</v>
      </c>
      <c r="Y634" s="168">
        <f>X634*K634</f>
        <v>0</v>
      </c>
      <c r="Z634" s="168">
        <v>0</v>
      </c>
      <c r="AA634" s="169">
        <f>Z634*K634</f>
        <v>0</v>
      </c>
      <c r="AR634" s="21" t="s">
        <v>150</v>
      </c>
      <c r="AT634" s="21" t="s">
        <v>128</v>
      </c>
      <c r="AU634" s="21" t="s">
        <v>87</v>
      </c>
      <c r="AY634" s="21" t="s">
        <v>127</v>
      </c>
      <c r="BE634" s="109">
        <f>IF(U634="základní",N634,0)</f>
        <v>0</v>
      </c>
      <c r="BF634" s="109">
        <f>IF(U634="snížená",N634,0)</f>
        <v>0</v>
      </c>
      <c r="BG634" s="109">
        <f>IF(U634="zákl. přenesená",N634,0)</f>
        <v>0</v>
      </c>
      <c r="BH634" s="109">
        <f>IF(U634="sníž. přenesená",N634,0)</f>
        <v>0</v>
      </c>
      <c r="BI634" s="109">
        <f>IF(U634="nulová",N634,0)</f>
        <v>0</v>
      </c>
      <c r="BJ634" s="21" t="s">
        <v>22</v>
      </c>
      <c r="BK634" s="109">
        <f>ROUND(L634*K634,2)</f>
        <v>0</v>
      </c>
      <c r="BL634" s="21" t="s">
        <v>150</v>
      </c>
      <c r="BM634" s="21" t="s">
        <v>646</v>
      </c>
    </row>
    <row r="635" spans="2:65" s="11" customFormat="1" ht="22.5" customHeight="1">
      <c r="B635" s="178"/>
      <c r="C635" s="179"/>
      <c r="D635" s="179"/>
      <c r="E635" s="180" t="s">
        <v>5</v>
      </c>
      <c r="F635" s="300" t="s">
        <v>263</v>
      </c>
      <c r="G635" s="301"/>
      <c r="H635" s="301"/>
      <c r="I635" s="301"/>
      <c r="J635" s="179"/>
      <c r="K635" s="181" t="s">
        <v>5</v>
      </c>
      <c r="L635" s="179"/>
      <c r="M635" s="179"/>
      <c r="N635" s="179"/>
      <c r="O635" s="179"/>
      <c r="P635" s="179"/>
      <c r="Q635" s="179"/>
      <c r="R635" s="182"/>
      <c r="T635" s="183"/>
      <c r="U635" s="179"/>
      <c r="V635" s="179"/>
      <c r="W635" s="179"/>
      <c r="X635" s="179"/>
      <c r="Y635" s="179"/>
      <c r="Z635" s="179"/>
      <c r="AA635" s="184"/>
      <c r="AT635" s="185" t="s">
        <v>134</v>
      </c>
      <c r="AU635" s="185" t="s">
        <v>87</v>
      </c>
      <c r="AV635" s="11" t="s">
        <v>22</v>
      </c>
      <c r="AW635" s="11" t="s">
        <v>35</v>
      </c>
      <c r="AX635" s="11" t="s">
        <v>77</v>
      </c>
      <c r="AY635" s="185" t="s">
        <v>127</v>
      </c>
    </row>
    <row r="636" spans="2:65" s="11" customFormat="1" ht="22.5" customHeight="1">
      <c r="B636" s="178"/>
      <c r="C636" s="179"/>
      <c r="D636" s="179"/>
      <c r="E636" s="180" t="s">
        <v>5</v>
      </c>
      <c r="F636" s="290" t="s">
        <v>269</v>
      </c>
      <c r="G636" s="291"/>
      <c r="H636" s="291"/>
      <c r="I636" s="291"/>
      <c r="J636" s="179"/>
      <c r="K636" s="181" t="s">
        <v>5</v>
      </c>
      <c r="L636" s="179"/>
      <c r="M636" s="179"/>
      <c r="N636" s="179"/>
      <c r="O636" s="179"/>
      <c r="P636" s="179"/>
      <c r="Q636" s="179"/>
      <c r="R636" s="182"/>
      <c r="T636" s="183"/>
      <c r="U636" s="179"/>
      <c r="V636" s="179"/>
      <c r="W636" s="179"/>
      <c r="X636" s="179"/>
      <c r="Y636" s="179"/>
      <c r="Z636" s="179"/>
      <c r="AA636" s="184"/>
      <c r="AT636" s="185" t="s">
        <v>134</v>
      </c>
      <c r="AU636" s="185" t="s">
        <v>87</v>
      </c>
      <c r="AV636" s="11" t="s">
        <v>22</v>
      </c>
      <c r="AW636" s="11" t="s">
        <v>35</v>
      </c>
      <c r="AX636" s="11" t="s">
        <v>77</v>
      </c>
      <c r="AY636" s="185" t="s">
        <v>127</v>
      </c>
    </row>
    <row r="637" spans="2:65" s="11" customFormat="1" ht="22.5" customHeight="1">
      <c r="B637" s="178"/>
      <c r="C637" s="179"/>
      <c r="D637" s="179"/>
      <c r="E637" s="180" t="s">
        <v>5</v>
      </c>
      <c r="F637" s="290" t="s">
        <v>311</v>
      </c>
      <c r="G637" s="291"/>
      <c r="H637" s="291"/>
      <c r="I637" s="291"/>
      <c r="J637" s="179"/>
      <c r="K637" s="181" t="s">
        <v>5</v>
      </c>
      <c r="L637" s="179"/>
      <c r="M637" s="179"/>
      <c r="N637" s="179"/>
      <c r="O637" s="179"/>
      <c r="P637" s="179"/>
      <c r="Q637" s="179"/>
      <c r="R637" s="182"/>
      <c r="T637" s="183"/>
      <c r="U637" s="179"/>
      <c r="V637" s="179"/>
      <c r="W637" s="179"/>
      <c r="X637" s="179"/>
      <c r="Y637" s="179"/>
      <c r="Z637" s="179"/>
      <c r="AA637" s="184"/>
      <c r="AT637" s="185" t="s">
        <v>134</v>
      </c>
      <c r="AU637" s="185" t="s">
        <v>87</v>
      </c>
      <c r="AV637" s="11" t="s">
        <v>22</v>
      </c>
      <c r="AW637" s="11" t="s">
        <v>35</v>
      </c>
      <c r="AX637" s="11" t="s">
        <v>77</v>
      </c>
      <c r="AY637" s="185" t="s">
        <v>127</v>
      </c>
    </row>
    <row r="638" spans="2:65" s="10" customFormat="1" ht="22.5" customHeight="1">
      <c r="B638" s="170"/>
      <c r="C638" s="171"/>
      <c r="D638" s="171"/>
      <c r="E638" s="172" t="s">
        <v>5</v>
      </c>
      <c r="F638" s="302" t="s">
        <v>400</v>
      </c>
      <c r="G638" s="303"/>
      <c r="H638" s="303"/>
      <c r="I638" s="303"/>
      <c r="J638" s="171"/>
      <c r="K638" s="173">
        <v>15</v>
      </c>
      <c r="L638" s="171"/>
      <c r="M638" s="171"/>
      <c r="N638" s="171"/>
      <c r="O638" s="171"/>
      <c r="P638" s="171"/>
      <c r="Q638" s="171"/>
      <c r="R638" s="174"/>
      <c r="T638" s="175"/>
      <c r="U638" s="171"/>
      <c r="V638" s="171"/>
      <c r="W638" s="171"/>
      <c r="X638" s="171"/>
      <c r="Y638" s="171"/>
      <c r="Z638" s="171"/>
      <c r="AA638" s="176"/>
      <c r="AT638" s="177" t="s">
        <v>134</v>
      </c>
      <c r="AU638" s="177" t="s">
        <v>87</v>
      </c>
      <c r="AV638" s="10" t="s">
        <v>87</v>
      </c>
      <c r="AW638" s="10" t="s">
        <v>35</v>
      </c>
      <c r="AX638" s="10" t="s">
        <v>77</v>
      </c>
      <c r="AY638" s="177" t="s">
        <v>127</v>
      </c>
    </row>
    <row r="639" spans="2:65" s="11" customFormat="1" ht="22.5" customHeight="1">
      <c r="B639" s="178"/>
      <c r="C639" s="179"/>
      <c r="D639" s="179"/>
      <c r="E639" s="180" t="s">
        <v>5</v>
      </c>
      <c r="F639" s="290" t="s">
        <v>313</v>
      </c>
      <c r="G639" s="291"/>
      <c r="H639" s="291"/>
      <c r="I639" s="291"/>
      <c r="J639" s="179"/>
      <c r="K639" s="181" t="s">
        <v>5</v>
      </c>
      <c r="L639" s="179"/>
      <c r="M639" s="179"/>
      <c r="N639" s="179"/>
      <c r="O639" s="179"/>
      <c r="P639" s="179"/>
      <c r="Q639" s="179"/>
      <c r="R639" s="182"/>
      <c r="T639" s="183"/>
      <c r="U639" s="179"/>
      <c r="V639" s="179"/>
      <c r="W639" s="179"/>
      <c r="X639" s="179"/>
      <c r="Y639" s="179"/>
      <c r="Z639" s="179"/>
      <c r="AA639" s="184"/>
      <c r="AT639" s="185" t="s">
        <v>134</v>
      </c>
      <c r="AU639" s="185" t="s">
        <v>87</v>
      </c>
      <c r="AV639" s="11" t="s">
        <v>22</v>
      </c>
      <c r="AW639" s="11" t="s">
        <v>35</v>
      </c>
      <c r="AX639" s="11" t="s">
        <v>77</v>
      </c>
      <c r="AY639" s="185" t="s">
        <v>127</v>
      </c>
    </row>
    <row r="640" spans="2:65" s="10" customFormat="1" ht="22.5" customHeight="1">
      <c r="B640" s="170"/>
      <c r="C640" s="171"/>
      <c r="D640" s="171"/>
      <c r="E640" s="172" t="s">
        <v>5</v>
      </c>
      <c r="F640" s="302" t="s">
        <v>401</v>
      </c>
      <c r="G640" s="303"/>
      <c r="H640" s="303"/>
      <c r="I640" s="303"/>
      <c r="J640" s="171"/>
      <c r="K640" s="173">
        <v>8</v>
      </c>
      <c r="L640" s="171"/>
      <c r="M640" s="171"/>
      <c r="N640" s="171"/>
      <c r="O640" s="171"/>
      <c r="P640" s="171"/>
      <c r="Q640" s="171"/>
      <c r="R640" s="174"/>
      <c r="T640" s="175"/>
      <c r="U640" s="171"/>
      <c r="V640" s="171"/>
      <c r="W640" s="171"/>
      <c r="X640" s="171"/>
      <c r="Y640" s="171"/>
      <c r="Z640" s="171"/>
      <c r="AA640" s="176"/>
      <c r="AT640" s="177" t="s">
        <v>134</v>
      </c>
      <c r="AU640" s="177" t="s">
        <v>87</v>
      </c>
      <c r="AV640" s="10" t="s">
        <v>87</v>
      </c>
      <c r="AW640" s="10" t="s">
        <v>35</v>
      </c>
      <c r="AX640" s="10" t="s">
        <v>77</v>
      </c>
      <c r="AY640" s="177" t="s">
        <v>127</v>
      </c>
    </row>
    <row r="641" spans="2:65" s="11" customFormat="1" ht="22.5" customHeight="1">
      <c r="B641" s="178"/>
      <c r="C641" s="179"/>
      <c r="D641" s="179"/>
      <c r="E641" s="180" t="s">
        <v>5</v>
      </c>
      <c r="F641" s="290" t="s">
        <v>271</v>
      </c>
      <c r="G641" s="291"/>
      <c r="H641" s="291"/>
      <c r="I641" s="291"/>
      <c r="J641" s="179"/>
      <c r="K641" s="181" t="s">
        <v>5</v>
      </c>
      <c r="L641" s="179"/>
      <c r="M641" s="179"/>
      <c r="N641" s="179"/>
      <c r="O641" s="179"/>
      <c r="P641" s="179"/>
      <c r="Q641" s="179"/>
      <c r="R641" s="182"/>
      <c r="T641" s="183"/>
      <c r="U641" s="179"/>
      <c r="V641" s="179"/>
      <c r="W641" s="179"/>
      <c r="X641" s="179"/>
      <c r="Y641" s="179"/>
      <c r="Z641" s="179"/>
      <c r="AA641" s="184"/>
      <c r="AT641" s="185" t="s">
        <v>134</v>
      </c>
      <c r="AU641" s="185" t="s">
        <v>87</v>
      </c>
      <c r="AV641" s="11" t="s">
        <v>22</v>
      </c>
      <c r="AW641" s="11" t="s">
        <v>35</v>
      </c>
      <c r="AX641" s="11" t="s">
        <v>77</v>
      </c>
      <c r="AY641" s="185" t="s">
        <v>127</v>
      </c>
    </row>
    <row r="642" spans="2:65" s="11" customFormat="1" ht="22.5" customHeight="1">
      <c r="B642" s="178"/>
      <c r="C642" s="179"/>
      <c r="D642" s="179"/>
      <c r="E642" s="180" t="s">
        <v>5</v>
      </c>
      <c r="F642" s="290" t="s">
        <v>315</v>
      </c>
      <c r="G642" s="291"/>
      <c r="H642" s="291"/>
      <c r="I642" s="291"/>
      <c r="J642" s="179"/>
      <c r="K642" s="181" t="s">
        <v>5</v>
      </c>
      <c r="L642" s="179"/>
      <c r="M642" s="179"/>
      <c r="N642" s="179"/>
      <c r="O642" s="179"/>
      <c r="P642" s="179"/>
      <c r="Q642" s="179"/>
      <c r="R642" s="182"/>
      <c r="T642" s="183"/>
      <c r="U642" s="179"/>
      <c r="V642" s="179"/>
      <c r="W642" s="179"/>
      <c r="X642" s="179"/>
      <c r="Y642" s="179"/>
      <c r="Z642" s="179"/>
      <c r="AA642" s="184"/>
      <c r="AT642" s="185" t="s">
        <v>134</v>
      </c>
      <c r="AU642" s="185" t="s">
        <v>87</v>
      </c>
      <c r="AV642" s="11" t="s">
        <v>22</v>
      </c>
      <c r="AW642" s="11" t="s">
        <v>35</v>
      </c>
      <c r="AX642" s="11" t="s">
        <v>77</v>
      </c>
      <c r="AY642" s="185" t="s">
        <v>127</v>
      </c>
    </row>
    <row r="643" spans="2:65" s="10" customFormat="1" ht="22.5" customHeight="1">
      <c r="B643" s="170"/>
      <c r="C643" s="171"/>
      <c r="D643" s="171"/>
      <c r="E643" s="172" t="s">
        <v>5</v>
      </c>
      <c r="F643" s="302" t="s">
        <v>272</v>
      </c>
      <c r="G643" s="303"/>
      <c r="H643" s="303"/>
      <c r="I643" s="303"/>
      <c r="J643" s="171"/>
      <c r="K643" s="173">
        <v>23</v>
      </c>
      <c r="L643" s="171"/>
      <c r="M643" s="171"/>
      <c r="N643" s="171"/>
      <c r="O643" s="171"/>
      <c r="P643" s="171"/>
      <c r="Q643" s="171"/>
      <c r="R643" s="174"/>
      <c r="T643" s="175"/>
      <c r="U643" s="171"/>
      <c r="V643" s="171"/>
      <c r="W643" s="171"/>
      <c r="X643" s="171"/>
      <c r="Y643" s="171"/>
      <c r="Z643" s="171"/>
      <c r="AA643" s="176"/>
      <c r="AT643" s="177" t="s">
        <v>134</v>
      </c>
      <c r="AU643" s="177" t="s">
        <v>87</v>
      </c>
      <c r="AV643" s="10" t="s">
        <v>87</v>
      </c>
      <c r="AW643" s="10" t="s">
        <v>35</v>
      </c>
      <c r="AX643" s="10" t="s">
        <v>77</v>
      </c>
      <c r="AY643" s="177" t="s">
        <v>127</v>
      </c>
    </row>
    <row r="644" spans="2:65" s="11" customFormat="1" ht="22.5" customHeight="1">
      <c r="B644" s="178"/>
      <c r="C644" s="179"/>
      <c r="D644" s="179"/>
      <c r="E644" s="180" t="s">
        <v>5</v>
      </c>
      <c r="F644" s="290" t="s">
        <v>277</v>
      </c>
      <c r="G644" s="291"/>
      <c r="H644" s="291"/>
      <c r="I644" s="291"/>
      <c r="J644" s="179"/>
      <c r="K644" s="181" t="s">
        <v>5</v>
      </c>
      <c r="L644" s="179"/>
      <c r="M644" s="179"/>
      <c r="N644" s="179"/>
      <c r="O644" s="179"/>
      <c r="P644" s="179"/>
      <c r="Q644" s="179"/>
      <c r="R644" s="182"/>
      <c r="T644" s="183"/>
      <c r="U644" s="179"/>
      <c r="V644" s="179"/>
      <c r="W644" s="179"/>
      <c r="X644" s="179"/>
      <c r="Y644" s="179"/>
      <c r="Z644" s="179"/>
      <c r="AA644" s="184"/>
      <c r="AT644" s="185" t="s">
        <v>134</v>
      </c>
      <c r="AU644" s="185" t="s">
        <v>87</v>
      </c>
      <c r="AV644" s="11" t="s">
        <v>22</v>
      </c>
      <c r="AW644" s="11" t="s">
        <v>35</v>
      </c>
      <c r="AX644" s="11" t="s">
        <v>77</v>
      </c>
      <c r="AY644" s="185" t="s">
        <v>127</v>
      </c>
    </row>
    <row r="645" spans="2:65" s="11" customFormat="1" ht="22.5" customHeight="1">
      <c r="B645" s="178"/>
      <c r="C645" s="179"/>
      <c r="D645" s="179"/>
      <c r="E645" s="180" t="s">
        <v>5</v>
      </c>
      <c r="F645" s="290" t="s">
        <v>313</v>
      </c>
      <c r="G645" s="291"/>
      <c r="H645" s="291"/>
      <c r="I645" s="291"/>
      <c r="J645" s="179"/>
      <c r="K645" s="181" t="s">
        <v>5</v>
      </c>
      <c r="L645" s="179"/>
      <c r="M645" s="179"/>
      <c r="N645" s="179"/>
      <c r="O645" s="179"/>
      <c r="P645" s="179"/>
      <c r="Q645" s="179"/>
      <c r="R645" s="182"/>
      <c r="T645" s="183"/>
      <c r="U645" s="179"/>
      <c r="V645" s="179"/>
      <c r="W645" s="179"/>
      <c r="X645" s="179"/>
      <c r="Y645" s="179"/>
      <c r="Z645" s="179"/>
      <c r="AA645" s="184"/>
      <c r="AT645" s="185" t="s">
        <v>134</v>
      </c>
      <c r="AU645" s="185" t="s">
        <v>87</v>
      </c>
      <c r="AV645" s="11" t="s">
        <v>22</v>
      </c>
      <c r="AW645" s="11" t="s">
        <v>35</v>
      </c>
      <c r="AX645" s="11" t="s">
        <v>77</v>
      </c>
      <c r="AY645" s="185" t="s">
        <v>127</v>
      </c>
    </row>
    <row r="646" spans="2:65" s="10" customFormat="1" ht="22.5" customHeight="1">
      <c r="B646" s="170"/>
      <c r="C646" s="171"/>
      <c r="D646" s="171"/>
      <c r="E646" s="172" t="s">
        <v>5</v>
      </c>
      <c r="F646" s="302" t="s">
        <v>298</v>
      </c>
      <c r="G646" s="303"/>
      <c r="H646" s="303"/>
      <c r="I646" s="303"/>
      <c r="J646" s="171"/>
      <c r="K646" s="173">
        <v>4</v>
      </c>
      <c r="L646" s="171"/>
      <c r="M646" s="171"/>
      <c r="N646" s="171"/>
      <c r="O646" s="171"/>
      <c r="P646" s="171"/>
      <c r="Q646" s="171"/>
      <c r="R646" s="174"/>
      <c r="T646" s="175"/>
      <c r="U646" s="171"/>
      <c r="V646" s="171"/>
      <c r="W646" s="171"/>
      <c r="X646" s="171"/>
      <c r="Y646" s="171"/>
      <c r="Z646" s="171"/>
      <c r="AA646" s="176"/>
      <c r="AT646" s="177" t="s">
        <v>134</v>
      </c>
      <c r="AU646" s="177" t="s">
        <v>87</v>
      </c>
      <c r="AV646" s="10" t="s">
        <v>87</v>
      </c>
      <c r="AW646" s="10" t="s">
        <v>35</v>
      </c>
      <c r="AX646" s="10" t="s">
        <v>77</v>
      </c>
      <c r="AY646" s="177" t="s">
        <v>127</v>
      </c>
    </row>
    <row r="647" spans="2:65" s="11" customFormat="1" ht="22.5" customHeight="1">
      <c r="B647" s="178"/>
      <c r="C647" s="179"/>
      <c r="D647" s="179"/>
      <c r="E647" s="180" t="s">
        <v>5</v>
      </c>
      <c r="F647" s="290" t="s">
        <v>273</v>
      </c>
      <c r="G647" s="291"/>
      <c r="H647" s="291"/>
      <c r="I647" s="291"/>
      <c r="J647" s="179"/>
      <c r="K647" s="181" t="s">
        <v>5</v>
      </c>
      <c r="L647" s="179"/>
      <c r="M647" s="179"/>
      <c r="N647" s="179"/>
      <c r="O647" s="179"/>
      <c r="P647" s="179"/>
      <c r="Q647" s="179"/>
      <c r="R647" s="182"/>
      <c r="T647" s="183"/>
      <c r="U647" s="179"/>
      <c r="V647" s="179"/>
      <c r="W647" s="179"/>
      <c r="X647" s="179"/>
      <c r="Y647" s="179"/>
      <c r="Z647" s="179"/>
      <c r="AA647" s="184"/>
      <c r="AT647" s="185" t="s">
        <v>134</v>
      </c>
      <c r="AU647" s="185" t="s">
        <v>87</v>
      </c>
      <c r="AV647" s="11" t="s">
        <v>22</v>
      </c>
      <c r="AW647" s="11" t="s">
        <v>35</v>
      </c>
      <c r="AX647" s="11" t="s">
        <v>77</v>
      </c>
      <c r="AY647" s="185" t="s">
        <v>127</v>
      </c>
    </row>
    <row r="648" spans="2:65" s="11" customFormat="1" ht="22.5" customHeight="1">
      <c r="B648" s="178"/>
      <c r="C648" s="179"/>
      <c r="D648" s="179"/>
      <c r="E648" s="180" t="s">
        <v>5</v>
      </c>
      <c r="F648" s="290" t="s">
        <v>318</v>
      </c>
      <c r="G648" s="291"/>
      <c r="H648" s="291"/>
      <c r="I648" s="291"/>
      <c r="J648" s="179"/>
      <c r="K648" s="181" t="s">
        <v>5</v>
      </c>
      <c r="L648" s="179"/>
      <c r="M648" s="179"/>
      <c r="N648" s="179"/>
      <c r="O648" s="179"/>
      <c r="P648" s="179"/>
      <c r="Q648" s="179"/>
      <c r="R648" s="182"/>
      <c r="T648" s="183"/>
      <c r="U648" s="179"/>
      <c r="V648" s="179"/>
      <c r="W648" s="179"/>
      <c r="X648" s="179"/>
      <c r="Y648" s="179"/>
      <c r="Z648" s="179"/>
      <c r="AA648" s="184"/>
      <c r="AT648" s="185" t="s">
        <v>134</v>
      </c>
      <c r="AU648" s="185" t="s">
        <v>87</v>
      </c>
      <c r="AV648" s="11" t="s">
        <v>22</v>
      </c>
      <c r="AW648" s="11" t="s">
        <v>35</v>
      </c>
      <c r="AX648" s="11" t="s">
        <v>77</v>
      </c>
      <c r="AY648" s="185" t="s">
        <v>127</v>
      </c>
    </row>
    <row r="649" spans="2:65" s="10" customFormat="1" ht="22.5" customHeight="1">
      <c r="B649" s="170"/>
      <c r="C649" s="171"/>
      <c r="D649" s="171"/>
      <c r="E649" s="172" t="s">
        <v>5</v>
      </c>
      <c r="F649" s="302" t="s">
        <v>402</v>
      </c>
      <c r="G649" s="303"/>
      <c r="H649" s="303"/>
      <c r="I649" s="303"/>
      <c r="J649" s="171"/>
      <c r="K649" s="173">
        <v>2</v>
      </c>
      <c r="L649" s="171"/>
      <c r="M649" s="171"/>
      <c r="N649" s="171"/>
      <c r="O649" s="171"/>
      <c r="P649" s="171"/>
      <c r="Q649" s="171"/>
      <c r="R649" s="174"/>
      <c r="T649" s="175"/>
      <c r="U649" s="171"/>
      <c r="V649" s="171"/>
      <c r="W649" s="171"/>
      <c r="X649" s="171"/>
      <c r="Y649" s="171"/>
      <c r="Z649" s="171"/>
      <c r="AA649" s="176"/>
      <c r="AT649" s="177" t="s">
        <v>134</v>
      </c>
      <c r="AU649" s="177" t="s">
        <v>87</v>
      </c>
      <c r="AV649" s="10" t="s">
        <v>87</v>
      </c>
      <c r="AW649" s="10" t="s">
        <v>35</v>
      </c>
      <c r="AX649" s="10" t="s">
        <v>77</v>
      </c>
      <c r="AY649" s="177" t="s">
        <v>127</v>
      </c>
    </row>
    <row r="650" spans="2:65" s="12" customFormat="1" ht="22.5" customHeight="1">
      <c r="B650" s="188"/>
      <c r="C650" s="189"/>
      <c r="D650" s="189"/>
      <c r="E650" s="190" t="s">
        <v>5</v>
      </c>
      <c r="F650" s="304" t="s">
        <v>279</v>
      </c>
      <c r="G650" s="305"/>
      <c r="H650" s="305"/>
      <c r="I650" s="305"/>
      <c r="J650" s="189"/>
      <c r="K650" s="191">
        <v>52</v>
      </c>
      <c r="L650" s="189"/>
      <c r="M650" s="189"/>
      <c r="N650" s="189"/>
      <c r="O650" s="189"/>
      <c r="P650" s="189"/>
      <c r="Q650" s="189"/>
      <c r="R650" s="192"/>
      <c r="T650" s="193"/>
      <c r="U650" s="189"/>
      <c r="V650" s="189"/>
      <c r="W650" s="189"/>
      <c r="X650" s="189"/>
      <c r="Y650" s="189"/>
      <c r="Z650" s="189"/>
      <c r="AA650" s="194"/>
      <c r="AT650" s="195" t="s">
        <v>134</v>
      </c>
      <c r="AU650" s="195" t="s">
        <v>87</v>
      </c>
      <c r="AV650" s="12" t="s">
        <v>150</v>
      </c>
      <c r="AW650" s="12" t="s">
        <v>35</v>
      </c>
      <c r="AX650" s="12" t="s">
        <v>22</v>
      </c>
      <c r="AY650" s="195" t="s">
        <v>127</v>
      </c>
    </row>
    <row r="651" spans="2:65" s="1" customFormat="1" ht="31.5" customHeight="1">
      <c r="B651" s="135"/>
      <c r="C651" s="163" t="s">
        <v>647</v>
      </c>
      <c r="D651" s="163" t="s">
        <v>128</v>
      </c>
      <c r="E651" s="164" t="s">
        <v>648</v>
      </c>
      <c r="F651" s="285" t="s">
        <v>649</v>
      </c>
      <c r="G651" s="285"/>
      <c r="H651" s="285"/>
      <c r="I651" s="285"/>
      <c r="J651" s="165" t="s">
        <v>296</v>
      </c>
      <c r="K651" s="166">
        <v>15</v>
      </c>
      <c r="L651" s="286">
        <v>0</v>
      </c>
      <c r="M651" s="286"/>
      <c r="N651" s="287">
        <f>ROUND(L651*K651,2)</f>
        <v>0</v>
      </c>
      <c r="O651" s="287"/>
      <c r="P651" s="287"/>
      <c r="Q651" s="287"/>
      <c r="R651" s="138"/>
      <c r="T651" s="167" t="s">
        <v>5</v>
      </c>
      <c r="U651" s="47" t="s">
        <v>42</v>
      </c>
      <c r="V651" s="39"/>
      <c r="W651" s="168">
        <f>V651*K651</f>
        <v>0</v>
      </c>
      <c r="X651" s="168">
        <v>0</v>
      </c>
      <c r="Y651" s="168">
        <f>X651*K651</f>
        <v>0</v>
      </c>
      <c r="Z651" s="168">
        <v>0</v>
      </c>
      <c r="AA651" s="169">
        <f>Z651*K651</f>
        <v>0</v>
      </c>
      <c r="AR651" s="21" t="s">
        <v>150</v>
      </c>
      <c r="AT651" s="21" t="s">
        <v>128</v>
      </c>
      <c r="AU651" s="21" t="s">
        <v>87</v>
      </c>
      <c r="AY651" s="21" t="s">
        <v>127</v>
      </c>
      <c r="BE651" s="109">
        <f>IF(U651="základní",N651,0)</f>
        <v>0</v>
      </c>
      <c r="BF651" s="109">
        <f>IF(U651="snížená",N651,0)</f>
        <v>0</v>
      </c>
      <c r="BG651" s="109">
        <f>IF(U651="zákl. přenesená",N651,0)</f>
        <v>0</v>
      </c>
      <c r="BH651" s="109">
        <f>IF(U651="sníž. přenesená",N651,0)</f>
        <v>0</v>
      </c>
      <c r="BI651" s="109">
        <f>IF(U651="nulová",N651,0)</f>
        <v>0</v>
      </c>
      <c r="BJ651" s="21" t="s">
        <v>22</v>
      </c>
      <c r="BK651" s="109">
        <f>ROUND(L651*K651,2)</f>
        <v>0</v>
      </c>
      <c r="BL651" s="21" t="s">
        <v>150</v>
      </c>
      <c r="BM651" s="21" t="s">
        <v>650</v>
      </c>
    </row>
    <row r="652" spans="2:65" s="11" customFormat="1" ht="22.5" customHeight="1">
      <c r="B652" s="178"/>
      <c r="C652" s="179"/>
      <c r="D652" s="179"/>
      <c r="E652" s="180" t="s">
        <v>5</v>
      </c>
      <c r="F652" s="300" t="s">
        <v>263</v>
      </c>
      <c r="G652" s="301"/>
      <c r="H652" s="301"/>
      <c r="I652" s="301"/>
      <c r="J652" s="179"/>
      <c r="K652" s="181" t="s">
        <v>5</v>
      </c>
      <c r="L652" s="179"/>
      <c r="M652" s="179"/>
      <c r="N652" s="179"/>
      <c r="O652" s="179"/>
      <c r="P652" s="179"/>
      <c r="Q652" s="179"/>
      <c r="R652" s="182"/>
      <c r="T652" s="183"/>
      <c r="U652" s="179"/>
      <c r="V652" s="179"/>
      <c r="W652" s="179"/>
      <c r="X652" s="179"/>
      <c r="Y652" s="179"/>
      <c r="Z652" s="179"/>
      <c r="AA652" s="184"/>
      <c r="AT652" s="185" t="s">
        <v>134</v>
      </c>
      <c r="AU652" s="185" t="s">
        <v>87</v>
      </c>
      <c r="AV652" s="11" t="s">
        <v>22</v>
      </c>
      <c r="AW652" s="11" t="s">
        <v>35</v>
      </c>
      <c r="AX652" s="11" t="s">
        <v>77</v>
      </c>
      <c r="AY652" s="185" t="s">
        <v>127</v>
      </c>
    </row>
    <row r="653" spans="2:65" s="11" customFormat="1" ht="22.5" customHeight="1">
      <c r="B653" s="178"/>
      <c r="C653" s="179"/>
      <c r="D653" s="179"/>
      <c r="E653" s="180" t="s">
        <v>5</v>
      </c>
      <c r="F653" s="290" t="s">
        <v>269</v>
      </c>
      <c r="G653" s="291"/>
      <c r="H653" s="291"/>
      <c r="I653" s="291"/>
      <c r="J653" s="179"/>
      <c r="K653" s="181" t="s">
        <v>5</v>
      </c>
      <c r="L653" s="179"/>
      <c r="M653" s="179"/>
      <c r="N653" s="179"/>
      <c r="O653" s="179"/>
      <c r="P653" s="179"/>
      <c r="Q653" s="179"/>
      <c r="R653" s="182"/>
      <c r="T653" s="183"/>
      <c r="U653" s="179"/>
      <c r="V653" s="179"/>
      <c r="W653" s="179"/>
      <c r="X653" s="179"/>
      <c r="Y653" s="179"/>
      <c r="Z653" s="179"/>
      <c r="AA653" s="184"/>
      <c r="AT653" s="185" t="s">
        <v>134</v>
      </c>
      <c r="AU653" s="185" t="s">
        <v>87</v>
      </c>
      <c r="AV653" s="11" t="s">
        <v>22</v>
      </c>
      <c r="AW653" s="11" t="s">
        <v>35</v>
      </c>
      <c r="AX653" s="11" t="s">
        <v>77</v>
      </c>
      <c r="AY653" s="185" t="s">
        <v>127</v>
      </c>
    </row>
    <row r="654" spans="2:65" s="11" customFormat="1" ht="22.5" customHeight="1">
      <c r="B654" s="178"/>
      <c r="C654" s="179"/>
      <c r="D654" s="179"/>
      <c r="E654" s="180" t="s">
        <v>5</v>
      </c>
      <c r="F654" s="290" t="s">
        <v>311</v>
      </c>
      <c r="G654" s="291"/>
      <c r="H654" s="291"/>
      <c r="I654" s="291"/>
      <c r="J654" s="179"/>
      <c r="K654" s="181" t="s">
        <v>5</v>
      </c>
      <c r="L654" s="179"/>
      <c r="M654" s="179"/>
      <c r="N654" s="179"/>
      <c r="O654" s="179"/>
      <c r="P654" s="179"/>
      <c r="Q654" s="179"/>
      <c r="R654" s="182"/>
      <c r="T654" s="183"/>
      <c r="U654" s="179"/>
      <c r="V654" s="179"/>
      <c r="W654" s="179"/>
      <c r="X654" s="179"/>
      <c r="Y654" s="179"/>
      <c r="Z654" s="179"/>
      <c r="AA654" s="184"/>
      <c r="AT654" s="185" t="s">
        <v>134</v>
      </c>
      <c r="AU654" s="185" t="s">
        <v>87</v>
      </c>
      <c r="AV654" s="11" t="s">
        <v>22</v>
      </c>
      <c r="AW654" s="11" t="s">
        <v>35</v>
      </c>
      <c r="AX654" s="11" t="s">
        <v>77</v>
      </c>
      <c r="AY654" s="185" t="s">
        <v>127</v>
      </c>
    </row>
    <row r="655" spans="2:65" s="10" customFormat="1" ht="22.5" customHeight="1">
      <c r="B655" s="170"/>
      <c r="C655" s="171"/>
      <c r="D655" s="171"/>
      <c r="E655" s="172" t="s">
        <v>5</v>
      </c>
      <c r="F655" s="302" t="s">
        <v>400</v>
      </c>
      <c r="G655" s="303"/>
      <c r="H655" s="303"/>
      <c r="I655" s="303"/>
      <c r="J655" s="171"/>
      <c r="K655" s="173">
        <v>15</v>
      </c>
      <c r="L655" s="171"/>
      <c r="M655" s="171"/>
      <c r="N655" s="171"/>
      <c r="O655" s="171"/>
      <c r="P655" s="171"/>
      <c r="Q655" s="171"/>
      <c r="R655" s="174"/>
      <c r="T655" s="175"/>
      <c r="U655" s="171"/>
      <c r="V655" s="171"/>
      <c r="W655" s="171"/>
      <c r="X655" s="171"/>
      <c r="Y655" s="171"/>
      <c r="Z655" s="171"/>
      <c r="AA655" s="176"/>
      <c r="AT655" s="177" t="s">
        <v>134</v>
      </c>
      <c r="AU655" s="177" t="s">
        <v>87</v>
      </c>
      <c r="AV655" s="10" t="s">
        <v>87</v>
      </c>
      <c r="AW655" s="10" t="s">
        <v>35</v>
      </c>
      <c r="AX655" s="10" t="s">
        <v>22</v>
      </c>
      <c r="AY655" s="177" t="s">
        <v>127</v>
      </c>
    </row>
    <row r="656" spans="2:65" s="1" customFormat="1" ht="31.5" customHeight="1">
      <c r="B656" s="135"/>
      <c r="C656" s="163" t="s">
        <v>651</v>
      </c>
      <c r="D656" s="163" t="s">
        <v>128</v>
      </c>
      <c r="E656" s="164" t="s">
        <v>652</v>
      </c>
      <c r="F656" s="285" t="s">
        <v>653</v>
      </c>
      <c r="G656" s="285"/>
      <c r="H656" s="285"/>
      <c r="I656" s="285"/>
      <c r="J656" s="165" t="s">
        <v>472</v>
      </c>
      <c r="K656" s="166">
        <v>6</v>
      </c>
      <c r="L656" s="286">
        <v>0</v>
      </c>
      <c r="M656" s="286"/>
      <c r="N656" s="287">
        <f>ROUND(L656*K656,2)</f>
        <v>0</v>
      </c>
      <c r="O656" s="287"/>
      <c r="P656" s="287"/>
      <c r="Q656" s="287"/>
      <c r="R656" s="138"/>
      <c r="T656" s="167" t="s">
        <v>5</v>
      </c>
      <c r="U656" s="47" t="s">
        <v>42</v>
      </c>
      <c r="V656" s="39"/>
      <c r="W656" s="168">
        <f>V656*K656</f>
        <v>0</v>
      </c>
      <c r="X656" s="168">
        <v>0.46005000000000001</v>
      </c>
      <c r="Y656" s="168">
        <f>X656*K656</f>
        <v>2.7603</v>
      </c>
      <c r="Z656" s="168">
        <v>0</v>
      </c>
      <c r="AA656" s="169">
        <f>Z656*K656</f>
        <v>0</v>
      </c>
      <c r="AR656" s="21" t="s">
        <v>150</v>
      </c>
      <c r="AT656" s="21" t="s">
        <v>128</v>
      </c>
      <c r="AU656" s="21" t="s">
        <v>87</v>
      </c>
      <c r="AY656" s="21" t="s">
        <v>127</v>
      </c>
      <c r="BE656" s="109">
        <f>IF(U656="základní",N656,0)</f>
        <v>0</v>
      </c>
      <c r="BF656" s="109">
        <f>IF(U656="snížená",N656,0)</f>
        <v>0</v>
      </c>
      <c r="BG656" s="109">
        <f>IF(U656="zákl. přenesená",N656,0)</f>
        <v>0</v>
      </c>
      <c r="BH656" s="109">
        <f>IF(U656="sníž. přenesená",N656,0)</f>
        <v>0</v>
      </c>
      <c r="BI656" s="109">
        <f>IF(U656="nulová",N656,0)</f>
        <v>0</v>
      </c>
      <c r="BJ656" s="21" t="s">
        <v>22</v>
      </c>
      <c r="BK656" s="109">
        <f>ROUND(L656*K656,2)</f>
        <v>0</v>
      </c>
      <c r="BL656" s="21" t="s">
        <v>150</v>
      </c>
      <c r="BM656" s="21" t="s">
        <v>654</v>
      </c>
    </row>
    <row r="657" spans="2:65" s="1" customFormat="1" ht="22.5" customHeight="1">
      <c r="B657" s="135"/>
      <c r="C657" s="163" t="s">
        <v>655</v>
      </c>
      <c r="D657" s="163" t="s">
        <v>128</v>
      </c>
      <c r="E657" s="164" t="s">
        <v>656</v>
      </c>
      <c r="F657" s="285" t="s">
        <v>657</v>
      </c>
      <c r="G657" s="285"/>
      <c r="H657" s="285"/>
      <c r="I657" s="285"/>
      <c r="J657" s="165" t="s">
        <v>472</v>
      </c>
      <c r="K657" s="166">
        <v>4</v>
      </c>
      <c r="L657" s="286">
        <v>0</v>
      </c>
      <c r="M657" s="286"/>
      <c r="N657" s="287">
        <f>ROUND(L657*K657,2)</f>
        <v>0</v>
      </c>
      <c r="O657" s="287"/>
      <c r="P657" s="287"/>
      <c r="Q657" s="287"/>
      <c r="R657" s="138"/>
      <c r="T657" s="167" t="s">
        <v>5</v>
      </c>
      <c r="U657" s="47" t="s">
        <v>42</v>
      </c>
      <c r="V657" s="39"/>
      <c r="W657" s="168">
        <f>V657*K657</f>
        <v>0</v>
      </c>
      <c r="X657" s="168">
        <v>0.12303</v>
      </c>
      <c r="Y657" s="168">
        <f>X657*K657</f>
        <v>0.49212</v>
      </c>
      <c r="Z657" s="168">
        <v>0</v>
      </c>
      <c r="AA657" s="169">
        <f>Z657*K657</f>
        <v>0</v>
      </c>
      <c r="AR657" s="21" t="s">
        <v>150</v>
      </c>
      <c r="AT657" s="21" t="s">
        <v>128</v>
      </c>
      <c r="AU657" s="21" t="s">
        <v>87</v>
      </c>
      <c r="AY657" s="21" t="s">
        <v>127</v>
      </c>
      <c r="BE657" s="109">
        <f>IF(U657="základní",N657,0)</f>
        <v>0</v>
      </c>
      <c r="BF657" s="109">
        <f>IF(U657="snížená",N657,0)</f>
        <v>0</v>
      </c>
      <c r="BG657" s="109">
        <f>IF(U657="zákl. přenesená",N657,0)</f>
        <v>0</v>
      </c>
      <c r="BH657" s="109">
        <f>IF(U657="sníž. přenesená",N657,0)</f>
        <v>0</v>
      </c>
      <c r="BI657" s="109">
        <f>IF(U657="nulová",N657,0)</f>
        <v>0</v>
      </c>
      <c r="BJ657" s="21" t="s">
        <v>22</v>
      </c>
      <c r="BK657" s="109">
        <f>ROUND(L657*K657,2)</f>
        <v>0</v>
      </c>
      <c r="BL657" s="21" t="s">
        <v>150</v>
      </c>
      <c r="BM657" s="21" t="s">
        <v>658</v>
      </c>
    </row>
    <row r="658" spans="2:65" s="1" customFormat="1" ht="31.5" customHeight="1">
      <c r="B658" s="135"/>
      <c r="C658" s="196" t="s">
        <v>659</v>
      </c>
      <c r="D658" s="196" t="s">
        <v>365</v>
      </c>
      <c r="E658" s="197" t="s">
        <v>660</v>
      </c>
      <c r="F658" s="306" t="s">
        <v>661</v>
      </c>
      <c r="G658" s="306"/>
      <c r="H658" s="306"/>
      <c r="I658" s="306"/>
      <c r="J658" s="198" t="s">
        <v>472</v>
      </c>
      <c r="K658" s="199">
        <v>4</v>
      </c>
      <c r="L658" s="307">
        <v>0</v>
      </c>
      <c r="M658" s="307"/>
      <c r="N658" s="308">
        <f>ROUND(L658*K658,2)</f>
        <v>0</v>
      </c>
      <c r="O658" s="287"/>
      <c r="P658" s="287"/>
      <c r="Q658" s="287"/>
      <c r="R658" s="138"/>
      <c r="T658" s="167" t="s">
        <v>5</v>
      </c>
      <c r="U658" s="47" t="s">
        <v>42</v>
      </c>
      <c r="V658" s="39"/>
      <c r="W658" s="168">
        <f>V658*K658</f>
        <v>0</v>
      </c>
      <c r="X658" s="168">
        <v>0.01</v>
      </c>
      <c r="Y658" s="168">
        <f>X658*K658</f>
        <v>0.04</v>
      </c>
      <c r="Z658" s="168">
        <v>0</v>
      </c>
      <c r="AA658" s="169">
        <f>Z658*K658</f>
        <v>0</v>
      </c>
      <c r="AR658" s="21" t="s">
        <v>174</v>
      </c>
      <c r="AT658" s="21" t="s">
        <v>365</v>
      </c>
      <c r="AU658" s="21" t="s">
        <v>87</v>
      </c>
      <c r="AY658" s="21" t="s">
        <v>127</v>
      </c>
      <c r="BE658" s="109">
        <f>IF(U658="základní",N658,0)</f>
        <v>0</v>
      </c>
      <c r="BF658" s="109">
        <f>IF(U658="snížená",N658,0)</f>
        <v>0</v>
      </c>
      <c r="BG658" s="109">
        <f>IF(U658="zákl. přenesená",N658,0)</f>
        <v>0</v>
      </c>
      <c r="BH658" s="109">
        <f>IF(U658="sníž. přenesená",N658,0)</f>
        <v>0</v>
      </c>
      <c r="BI658" s="109">
        <f>IF(U658="nulová",N658,0)</f>
        <v>0</v>
      </c>
      <c r="BJ658" s="21" t="s">
        <v>22</v>
      </c>
      <c r="BK658" s="109">
        <f>ROUND(L658*K658,2)</f>
        <v>0</v>
      </c>
      <c r="BL658" s="21" t="s">
        <v>150</v>
      </c>
      <c r="BM658" s="21" t="s">
        <v>662</v>
      </c>
    </row>
    <row r="659" spans="2:65" s="11" customFormat="1" ht="22.5" customHeight="1">
      <c r="B659" s="178"/>
      <c r="C659" s="179"/>
      <c r="D659" s="179"/>
      <c r="E659" s="180" t="s">
        <v>5</v>
      </c>
      <c r="F659" s="300" t="s">
        <v>474</v>
      </c>
      <c r="G659" s="301"/>
      <c r="H659" s="301"/>
      <c r="I659" s="301"/>
      <c r="J659" s="179"/>
      <c r="K659" s="181" t="s">
        <v>5</v>
      </c>
      <c r="L659" s="179"/>
      <c r="M659" s="179"/>
      <c r="N659" s="179"/>
      <c r="O659" s="179"/>
      <c r="P659" s="179"/>
      <c r="Q659" s="179"/>
      <c r="R659" s="182"/>
      <c r="T659" s="183"/>
      <c r="U659" s="179"/>
      <c r="V659" s="179"/>
      <c r="W659" s="179"/>
      <c r="X659" s="179"/>
      <c r="Y659" s="179"/>
      <c r="Z659" s="179"/>
      <c r="AA659" s="184"/>
      <c r="AT659" s="185" t="s">
        <v>134</v>
      </c>
      <c r="AU659" s="185" t="s">
        <v>87</v>
      </c>
      <c r="AV659" s="11" t="s">
        <v>22</v>
      </c>
      <c r="AW659" s="11" t="s">
        <v>35</v>
      </c>
      <c r="AX659" s="11" t="s">
        <v>77</v>
      </c>
      <c r="AY659" s="185" t="s">
        <v>127</v>
      </c>
    </row>
    <row r="660" spans="2:65" s="10" customFormat="1" ht="22.5" customHeight="1">
      <c r="B660" s="170"/>
      <c r="C660" s="171"/>
      <c r="D660" s="171"/>
      <c r="E660" s="172" t="s">
        <v>5</v>
      </c>
      <c r="F660" s="302" t="s">
        <v>150</v>
      </c>
      <c r="G660" s="303"/>
      <c r="H660" s="303"/>
      <c r="I660" s="303"/>
      <c r="J660" s="171"/>
      <c r="K660" s="173">
        <v>4</v>
      </c>
      <c r="L660" s="171"/>
      <c r="M660" s="171"/>
      <c r="N660" s="171"/>
      <c r="O660" s="171"/>
      <c r="P660" s="171"/>
      <c r="Q660" s="171"/>
      <c r="R660" s="174"/>
      <c r="T660" s="175"/>
      <c r="U660" s="171"/>
      <c r="V660" s="171"/>
      <c r="W660" s="171"/>
      <c r="X660" s="171"/>
      <c r="Y660" s="171"/>
      <c r="Z660" s="171"/>
      <c r="AA660" s="176"/>
      <c r="AT660" s="177" t="s">
        <v>134</v>
      </c>
      <c r="AU660" s="177" t="s">
        <v>87</v>
      </c>
      <c r="AV660" s="10" t="s">
        <v>87</v>
      </c>
      <c r="AW660" s="10" t="s">
        <v>35</v>
      </c>
      <c r="AX660" s="10" t="s">
        <v>22</v>
      </c>
      <c r="AY660" s="177" t="s">
        <v>127</v>
      </c>
    </row>
    <row r="661" spans="2:65" s="1" customFormat="1" ht="22.5" customHeight="1">
      <c r="B661" s="135"/>
      <c r="C661" s="163" t="s">
        <v>663</v>
      </c>
      <c r="D661" s="163" t="s">
        <v>128</v>
      </c>
      <c r="E661" s="164" t="s">
        <v>664</v>
      </c>
      <c r="F661" s="285" t="s">
        <v>665</v>
      </c>
      <c r="G661" s="285"/>
      <c r="H661" s="285"/>
      <c r="I661" s="285"/>
      <c r="J661" s="165" t="s">
        <v>472</v>
      </c>
      <c r="K661" s="166">
        <v>4</v>
      </c>
      <c r="L661" s="286">
        <v>0</v>
      </c>
      <c r="M661" s="286"/>
      <c r="N661" s="287">
        <f>ROUND(L661*K661,2)</f>
        <v>0</v>
      </c>
      <c r="O661" s="287"/>
      <c r="P661" s="287"/>
      <c r="Q661" s="287"/>
      <c r="R661" s="138"/>
      <c r="T661" s="167" t="s">
        <v>5</v>
      </c>
      <c r="U661" s="47" t="s">
        <v>42</v>
      </c>
      <c r="V661" s="39"/>
      <c r="W661" s="168">
        <f>V661*K661</f>
        <v>0</v>
      </c>
      <c r="X661" s="168">
        <v>1.6000000000000001E-4</v>
      </c>
      <c r="Y661" s="168">
        <f>X661*K661</f>
        <v>6.4000000000000005E-4</v>
      </c>
      <c r="Z661" s="168">
        <v>0</v>
      </c>
      <c r="AA661" s="169">
        <f>Z661*K661</f>
        <v>0</v>
      </c>
      <c r="AR661" s="21" t="s">
        <v>150</v>
      </c>
      <c r="AT661" s="21" t="s">
        <v>128</v>
      </c>
      <c r="AU661" s="21" t="s">
        <v>87</v>
      </c>
      <c r="AY661" s="21" t="s">
        <v>127</v>
      </c>
      <c r="BE661" s="109">
        <f>IF(U661="základní",N661,0)</f>
        <v>0</v>
      </c>
      <c r="BF661" s="109">
        <f>IF(U661="snížená",N661,0)</f>
        <v>0</v>
      </c>
      <c r="BG661" s="109">
        <f>IF(U661="zákl. přenesená",N661,0)</f>
        <v>0</v>
      </c>
      <c r="BH661" s="109">
        <f>IF(U661="sníž. přenesená",N661,0)</f>
        <v>0</v>
      </c>
      <c r="BI661" s="109">
        <f>IF(U661="nulová",N661,0)</f>
        <v>0</v>
      </c>
      <c r="BJ661" s="21" t="s">
        <v>22</v>
      </c>
      <c r="BK661" s="109">
        <f>ROUND(L661*K661,2)</f>
        <v>0</v>
      </c>
      <c r="BL661" s="21" t="s">
        <v>150</v>
      </c>
      <c r="BM661" s="21" t="s">
        <v>666</v>
      </c>
    </row>
    <row r="662" spans="2:65" s="11" customFormat="1" ht="22.5" customHeight="1">
      <c r="B662" s="178"/>
      <c r="C662" s="179"/>
      <c r="D662" s="179"/>
      <c r="E662" s="180" t="s">
        <v>5</v>
      </c>
      <c r="F662" s="300" t="s">
        <v>667</v>
      </c>
      <c r="G662" s="301"/>
      <c r="H662" s="301"/>
      <c r="I662" s="301"/>
      <c r="J662" s="179"/>
      <c r="K662" s="181" t="s">
        <v>5</v>
      </c>
      <c r="L662" s="179"/>
      <c r="M662" s="179"/>
      <c r="N662" s="179"/>
      <c r="O662" s="179"/>
      <c r="P662" s="179"/>
      <c r="Q662" s="179"/>
      <c r="R662" s="182"/>
      <c r="T662" s="183"/>
      <c r="U662" s="179"/>
      <c r="V662" s="179"/>
      <c r="W662" s="179"/>
      <c r="X662" s="179"/>
      <c r="Y662" s="179"/>
      <c r="Z662" s="179"/>
      <c r="AA662" s="184"/>
      <c r="AT662" s="185" t="s">
        <v>134</v>
      </c>
      <c r="AU662" s="185" t="s">
        <v>87</v>
      </c>
      <c r="AV662" s="11" t="s">
        <v>22</v>
      </c>
      <c r="AW662" s="11" t="s">
        <v>35</v>
      </c>
      <c r="AX662" s="11" t="s">
        <v>77</v>
      </c>
      <c r="AY662" s="185" t="s">
        <v>127</v>
      </c>
    </row>
    <row r="663" spans="2:65" s="10" customFormat="1" ht="22.5" customHeight="1">
      <c r="B663" s="170"/>
      <c r="C663" s="171"/>
      <c r="D663" s="171"/>
      <c r="E663" s="172" t="s">
        <v>5</v>
      </c>
      <c r="F663" s="302" t="s">
        <v>150</v>
      </c>
      <c r="G663" s="303"/>
      <c r="H663" s="303"/>
      <c r="I663" s="303"/>
      <c r="J663" s="171"/>
      <c r="K663" s="173">
        <v>4</v>
      </c>
      <c r="L663" s="171"/>
      <c r="M663" s="171"/>
      <c r="N663" s="171"/>
      <c r="O663" s="171"/>
      <c r="P663" s="171"/>
      <c r="Q663" s="171"/>
      <c r="R663" s="174"/>
      <c r="T663" s="175"/>
      <c r="U663" s="171"/>
      <c r="V663" s="171"/>
      <c r="W663" s="171"/>
      <c r="X663" s="171"/>
      <c r="Y663" s="171"/>
      <c r="Z663" s="171"/>
      <c r="AA663" s="176"/>
      <c r="AT663" s="177" t="s">
        <v>134</v>
      </c>
      <c r="AU663" s="177" t="s">
        <v>87</v>
      </c>
      <c r="AV663" s="10" t="s">
        <v>87</v>
      </c>
      <c r="AW663" s="10" t="s">
        <v>35</v>
      </c>
      <c r="AX663" s="10" t="s">
        <v>22</v>
      </c>
      <c r="AY663" s="177" t="s">
        <v>127</v>
      </c>
    </row>
    <row r="664" spans="2:65" s="9" customFormat="1" ht="29.85" customHeight="1">
      <c r="B664" s="153"/>
      <c r="C664" s="154"/>
      <c r="D664" s="186" t="s">
        <v>252</v>
      </c>
      <c r="E664" s="186"/>
      <c r="F664" s="186"/>
      <c r="G664" s="186"/>
      <c r="H664" s="186"/>
      <c r="I664" s="186"/>
      <c r="J664" s="186"/>
      <c r="K664" s="186"/>
      <c r="L664" s="186"/>
      <c r="M664" s="186"/>
      <c r="N664" s="296">
        <f>BK664</f>
        <v>0</v>
      </c>
      <c r="O664" s="297"/>
      <c r="P664" s="297"/>
      <c r="Q664" s="297"/>
      <c r="R664" s="156"/>
      <c r="T664" s="157"/>
      <c r="U664" s="154"/>
      <c r="V664" s="154"/>
      <c r="W664" s="158">
        <f>SUM(W665:W694)</f>
        <v>0</v>
      </c>
      <c r="X664" s="154"/>
      <c r="Y664" s="158">
        <f>SUM(Y665:Y694)</f>
        <v>1.8602399999999999</v>
      </c>
      <c r="Z664" s="154"/>
      <c r="AA664" s="159">
        <f>SUM(AA665:AA694)</f>
        <v>0</v>
      </c>
      <c r="AR664" s="160" t="s">
        <v>22</v>
      </c>
      <c r="AT664" s="161" t="s">
        <v>76</v>
      </c>
      <c r="AU664" s="161" t="s">
        <v>22</v>
      </c>
      <c r="AY664" s="160" t="s">
        <v>127</v>
      </c>
      <c r="BK664" s="162">
        <f>SUM(BK665:BK694)</f>
        <v>0</v>
      </c>
    </row>
    <row r="665" spans="2:65" s="1" customFormat="1" ht="22.5" customHeight="1">
      <c r="B665" s="135"/>
      <c r="C665" s="163" t="s">
        <v>668</v>
      </c>
      <c r="D665" s="163" t="s">
        <v>128</v>
      </c>
      <c r="E665" s="164" t="s">
        <v>669</v>
      </c>
      <c r="F665" s="285" t="s">
        <v>670</v>
      </c>
      <c r="G665" s="285"/>
      <c r="H665" s="285"/>
      <c r="I665" s="285"/>
      <c r="J665" s="165" t="s">
        <v>472</v>
      </c>
      <c r="K665" s="166">
        <v>5</v>
      </c>
      <c r="L665" s="286">
        <v>0</v>
      </c>
      <c r="M665" s="286"/>
      <c r="N665" s="287">
        <f>ROUND(L665*K665,2)</f>
        <v>0</v>
      </c>
      <c r="O665" s="287"/>
      <c r="P665" s="287"/>
      <c r="Q665" s="287"/>
      <c r="R665" s="138"/>
      <c r="T665" s="167" t="s">
        <v>5</v>
      </c>
      <c r="U665" s="47" t="s">
        <v>42</v>
      </c>
      <c r="V665" s="39"/>
      <c r="W665" s="168">
        <f>V665*K665</f>
        <v>0</v>
      </c>
      <c r="X665" s="168">
        <v>0</v>
      </c>
      <c r="Y665" s="168">
        <f>X665*K665</f>
        <v>0</v>
      </c>
      <c r="Z665" s="168">
        <v>0</v>
      </c>
      <c r="AA665" s="169">
        <f>Z665*K665</f>
        <v>0</v>
      </c>
      <c r="AR665" s="21" t="s">
        <v>150</v>
      </c>
      <c r="AT665" s="21" t="s">
        <v>128</v>
      </c>
      <c r="AU665" s="21" t="s">
        <v>87</v>
      </c>
      <c r="AY665" s="21" t="s">
        <v>127</v>
      </c>
      <c r="BE665" s="109">
        <f>IF(U665="základní",N665,0)</f>
        <v>0</v>
      </c>
      <c r="BF665" s="109">
        <f>IF(U665="snížená",N665,0)</f>
        <v>0</v>
      </c>
      <c r="BG665" s="109">
        <f>IF(U665="zákl. přenesená",N665,0)</f>
        <v>0</v>
      </c>
      <c r="BH665" s="109">
        <f>IF(U665="sníž. přenesená",N665,0)</f>
        <v>0</v>
      </c>
      <c r="BI665" s="109">
        <f>IF(U665="nulová",N665,0)</f>
        <v>0</v>
      </c>
      <c r="BJ665" s="21" t="s">
        <v>22</v>
      </c>
      <c r="BK665" s="109">
        <f>ROUND(L665*K665,2)</f>
        <v>0</v>
      </c>
      <c r="BL665" s="21" t="s">
        <v>150</v>
      </c>
      <c r="BM665" s="21" t="s">
        <v>671</v>
      </c>
    </row>
    <row r="666" spans="2:65" s="10" customFormat="1" ht="22.5" customHeight="1">
      <c r="B666" s="170"/>
      <c r="C666" s="171"/>
      <c r="D666" s="171"/>
      <c r="E666" s="172" t="s">
        <v>5</v>
      </c>
      <c r="F666" s="288" t="s">
        <v>126</v>
      </c>
      <c r="G666" s="289"/>
      <c r="H666" s="289"/>
      <c r="I666" s="289"/>
      <c r="J666" s="171"/>
      <c r="K666" s="173">
        <v>5</v>
      </c>
      <c r="L666" s="171"/>
      <c r="M666" s="171"/>
      <c r="N666" s="171"/>
      <c r="O666" s="171"/>
      <c r="P666" s="171"/>
      <c r="Q666" s="171"/>
      <c r="R666" s="174"/>
      <c r="T666" s="175"/>
      <c r="U666" s="171"/>
      <c r="V666" s="171"/>
      <c r="W666" s="171"/>
      <c r="X666" s="171"/>
      <c r="Y666" s="171"/>
      <c r="Z666" s="171"/>
      <c r="AA666" s="176"/>
      <c r="AT666" s="177" t="s">
        <v>134</v>
      </c>
      <c r="AU666" s="177" t="s">
        <v>87</v>
      </c>
      <c r="AV666" s="10" t="s">
        <v>87</v>
      </c>
      <c r="AW666" s="10" t="s">
        <v>35</v>
      </c>
      <c r="AX666" s="10" t="s">
        <v>22</v>
      </c>
      <c r="AY666" s="177" t="s">
        <v>127</v>
      </c>
    </row>
    <row r="667" spans="2:65" s="11" customFormat="1" ht="22.5" customHeight="1">
      <c r="B667" s="178"/>
      <c r="C667" s="179"/>
      <c r="D667" s="179"/>
      <c r="E667" s="180" t="s">
        <v>5</v>
      </c>
      <c r="F667" s="290" t="s">
        <v>672</v>
      </c>
      <c r="G667" s="291"/>
      <c r="H667" s="291"/>
      <c r="I667" s="291"/>
      <c r="J667" s="179"/>
      <c r="K667" s="181" t="s">
        <v>5</v>
      </c>
      <c r="L667" s="179"/>
      <c r="M667" s="179"/>
      <c r="N667" s="179"/>
      <c r="O667" s="179"/>
      <c r="P667" s="179"/>
      <c r="Q667" s="179"/>
      <c r="R667" s="182"/>
      <c r="T667" s="183"/>
      <c r="U667" s="179"/>
      <c r="V667" s="179"/>
      <c r="W667" s="179"/>
      <c r="X667" s="179"/>
      <c r="Y667" s="179"/>
      <c r="Z667" s="179"/>
      <c r="AA667" s="184"/>
      <c r="AT667" s="185" t="s">
        <v>134</v>
      </c>
      <c r="AU667" s="185" t="s">
        <v>87</v>
      </c>
      <c r="AV667" s="11" t="s">
        <v>22</v>
      </c>
      <c r="AW667" s="11" t="s">
        <v>35</v>
      </c>
      <c r="AX667" s="11" t="s">
        <v>77</v>
      </c>
      <c r="AY667" s="185" t="s">
        <v>127</v>
      </c>
    </row>
    <row r="668" spans="2:65" s="11" customFormat="1" ht="31.5" customHeight="1">
      <c r="B668" s="178"/>
      <c r="C668" s="179"/>
      <c r="D668" s="179"/>
      <c r="E668" s="180" t="s">
        <v>5</v>
      </c>
      <c r="F668" s="290" t="s">
        <v>673</v>
      </c>
      <c r="G668" s="291"/>
      <c r="H668" s="291"/>
      <c r="I668" s="291"/>
      <c r="J668" s="179"/>
      <c r="K668" s="181" t="s">
        <v>5</v>
      </c>
      <c r="L668" s="179"/>
      <c r="M668" s="179"/>
      <c r="N668" s="179"/>
      <c r="O668" s="179"/>
      <c r="P668" s="179"/>
      <c r="Q668" s="179"/>
      <c r="R668" s="182"/>
      <c r="T668" s="183"/>
      <c r="U668" s="179"/>
      <c r="V668" s="179"/>
      <c r="W668" s="179"/>
      <c r="X668" s="179"/>
      <c r="Y668" s="179"/>
      <c r="Z668" s="179"/>
      <c r="AA668" s="184"/>
      <c r="AT668" s="185" t="s">
        <v>134</v>
      </c>
      <c r="AU668" s="185" t="s">
        <v>87</v>
      </c>
      <c r="AV668" s="11" t="s">
        <v>22</v>
      </c>
      <c r="AW668" s="11" t="s">
        <v>35</v>
      </c>
      <c r="AX668" s="11" t="s">
        <v>77</v>
      </c>
      <c r="AY668" s="185" t="s">
        <v>127</v>
      </c>
    </row>
    <row r="669" spans="2:65" s="11" customFormat="1" ht="22.5" customHeight="1">
      <c r="B669" s="178"/>
      <c r="C669" s="179"/>
      <c r="D669" s="179"/>
      <c r="E669" s="180" t="s">
        <v>5</v>
      </c>
      <c r="F669" s="290" t="s">
        <v>674</v>
      </c>
      <c r="G669" s="291"/>
      <c r="H669" s="291"/>
      <c r="I669" s="291"/>
      <c r="J669" s="179"/>
      <c r="K669" s="181" t="s">
        <v>5</v>
      </c>
      <c r="L669" s="179"/>
      <c r="M669" s="179"/>
      <c r="N669" s="179"/>
      <c r="O669" s="179"/>
      <c r="P669" s="179"/>
      <c r="Q669" s="179"/>
      <c r="R669" s="182"/>
      <c r="T669" s="183"/>
      <c r="U669" s="179"/>
      <c r="V669" s="179"/>
      <c r="W669" s="179"/>
      <c r="X669" s="179"/>
      <c r="Y669" s="179"/>
      <c r="Z669" s="179"/>
      <c r="AA669" s="184"/>
      <c r="AT669" s="185" t="s">
        <v>134</v>
      </c>
      <c r="AU669" s="185" t="s">
        <v>87</v>
      </c>
      <c r="AV669" s="11" t="s">
        <v>22</v>
      </c>
      <c r="AW669" s="11" t="s">
        <v>35</v>
      </c>
      <c r="AX669" s="11" t="s">
        <v>77</v>
      </c>
      <c r="AY669" s="185" t="s">
        <v>127</v>
      </c>
    </row>
    <row r="670" spans="2:65" s="1" customFormat="1" ht="31.5" customHeight="1">
      <c r="B670" s="135"/>
      <c r="C670" s="163" t="s">
        <v>675</v>
      </c>
      <c r="D670" s="163" t="s">
        <v>128</v>
      </c>
      <c r="E670" s="164" t="s">
        <v>676</v>
      </c>
      <c r="F670" s="285" t="s">
        <v>677</v>
      </c>
      <c r="G670" s="285"/>
      <c r="H670" s="285"/>
      <c r="I670" s="285"/>
      <c r="J670" s="165" t="s">
        <v>296</v>
      </c>
      <c r="K670" s="166">
        <v>8</v>
      </c>
      <c r="L670" s="286">
        <v>0</v>
      </c>
      <c r="M670" s="286"/>
      <c r="N670" s="287">
        <f>ROUND(L670*K670,2)</f>
        <v>0</v>
      </c>
      <c r="O670" s="287"/>
      <c r="P670" s="287"/>
      <c r="Q670" s="287"/>
      <c r="R670" s="138"/>
      <c r="T670" s="167" t="s">
        <v>5</v>
      </c>
      <c r="U670" s="47" t="s">
        <v>42</v>
      </c>
      <c r="V670" s="39"/>
      <c r="W670" s="168">
        <f>V670*K670</f>
        <v>0</v>
      </c>
      <c r="X670" s="168">
        <v>8.9779999999999999E-2</v>
      </c>
      <c r="Y670" s="168">
        <f>X670*K670</f>
        <v>0.71823999999999999</v>
      </c>
      <c r="Z670" s="168">
        <v>0</v>
      </c>
      <c r="AA670" s="169">
        <f>Z670*K670</f>
        <v>0</v>
      </c>
      <c r="AR670" s="21" t="s">
        <v>150</v>
      </c>
      <c r="AT670" s="21" t="s">
        <v>128</v>
      </c>
      <c r="AU670" s="21" t="s">
        <v>87</v>
      </c>
      <c r="AY670" s="21" t="s">
        <v>127</v>
      </c>
      <c r="BE670" s="109">
        <f>IF(U670="základní",N670,0)</f>
        <v>0</v>
      </c>
      <c r="BF670" s="109">
        <f>IF(U670="snížená",N670,0)</f>
        <v>0</v>
      </c>
      <c r="BG670" s="109">
        <f>IF(U670="zákl. přenesená",N670,0)</f>
        <v>0</v>
      </c>
      <c r="BH670" s="109">
        <f>IF(U670="sníž. přenesená",N670,0)</f>
        <v>0</v>
      </c>
      <c r="BI670" s="109">
        <f>IF(U670="nulová",N670,0)</f>
        <v>0</v>
      </c>
      <c r="BJ670" s="21" t="s">
        <v>22</v>
      </c>
      <c r="BK670" s="109">
        <f>ROUND(L670*K670,2)</f>
        <v>0</v>
      </c>
      <c r="BL670" s="21" t="s">
        <v>150</v>
      </c>
      <c r="BM670" s="21" t="s">
        <v>678</v>
      </c>
    </row>
    <row r="671" spans="2:65" s="11" customFormat="1" ht="22.5" customHeight="1">
      <c r="B671" s="178"/>
      <c r="C671" s="179"/>
      <c r="D671" s="179"/>
      <c r="E671" s="180" t="s">
        <v>5</v>
      </c>
      <c r="F671" s="300" t="s">
        <v>263</v>
      </c>
      <c r="G671" s="301"/>
      <c r="H671" s="301"/>
      <c r="I671" s="301"/>
      <c r="J671" s="179"/>
      <c r="K671" s="181" t="s">
        <v>5</v>
      </c>
      <c r="L671" s="179"/>
      <c r="M671" s="179"/>
      <c r="N671" s="179"/>
      <c r="O671" s="179"/>
      <c r="P671" s="179"/>
      <c r="Q671" s="179"/>
      <c r="R671" s="182"/>
      <c r="T671" s="183"/>
      <c r="U671" s="179"/>
      <c r="V671" s="179"/>
      <c r="W671" s="179"/>
      <c r="X671" s="179"/>
      <c r="Y671" s="179"/>
      <c r="Z671" s="179"/>
      <c r="AA671" s="184"/>
      <c r="AT671" s="185" t="s">
        <v>134</v>
      </c>
      <c r="AU671" s="185" t="s">
        <v>87</v>
      </c>
      <c r="AV671" s="11" t="s">
        <v>22</v>
      </c>
      <c r="AW671" s="11" t="s">
        <v>35</v>
      </c>
      <c r="AX671" s="11" t="s">
        <v>77</v>
      </c>
      <c r="AY671" s="185" t="s">
        <v>127</v>
      </c>
    </row>
    <row r="672" spans="2:65" s="11" customFormat="1" ht="22.5" customHeight="1">
      <c r="B672" s="178"/>
      <c r="C672" s="179"/>
      <c r="D672" s="179"/>
      <c r="E672" s="180" t="s">
        <v>5</v>
      </c>
      <c r="F672" s="290" t="s">
        <v>264</v>
      </c>
      <c r="G672" s="291"/>
      <c r="H672" s="291"/>
      <c r="I672" s="291"/>
      <c r="J672" s="179"/>
      <c r="K672" s="181" t="s">
        <v>5</v>
      </c>
      <c r="L672" s="179"/>
      <c r="M672" s="179"/>
      <c r="N672" s="179"/>
      <c r="O672" s="179"/>
      <c r="P672" s="179"/>
      <c r="Q672" s="179"/>
      <c r="R672" s="182"/>
      <c r="T672" s="183"/>
      <c r="U672" s="179"/>
      <c r="V672" s="179"/>
      <c r="W672" s="179"/>
      <c r="X672" s="179"/>
      <c r="Y672" s="179"/>
      <c r="Z672" s="179"/>
      <c r="AA672" s="184"/>
      <c r="AT672" s="185" t="s">
        <v>134</v>
      </c>
      <c r="AU672" s="185" t="s">
        <v>87</v>
      </c>
      <c r="AV672" s="11" t="s">
        <v>22</v>
      </c>
      <c r="AW672" s="11" t="s">
        <v>35</v>
      </c>
      <c r="AX672" s="11" t="s">
        <v>77</v>
      </c>
      <c r="AY672" s="185" t="s">
        <v>127</v>
      </c>
    </row>
    <row r="673" spans="2:65" s="11" customFormat="1" ht="22.5" customHeight="1">
      <c r="B673" s="178"/>
      <c r="C673" s="179"/>
      <c r="D673" s="179"/>
      <c r="E673" s="180" t="s">
        <v>5</v>
      </c>
      <c r="F673" s="290" t="s">
        <v>265</v>
      </c>
      <c r="G673" s="291"/>
      <c r="H673" s="291"/>
      <c r="I673" s="291"/>
      <c r="J673" s="179"/>
      <c r="K673" s="181" t="s">
        <v>5</v>
      </c>
      <c r="L673" s="179"/>
      <c r="M673" s="179"/>
      <c r="N673" s="179"/>
      <c r="O673" s="179"/>
      <c r="P673" s="179"/>
      <c r="Q673" s="179"/>
      <c r="R673" s="182"/>
      <c r="T673" s="183"/>
      <c r="U673" s="179"/>
      <c r="V673" s="179"/>
      <c r="W673" s="179"/>
      <c r="X673" s="179"/>
      <c r="Y673" s="179"/>
      <c r="Z673" s="179"/>
      <c r="AA673" s="184"/>
      <c r="AT673" s="185" t="s">
        <v>134</v>
      </c>
      <c r="AU673" s="185" t="s">
        <v>87</v>
      </c>
      <c r="AV673" s="11" t="s">
        <v>22</v>
      </c>
      <c r="AW673" s="11" t="s">
        <v>35</v>
      </c>
      <c r="AX673" s="11" t="s">
        <v>77</v>
      </c>
      <c r="AY673" s="185" t="s">
        <v>127</v>
      </c>
    </row>
    <row r="674" spans="2:65" s="11" customFormat="1" ht="22.5" customHeight="1">
      <c r="B674" s="178"/>
      <c r="C674" s="179"/>
      <c r="D674" s="179"/>
      <c r="E674" s="180" t="s">
        <v>5</v>
      </c>
      <c r="F674" s="290" t="s">
        <v>266</v>
      </c>
      <c r="G674" s="291"/>
      <c r="H674" s="291"/>
      <c r="I674" s="291"/>
      <c r="J674" s="179"/>
      <c r="K674" s="181" t="s">
        <v>5</v>
      </c>
      <c r="L674" s="179"/>
      <c r="M674" s="179"/>
      <c r="N674" s="179"/>
      <c r="O674" s="179"/>
      <c r="P674" s="179"/>
      <c r="Q674" s="179"/>
      <c r="R674" s="182"/>
      <c r="T674" s="183"/>
      <c r="U674" s="179"/>
      <c r="V674" s="179"/>
      <c r="W674" s="179"/>
      <c r="X674" s="179"/>
      <c r="Y674" s="179"/>
      <c r="Z674" s="179"/>
      <c r="AA674" s="184"/>
      <c r="AT674" s="185" t="s">
        <v>134</v>
      </c>
      <c r="AU674" s="185" t="s">
        <v>87</v>
      </c>
      <c r="AV674" s="11" t="s">
        <v>22</v>
      </c>
      <c r="AW674" s="11" t="s">
        <v>35</v>
      </c>
      <c r="AX674" s="11" t="s">
        <v>77</v>
      </c>
      <c r="AY674" s="185" t="s">
        <v>127</v>
      </c>
    </row>
    <row r="675" spans="2:65" s="11" customFormat="1" ht="22.5" customHeight="1">
      <c r="B675" s="178"/>
      <c r="C675" s="179"/>
      <c r="D675" s="179"/>
      <c r="E675" s="180" t="s">
        <v>5</v>
      </c>
      <c r="F675" s="290" t="s">
        <v>269</v>
      </c>
      <c r="G675" s="291"/>
      <c r="H675" s="291"/>
      <c r="I675" s="291"/>
      <c r="J675" s="179"/>
      <c r="K675" s="181" t="s">
        <v>5</v>
      </c>
      <c r="L675" s="179"/>
      <c r="M675" s="179"/>
      <c r="N675" s="179"/>
      <c r="O675" s="179"/>
      <c r="P675" s="179"/>
      <c r="Q675" s="179"/>
      <c r="R675" s="182"/>
      <c r="T675" s="183"/>
      <c r="U675" s="179"/>
      <c r="V675" s="179"/>
      <c r="W675" s="179"/>
      <c r="X675" s="179"/>
      <c r="Y675" s="179"/>
      <c r="Z675" s="179"/>
      <c r="AA675" s="184"/>
      <c r="AT675" s="185" t="s">
        <v>134</v>
      </c>
      <c r="AU675" s="185" t="s">
        <v>87</v>
      </c>
      <c r="AV675" s="11" t="s">
        <v>22</v>
      </c>
      <c r="AW675" s="11" t="s">
        <v>35</v>
      </c>
      <c r="AX675" s="11" t="s">
        <v>77</v>
      </c>
      <c r="AY675" s="185" t="s">
        <v>127</v>
      </c>
    </row>
    <row r="676" spans="2:65" s="10" customFormat="1" ht="22.5" customHeight="1">
      <c r="B676" s="170"/>
      <c r="C676" s="171"/>
      <c r="D676" s="171"/>
      <c r="E676" s="172" t="s">
        <v>5</v>
      </c>
      <c r="F676" s="302" t="s">
        <v>302</v>
      </c>
      <c r="G676" s="303"/>
      <c r="H676" s="303"/>
      <c r="I676" s="303"/>
      <c r="J676" s="171"/>
      <c r="K676" s="173">
        <v>8</v>
      </c>
      <c r="L676" s="171"/>
      <c r="M676" s="171"/>
      <c r="N676" s="171"/>
      <c r="O676" s="171"/>
      <c r="P676" s="171"/>
      <c r="Q676" s="171"/>
      <c r="R676" s="174"/>
      <c r="T676" s="175"/>
      <c r="U676" s="171"/>
      <c r="V676" s="171"/>
      <c r="W676" s="171"/>
      <c r="X676" s="171"/>
      <c r="Y676" s="171"/>
      <c r="Z676" s="171"/>
      <c r="AA676" s="176"/>
      <c r="AT676" s="177" t="s">
        <v>134</v>
      </c>
      <c r="AU676" s="177" t="s">
        <v>87</v>
      </c>
      <c r="AV676" s="10" t="s">
        <v>87</v>
      </c>
      <c r="AW676" s="10" t="s">
        <v>35</v>
      </c>
      <c r="AX676" s="10" t="s">
        <v>22</v>
      </c>
      <c r="AY676" s="177" t="s">
        <v>127</v>
      </c>
    </row>
    <row r="677" spans="2:65" s="1" customFormat="1" ht="31.5" customHeight="1">
      <c r="B677" s="135"/>
      <c r="C677" s="196" t="s">
        <v>679</v>
      </c>
      <c r="D677" s="196" t="s">
        <v>365</v>
      </c>
      <c r="E677" s="197" t="s">
        <v>680</v>
      </c>
      <c r="F677" s="306" t="s">
        <v>681</v>
      </c>
      <c r="G677" s="306"/>
      <c r="H677" s="306"/>
      <c r="I677" s="306"/>
      <c r="J677" s="198" t="s">
        <v>353</v>
      </c>
      <c r="K677" s="199">
        <v>0.192</v>
      </c>
      <c r="L677" s="307">
        <v>0</v>
      </c>
      <c r="M677" s="307"/>
      <c r="N677" s="308">
        <f>ROUND(L677*K677,2)</f>
        <v>0</v>
      </c>
      <c r="O677" s="287"/>
      <c r="P677" s="287"/>
      <c r="Q677" s="287"/>
      <c r="R677" s="138"/>
      <c r="T677" s="167" t="s">
        <v>5</v>
      </c>
      <c r="U677" s="47" t="s">
        <v>42</v>
      </c>
      <c r="V677" s="39"/>
      <c r="W677" s="168">
        <f>V677*K677</f>
        <v>0</v>
      </c>
      <c r="X677" s="168">
        <v>1</v>
      </c>
      <c r="Y677" s="168">
        <f>X677*K677</f>
        <v>0.192</v>
      </c>
      <c r="Z677" s="168">
        <v>0</v>
      </c>
      <c r="AA677" s="169">
        <f>Z677*K677</f>
        <v>0</v>
      </c>
      <c r="AR677" s="21" t="s">
        <v>174</v>
      </c>
      <c r="AT677" s="21" t="s">
        <v>365</v>
      </c>
      <c r="AU677" s="21" t="s">
        <v>87</v>
      </c>
      <c r="AY677" s="21" t="s">
        <v>127</v>
      </c>
      <c r="BE677" s="109">
        <f>IF(U677="základní",N677,0)</f>
        <v>0</v>
      </c>
      <c r="BF677" s="109">
        <f>IF(U677="snížená",N677,0)</f>
        <v>0</v>
      </c>
      <c r="BG677" s="109">
        <f>IF(U677="zákl. přenesená",N677,0)</f>
        <v>0</v>
      </c>
      <c r="BH677" s="109">
        <f>IF(U677="sníž. přenesená",N677,0)</f>
        <v>0</v>
      </c>
      <c r="BI677" s="109">
        <f>IF(U677="nulová",N677,0)</f>
        <v>0</v>
      </c>
      <c r="BJ677" s="21" t="s">
        <v>22</v>
      </c>
      <c r="BK677" s="109">
        <f>ROUND(L677*K677,2)</f>
        <v>0</v>
      </c>
      <c r="BL677" s="21" t="s">
        <v>150</v>
      </c>
      <c r="BM677" s="21" t="s">
        <v>682</v>
      </c>
    </row>
    <row r="678" spans="2:65" s="10" customFormat="1" ht="22.5" customHeight="1">
      <c r="B678" s="170"/>
      <c r="C678" s="171"/>
      <c r="D678" s="171"/>
      <c r="E678" s="172" t="s">
        <v>5</v>
      </c>
      <c r="F678" s="288" t="s">
        <v>683</v>
      </c>
      <c r="G678" s="289"/>
      <c r="H678" s="289"/>
      <c r="I678" s="289"/>
      <c r="J678" s="171"/>
      <c r="K678" s="173">
        <v>0.192</v>
      </c>
      <c r="L678" s="171"/>
      <c r="M678" s="171"/>
      <c r="N678" s="171"/>
      <c r="O678" s="171"/>
      <c r="P678" s="171"/>
      <c r="Q678" s="171"/>
      <c r="R678" s="174"/>
      <c r="T678" s="175"/>
      <c r="U678" s="171"/>
      <c r="V678" s="171"/>
      <c r="W678" s="171"/>
      <c r="X678" s="171"/>
      <c r="Y678" s="171"/>
      <c r="Z678" s="171"/>
      <c r="AA678" s="176"/>
      <c r="AT678" s="177" t="s">
        <v>134</v>
      </c>
      <c r="AU678" s="177" t="s">
        <v>87</v>
      </c>
      <c r="AV678" s="10" t="s">
        <v>87</v>
      </c>
      <c r="AW678" s="10" t="s">
        <v>35</v>
      </c>
      <c r="AX678" s="10" t="s">
        <v>22</v>
      </c>
      <c r="AY678" s="177" t="s">
        <v>127</v>
      </c>
    </row>
    <row r="679" spans="2:65" s="1" customFormat="1" ht="44.25" customHeight="1">
      <c r="B679" s="135"/>
      <c r="C679" s="163" t="s">
        <v>684</v>
      </c>
      <c r="D679" s="163" t="s">
        <v>128</v>
      </c>
      <c r="E679" s="164" t="s">
        <v>685</v>
      </c>
      <c r="F679" s="285" t="s">
        <v>686</v>
      </c>
      <c r="G679" s="285"/>
      <c r="H679" s="285"/>
      <c r="I679" s="285"/>
      <c r="J679" s="165" t="s">
        <v>296</v>
      </c>
      <c r="K679" s="166">
        <v>4</v>
      </c>
      <c r="L679" s="286">
        <v>0</v>
      </c>
      <c r="M679" s="286"/>
      <c r="N679" s="287">
        <f>ROUND(L679*K679,2)</f>
        <v>0</v>
      </c>
      <c r="O679" s="287"/>
      <c r="P679" s="287"/>
      <c r="Q679" s="287"/>
      <c r="R679" s="138"/>
      <c r="T679" s="167" t="s">
        <v>5</v>
      </c>
      <c r="U679" s="47" t="s">
        <v>42</v>
      </c>
      <c r="V679" s="39"/>
      <c r="W679" s="168">
        <f>V679*K679</f>
        <v>0</v>
      </c>
      <c r="X679" s="168">
        <v>0.15540000000000001</v>
      </c>
      <c r="Y679" s="168">
        <f>X679*K679</f>
        <v>0.62160000000000004</v>
      </c>
      <c r="Z679" s="168">
        <v>0</v>
      </c>
      <c r="AA679" s="169">
        <f>Z679*K679</f>
        <v>0</v>
      </c>
      <c r="AR679" s="21" t="s">
        <v>150</v>
      </c>
      <c r="AT679" s="21" t="s">
        <v>128</v>
      </c>
      <c r="AU679" s="21" t="s">
        <v>87</v>
      </c>
      <c r="AY679" s="21" t="s">
        <v>127</v>
      </c>
      <c r="BE679" s="109">
        <f>IF(U679="základní",N679,0)</f>
        <v>0</v>
      </c>
      <c r="BF679" s="109">
        <f>IF(U679="snížená",N679,0)</f>
        <v>0</v>
      </c>
      <c r="BG679" s="109">
        <f>IF(U679="zákl. přenesená",N679,0)</f>
        <v>0</v>
      </c>
      <c r="BH679" s="109">
        <f>IF(U679="sníž. přenesená",N679,0)</f>
        <v>0</v>
      </c>
      <c r="BI679" s="109">
        <f>IF(U679="nulová",N679,0)</f>
        <v>0</v>
      </c>
      <c r="BJ679" s="21" t="s">
        <v>22</v>
      </c>
      <c r="BK679" s="109">
        <f>ROUND(L679*K679,2)</f>
        <v>0</v>
      </c>
      <c r="BL679" s="21" t="s">
        <v>150</v>
      </c>
      <c r="BM679" s="21" t="s">
        <v>687</v>
      </c>
    </row>
    <row r="680" spans="2:65" s="11" customFormat="1" ht="22.5" customHeight="1">
      <c r="B680" s="178"/>
      <c r="C680" s="179"/>
      <c r="D680" s="179"/>
      <c r="E680" s="180" t="s">
        <v>5</v>
      </c>
      <c r="F680" s="300" t="s">
        <v>263</v>
      </c>
      <c r="G680" s="301"/>
      <c r="H680" s="301"/>
      <c r="I680" s="301"/>
      <c r="J680" s="179"/>
      <c r="K680" s="181" t="s">
        <v>5</v>
      </c>
      <c r="L680" s="179"/>
      <c r="M680" s="179"/>
      <c r="N680" s="179"/>
      <c r="O680" s="179"/>
      <c r="P680" s="179"/>
      <c r="Q680" s="179"/>
      <c r="R680" s="182"/>
      <c r="T680" s="183"/>
      <c r="U680" s="179"/>
      <c r="V680" s="179"/>
      <c r="W680" s="179"/>
      <c r="X680" s="179"/>
      <c r="Y680" s="179"/>
      <c r="Z680" s="179"/>
      <c r="AA680" s="184"/>
      <c r="AT680" s="185" t="s">
        <v>134</v>
      </c>
      <c r="AU680" s="185" t="s">
        <v>87</v>
      </c>
      <c r="AV680" s="11" t="s">
        <v>22</v>
      </c>
      <c r="AW680" s="11" t="s">
        <v>35</v>
      </c>
      <c r="AX680" s="11" t="s">
        <v>77</v>
      </c>
      <c r="AY680" s="185" t="s">
        <v>127</v>
      </c>
    </row>
    <row r="681" spans="2:65" s="11" customFormat="1" ht="22.5" customHeight="1">
      <c r="B681" s="178"/>
      <c r="C681" s="179"/>
      <c r="D681" s="179"/>
      <c r="E681" s="180" t="s">
        <v>5</v>
      </c>
      <c r="F681" s="290" t="s">
        <v>264</v>
      </c>
      <c r="G681" s="291"/>
      <c r="H681" s="291"/>
      <c r="I681" s="291"/>
      <c r="J681" s="179"/>
      <c r="K681" s="181" t="s">
        <v>5</v>
      </c>
      <c r="L681" s="179"/>
      <c r="M681" s="179"/>
      <c r="N681" s="179"/>
      <c r="O681" s="179"/>
      <c r="P681" s="179"/>
      <c r="Q681" s="179"/>
      <c r="R681" s="182"/>
      <c r="T681" s="183"/>
      <c r="U681" s="179"/>
      <c r="V681" s="179"/>
      <c r="W681" s="179"/>
      <c r="X681" s="179"/>
      <c r="Y681" s="179"/>
      <c r="Z681" s="179"/>
      <c r="AA681" s="184"/>
      <c r="AT681" s="185" t="s">
        <v>134</v>
      </c>
      <c r="AU681" s="185" t="s">
        <v>87</v>
      </c>
      <c r="AV681" s="11" t="s">
        <v>22</v>
      </c>
      <c r="AW681" s="11" t="s">
        <v>35</v>
      </c>
      <c r="AX681" s="11" t="s">
        <v>77</v>
      </c>
      <c r="AY681" s="185" t="s">
        <v>127</v>
      </c>
    </row>
    <row r="682" spans="2:65" s="11" customFormat="1" ht="22.5" customHeight="1">
      <c r="B682" s="178"/>
      <c r="C682" s="179"/>
      <c r="D682" s="179"/>
      <c r="E682" s="180" t="s">
        <v>5</v>
      </c>
      <c r="F682" s="290" t="s">
        <v>265</v>
      </c>
      <c r="G682" s="291"/>
      <c r="H682" s="291"/>
      <c r="I682" s="291"/>
      <c r="J682" s="179"/>
      <c r="K682" s="181" t="s">
        <v>5</v>
      </c>
      <c r="L682" s="179"/>
      <c r="M682" s="179"/>
      <c r="N682" s="179"/>
      <c r="O682" s="179"/>
      <c r="P682" s="179"/>
      <c r="Q682" s="179"/>
      <c r="R682" s="182"/>
      <c r="T682" s="183"/>
      <c r="U682" s="179"/>
      <c r="V682" s="179"/>
      <c r="W682" s="179"/>
      <c r="X682" s="179"/>
      <c r="Y682" s="179"/>
      <c r="Z682" s="179"/>
      <c r="AA682" s="184"/>
      <c r="AT682" s="185" t="s">
        <v>134</v>
      </c>
      <c r="AU682" s="185" t="s">
        <v>87</v>
      </c>
      <c r="AV682" s="11" t="s">
        <v>22</v>
      </c>
      <c r="AW682" s="11" t="s">
        <v>35</v>
      </c>
      <c r="AX682" s="11" t="s">
        <v>77</v>
      </c>
      <c r="AY682" s="185" t="s">
        <v>127</v>
      </c>
    </row>
    <row r="683" spans="2:65" s="11" customFormat="1" ht="22.5" customHeight="1">
      <c r="B683" s="178"/>
      <c r="C683" s="179"/>
      <c r="D683" s="179"/>
      <c r="E683" s="180" t="s">
        <v>5</v>
      </c>
      <c r="F683" s="290" t="s">
        <v>266</v>
      </c>
      <c r="G683" s="291"/>
      <c r="H683" s="291"/>
      <c r="I683" s="291"/>
      <c r="J683" s="179"/>
      <c r="K683" s="181" t="s">
        <v>5</v>
      </c>
      <c r="L683" s="179"/>
      <c r="M683" s="179"/>
      <c r="N683" s="179"/>
      <c r="O683" s="179"/>
      <c r="P683" s="179"/>
      <c r="Q683" s="179"/>
      <c r="R683" s="182"/>
      <c r="T683" s="183"/>
      <c r="U683" s="179"/>
      <c r="V683" s="179"/>
      <c r="W683" s="179"/>
      <c r="X683" s="179"/>
      <c r="Y683" s="179"/>
      <c r="Z683" s="179"/>
      <c r="AA683" s="184"/>
      <c r="AT683" s="185" t="s">
        <v>134</v>
      </c>
      <c r="AU683" s="185" t="s">
        <v>87</v>
      </c>
      <c r="AV683" s="11" t="s">
        <v>22</v>
      </c>
      <c r="AW683" s="11" t="s">
        <v>35</v>
      </c>
      <c r="AX683" s="11" t="s">
        <v>77</v>
      </c>
      <c r="AY683" s="185" t="s">
        <v>127</v>
      </c>
    </row>
    <row r="684" spans="2:65" s="11" customFormat="1" ht="22.5" customHeight="1">
      <c r="B684" s="178"/>
      <c r="C684" s="179"/>
      <c r="D684" s="179"/>
      <c r="E684" s="180" t="s">
        <v>5</v>
      </c>
      <c r="F684" s="290" t="s">
        <v>269</v>
      </c>
      <c r="G684" s="291"/>
      <c r="H684" s="291"/>
      <c r="I684" s="291"/>
      <c r="J684" s="179"/>
      <c r="K684" s="181" t="s">
        <v>5</v>
      </c>
      <c r="L684" s="179"/>
      <c r="M684" s="179"/>
      <c r="N684" s="179"/>
      <c r="O684" s="179"/>
      <c r="P684" s="179"/>
      <c r="Q684" s="179"/>
      <c r="R684" s="182"/>
      <c r="T684" s="183"/>
      <c r="U684" s="179"/>
      <c r="V684" s="179"/>
      <c r="W684" s="179"/>
      <c r="X684" s="179"/>
      <c r="Y684" s="179"/>
      <c r="Z684" s="179"/>
      <c r="AA684" s="184"/>
      <c r="AT684" s="185" t="s">
        <v>134</v>
      </c>
      <c r="AU684" s="185" t="s">
        <v>87</v>
      </c>
      <c r="AV684" s="11" t="s">
        <v>22</v>
      </c>
      <c r="AW684" s="11" t="s">
        <v>35</v>
      </c>
      <c r="AX684" s="11" t="s">
        <v>77</v>
      </c>
      <c r="AY684" s="185" t="s">
        <v>127</v>
      </c>
    </row>
    <row r="685" spans="2:65" s="10" customFormat="1" ht="22.5" customHeight="1">
      <c r="B685" s="170"/>
      <c r="C685" s="171"/>
      <c r="D685" s="171"/>
      <c r="E685" s="172" t="s">
        <v>5</v>
      </c>
      <c r="F685" s="302" t="s">
        <v>298</v>
      </c>
      <c r="G685" s="303"/>
      <c r="H685" s="303"/>
      <c r="I685" s="303"/>
      <c r="J685" s="171"/>
      <c r="K685" s="173">
        <v>4</v>
      </c>
      <c r="L685" s="171"/>
      <c r="M685" s="171"/>
      <c r="N685" s="171"/>
      <c r="O685" s="171"/>
      <c r="P685" s="171"/>
      <c r="Q685" s="171"/>
      <c r="R685" s="174"/>
      <c r="T685" s="175"/>
      <c r="U685" s="171"/>
      <c r="V685" s="171"/>
      <c r="W685" s="171"/>
      <c r="X685" s="171"/>
      <c r="Y685" s="171"/>
      <c r="Z685" s="171"/>
      <c r="AA685" s="176"/>
      <c r="AT685" s="177" t="s">
        <v>134</v>
      </c>
      <c r="AU685" s="177" t="s">
        <v>87</v>
      </c>
      <c r="AV685" s="10" t="s">
        <v>87</v>
      </c>
      <c r="AW685" s="10" t="s">
        <v>35</v>
      </c>
      <c r="AX685" s="10" t="s">
        <v>22</v>
      </c>
      <c r="AY685" s="177" t="s">
        <v>127</v>
      </c>
    </row>
    <row r="686" spans="2:65" s="1" customFormat="1" ht="31.5" customHeight="1">
      <c r="B686" s="135"/>
      <c r="C686" s="196" t="s">
        <v>688</v>
      </c>
      <c r="D686" s="196" t="s">
        <v>365</v>
      </c>
      <c r="E686" s="197" t="s">
        <v>689</v>
      </c>
      <c r="F686" s="306" t="s">
        <v>690</v>
      </c>
      <c r="G686" s="306"/>
      <c r="H686" s="306"/>
      <c r="I686" s="306"/>
      <c r="J686" s="198" t="s">
        <v>472</v>
      </c>
      <c r="K686" s="199">
        <v>4</v>
      </c>
      <c r="L686" s="307">
        <v>0</v>
      </c>
      <c r="M686" s="307"/>
      <c r="N686" s="308">
        <f>ROUND(L686*K686,2)</f>
        <v>0</v>
      </c>
      <c r="O686" s="287"/>
      <c r="P686" s="287"/>
      <c r="Q686" s="287"/>
      <c r="R686" s="138"/>
      <c r="T686" s="167" t="s">
        <v>5</v>
      </c>
      <c r="U686" s="47" t="s">
        <v>42</v>
      </c>
      <c r="V686" s="39"/>
      <c r="W686" s="168">
        <f>V686*K686</f>
        <v>0</v>
      </c>
      <c r="X686" s="168">
        <v>8.2100000000000006E-2</v>
      </c>
      <c r="Y686" s="168">
        <f>X686*K686</f>
        <v>0.32840000000000003</v>
      </c>
      <c r="Z686" s="168">
        <v>0</v>
      </c>
      <c r="AA686" s="169">
        <f>Z686*K686</f>
        <v>0</v>
      </c>
      <c r="AR686" s="21" t="s">
        <v>174</v>
      </c>
      <c r="AT686" s="21" t="s">
        <v>365</v>
      </c>
      <c r="AU686" s="21" t="s">
        <v>87</v>
      </c>
      <c r="AY686" s="21" t="s">
        <v>127</v>
      </c>
      <c r="BE686" s="109">
        <f>IF(U686="základní",N686,0)</f>
        <v>0</v>
      </c>
      <c r="BF686" s="109">
        <f>IF(U686="snížená",N686,0)</f>
        <v>0</v>
      </c>
      <c r="BG686" s="109">
        <f>IF(U686="zákl. přenesená",N686,0)</f>
        <v>0</v>
      </c>
      <c r="BH686" s="109">
        <f>IF(U686="sníž. přenesená",N686,0)</f>
        <v>0</v>
      </c>
      <c r="BI686" s="109">
        <f>IF(U686="nulová",N686,0)</f>
        <v>0</v>
      </c>
      <c r="BJ686" s="21" t="s">
        <v>22</v>
      </c>
      <c r="BK686" s="109">
        <f>ROUND(L686*K686,2)</f>
        <v>0</v>
      </c>
      <c r="BL686" s="21" t="s">
        <v>150</v>
      </c>
      <c r="BM686" s="21" t="s">
        <v>691</v>
      </c>
    </row>
    <row r="687" spans="2:65" s="1" customFormat="1" ht="22.5" customHeight="1">
      <c r="B687" s="135"/>
      <c r="C687" s="163" t="s">
        <v>692</v>
      </c>
      <c r="D687" s="163" t="s">
        <v>128</v>
      </c>
      <c r="E687" s="164" t="s">
        <v>693</v>
      </c>
      <c r="F687" s="285" t="s">
        <v>694</v>
      </c>
      <c r="G687" s="285"/>
      <c r="H687" s="285"/>
      <c r="I687" s="285"/>
      <c r="J687" s="165" t="s">
        <v>296</v>
      </c>
      <c r="K687" s="166">
        <v>24</v>
      </c>
      <c r="L687" s="286">
        <v>0</v>
      </c>
      <c r="M687" s="286"/>
      <c r="N687" s="287">
        <f>ROUND(L687*K687,2)</f>
        <v>0</v>
      </c>
      <c r="O687" s="287"/>
      <c r="P687" s="287"/>
      <c r="Q687" s="287"/>
      <c r="R687" s="138"/>
      <c r="T687" s="167" t="s">
        <v>5</v>
      </c>
      <c r="U687" s="47" t="s">
        <v>42</v>
      </c>
      <c r="V687" s="39"/>
      <c r="W687" s="168">
        <f>V687*K687</f>
        <v>0</v>
      </c>
      <c r="X687" s="168">
        <v>0</v>
      </c>
      <c r="Y687" s="168">
        <f>X687*K687</f>
        <v>0</v>
      </c>
      <c r="Z687" s="168">
        <v>0</v>
      </c>
      <c r="AA687" s="169">
        <f>Z687*K687</f>
        <v>0</v>
      </c>
      <c r="AR687" s="21" t="s">
        <v>150</v>
      </c>
      <c r="AT687" s="21" t="s">
        <v>128</v>
      </c>
      <c r="AU687" s="21" t="s">
        <v>87</v>
      </c>
      <c r="AY687" s="21" t="s">
        <v>127</v>
      </c>
      <c r="BE687" s="109">
        <f>IF(U687="základní",N687,0)</f>
        <v>0</v>
      </c>
      <c r="BF687" s="109">
        <f>IF(U687="snížená",N687,0)</f>
        <v>0</v>
      </c>
      <c r="BG687" s="109">
        <f>IF(U687="zákl. přenesená",N687,0)</f>
        <v>0</v>
      </c>
      <c r="BH687" s="109">
        <f>IF(U687="sníž. přenesená",N687,0)</f>
        <v>0</v>
      </c>
      <c r="BI687" s="109">
        <f>IF(U687="nulová",N687,0)</f>
        <v>0</v>
      </c>
      <c r="BJ687" s="21" t="s">
        <v>22</v>
      </c>
      <c r="BK687" s="109">
        <f>ROUND(L687*K687,2)</f>
        <v>0</v>
      </c>
      <c r="BL687" s="21" t="s">
        <v>150</v>
      </c>
      <c r="BM687" s="21" t="s">
        <v>695</v>
      </c>
    </row>
    <row r="688" spans="2:65" s="11" customFormat="1" ht="22.5" customHeight="1">
      <c r="B688" s="178"/>
      <c r="C688" s="179"/>
      <c r="D688" s="179"/>
      <c r="E688" s="180" t="s">
        <v>5</v>
      </c>
      <c r="F688" s="300" t="s">
        <v>263</v>
      </c>
      <c r="G688" s="301"/>
      <c r="H688" s="301"/>
      <c r="I688" s="301"/>
      <c r="J688" s="179"/>
      <c r="K688" s="181" t="s">
        <v>5</v>
      </c>
      <c r="L688" s="179"/>
      <c r="M688" s="179"/>
      <c r="N688" s="179"/>
      <c r="O688" s="179"/>
      <c r="P688" s="179"/>
      <c r="Q688" s="179"/>
      <c r="R688" s="182"/>
      <c r="T688" s="183"/>
      <c r="U688" s="179"/>
      <c r="V688" s="179"/>
      <c r="W688" s="179"/>
      <c r="X688" s="179"/>
      <c r="Y688" s="179"/>
      <c r="Z688" s="179"/>
      <c r="AA688" s="184"/>
      <c r="AT688" s="185" t="s">
        <v>134</v>
      </c>
      <c r="AU688" s="185" t="s">
        <v>87</v>
      </c>
      <c r="AV688" s="11" t="s">
        <v>22</v>
      </c>
      <c r="AW688" s="11" t="s">
        <v>35</v>
      </c>
      <c r="AX688" s="11" t="s">
        <v>77</v>
      </c>
      <c r="AY688" s="185" t="s">
        <v>127</v>
      </c>
    </row>
    <row r="689" spans="2:65" s="11" customFormat="1" ht="22.5" customHeight="1">
      <c r="B689" s="178"/>
      <c r="C689" s="179"/>
      <c r="D689" s="179"/>
      <c r="E689" s="180" t="s">
        <v>5</v>
      </c>
      <c r="F689" s="290" t="s">
        <v>264</v>
      </c>
      <c r="G689" s="291"/>
      <c r="H689" s="291"/>
      <c r="I689" s="291"/>
      <c r="J689" s="179"/>
      <c r="K689" s="181" t="s">
        <v>5</v>
      </c>
      <c r="L689" s="179"/>
      <c r="M689" s="179"/>
      <c r="N689" s="179"/>
      <c r="O689" s="179"/>
      <c r="P689" s="179"/>
      <c r="Q689" s="179"/>
      <c r="R689" s="182"/>
      <c r="T689" s="183"/>
      <c r="U689" s="179"/>
      <c r="V689" s="179"/>
      <c r="W689" s="179"/>
      <c r="X689" s="179"/>
      <c r="Y689" s="179"/>
      <c r="Z689" s="179"/>
      <c r="AA689" s="184"/>
      <c r="AT689" s="185" t="s">
        <v>134</v>
      </c>
      <c r="AU689" s="185" t="s">
        <v>87</v>
      </c>
      <c r="AV689" s="11" t="s">
        <v>22</v>
      </c>
      <c r="AW689" s="11" t="s">
        <v>35</v>
      </c>
      <c r="AX689" s="11" t="s">
        <v>77</v>
      </c>
      <c r="AY689" s="185" t="s">
        <v>127</v>
      </c>
    </row>
    <row r="690" spans="2:65" s="11" customFormat="1" ht="22.5" customHeight="1">
      <c r="B690" s="178"/>
      <c r="C690" s="179"/>
      <c r="D690" s="179"/>
      <c r="E690" s="180" t="s">
        <v>5</v>
      </c>
      <c r="F690" s="290" t="s">
        <v>265</v>
      </c>
      <c r="G690" s="291"/>
      <c r="H690" s="291"/>
      <c r="I690" s="291"/>
      <c r="J690" s="179"/>
      <c r="K690" s="181" t="s">
        <v>5</v>
      </c>
      <c r="L690" s="179"/>
      <c r="M690" s="179"/>
      <c r="N690" s="179"/>
      <c r="O690" s="179"/>
      <c r="P690" s="179"/>
      <c r="Q690" s="179"/>
      <c r="R690" s="182"/>
      <c r="T690" s="183"/>
      <c r="U690" s="179"/>
      <c r="V690" s="179"/>
      <c r="W690" s="179"/>
      <c r="X690" s="179"/>
      <c r="Y690" s="179"/>
      <c r="Z690" s="179"/>
      <c r="AA690" s="184"/>
      <c r="AT690" s="185" t="s">
        <v>134</v>
      </c>
      <c r="AU690" s="185" t="s">
        <v>87</v>
      </c>
      <c r="AV690" s="11" t="s">
        <v>22</v>
      </c>
      <c r="AW690" s="11" t="s">
        <v>35</v>
      </c>
      <c r="AX690" s="11" t="s">
        <v>77</v>
      </c>
      <c r="AY690" s="185" t="s">
        <v>127</v>
      </c>
    </row>
    <row r="691" spans="2:65" s="11" customFormat="1" ht="22.5" customHeight="1">
      <c r="B691" s="178"/>
      <c r="C691" s="179"/>
      <c r="D691" s="179"/>
      <c r="E691" s="180" t="s">
        <v>5</v>
      </c>
      <c r="F691" s="290" t="s">
        <v>266</v>
      </c>
      <c r="G691" s="291"/>
      <c r="H691" s="291"/>
      <c r="I691" s="291"/>
      <c r="J691" s="179"/>
      <c r="K691" s="181" t="s">
        <v>5</v>
      </c>
      <c r="L691" s="179"/>
      <c r="M691" s="179"/>
      <c r="N691" s="179"/>
      <c r="O691" s="179"/>
      <c r="P691" s="179"/>
      <c r="Q691" s="179"/>
      <c r="R691" s="182"/>
      <c r="T691" s="183"/>
      <c r="U691" s="179"/>
      <c r="V691" s="179"/>
      <c r="W691" s="179"/>
      <c r="X691" s="179"/>
      <c r="Y691" s="179"/>
      <c r="Z691" s="179"/>
      <c r="AA691" s="184"/>
      <c r="AT691" s="185" t="s">
        <v>134</v>
      </c>
      <c r="AU691" s="185" t="s">
        <v>87</v>
      </c>
      <c r="AV691" s="11" t="s">
        <v>22</v>
      </c>
      <c r="AW691" s="11" t="s">
        <v>35</v>
      </c>
      <c r="AX691" s="11" t="s">
        <v>77</v>
      </c>
      <c r="AY691" s="185" t="s">
        <v>127</v>
      </c>
    </row>
    <row r="692" spans="2:65" s="11" customFormat="1" ht="22.5" customHeight="1">
      <c r="B692" s="178"/>
      <c r="C692" s="179"/>
      <c r="D692" s="179"/>
      <c r="E692" s="180" t="s">
        <v>5</v>
      </c>
      <c r="F692" s="290" t="s">
        <v>267</v>
      </c>
      <c r="G692" s="291"/>
      <c r="H692" s="291"/>
      <c r="I692" s="291"/>
      <c r="J692" s="179"/>
      <c r="K692" s="181" t="s">
        <v>5</v>
      </c>
      <c r="L692" s="179"/>
      <c r="M692" s="179"/>
      <c r="N692" s="179"/>
      <c r="O692" s="179"/>
      <c r="P692" s="179"/>
      <c r="Q692" s="179"/>
      <c r="R692" s="182"/>
      <c r="T692" s="183"/>
      <c r="U692" s="179"/>
      <c r="V692" s="179"/>
      <c r="W692" s="179"/>
      <c r="X692" s="179"/>
      <c r="Y692" s="179"/>
      <c r="Z692" s="179"/>
      <c r="AA692" s="184"/>
      <c r="AT692" s="185" t="s">
        <v>134</v>
      </c>
      <c r="AU692" s="185" t="s">
        <v>87</v>
      </c>
      <c r="AV692" s="11" t="s">
        <v>22</v>
      </c>
      <c r="AW692" s="11" t="s">
        <v>35</v>
      </c>
      <c r="AX692" s="11" t="s">
        <v>77</v>
      </c>
      <c r="AY692" s="185" t="s">
        <v>127</v>
      </c>
    </row>
    <row r="693" spans="2:65" s="11" customFormat="1" ht="22.5" customHeight="1">
      <c r="B693" s="178"/>
      <c r="C693" s="179"/>
      <c r="D693" s="179"/>
      <c r="E693" s="180" t="s">
        <v>5</v>
      </c>
      <c r="F693" s="290" t="s">
        <v>269</v>
      </c>
      <c r="G693" s="291"/>
      <c r="H693" s="291"/>
      <c r="I693" s="291"/>
      <c r="J693" s="179"/>
      <c r="K693" s="181" t="s">
        <v>5</v>
      </c>
      <c r="L693" s="179"/>
      <c r="M693" s="179"/>
      <c r="N693" s="179"/>
      <c r="O693" s="179"/>
      <c r="P693" s="179"/>
      <c r="Q693" s="179"/>
      <c r="R693" s="182"/>
      <c r="T693" s="183"/>
      <c r="U693" s="179"/>
      <c r="V693" s="179"/>
      <c r="W693" s="179"/>
      <c r="X693" s="179"/>
      <c r="Y693" s="179"/>
      <c r="Z693" s="179"/>
      <c r="AA693" s="184"/>
      <c r="AT693" s="185" t="s">
        <v>134</v>
      </c>
      <c r="AU693" s="185" t="s">
        <v>87</v>
      </c>
      <c r="AV693" s="11" t="s">
        <v>22</v>
      </c>
      <c r="AW693" s="11" t="s">
        <v>35</v>
      </c>
      <c r="AX693" s="11" t="s">
        <v>77</v>
      </c>
      <c r="AY693" s="185" t="s">
        <v>127</v>
      </c>
    </row>
    <row r="694" spans="2:65" s="10" customFormat="1" ht="22.5" customHeight="1">
      <c r="B694" s="170"/>
      <c r="C694" s="171"/>
      <c r="D694" s="171"/>
      <c r="E694" s="172" t="s">
        <v>5</v>
      </c>
      <c r="F694" s="302" t="s">
        <v>468</v>
      </c>
      <c r="G694" s="303"/>
      <c r="H694" s="303"/>
      <c r="I694" s="303"/>
      <c r="J694" s="171"/>
      <c r="K694" s="173">
        <v>24</v>
      </c>
      <c r="L694" s="171"/>
      <c r="M694" s="171"/>
      <c r="N694" s="171"/>
      <c r="O694" s="171"/>
      <c r="P694" s="171"/>
      <c r="Q694" s="171"/>
      <c r="R694" s="174"/>
      <c r="T694" s="175"/>
      <c r="U694" s="171"/>
      <c r="V694" s="171"/>
      <c r="W694" s="171"/>
      <c r="X694" s="171"/>
      <c r="Y694" s="171"/>
      <c r="Z694" s="171"/>
      <c r="AA694" s="176"/>
      <c r="AT694" s="177" t="s">
        <v>134</v>
      </c>
      <c r="AU694" s="177" t="s">
        <v>87</v>
      </c>
      <c r="AV694" s="10" t="s">
        <v>87</v>
      </c>
      <c r="AW694" s="10" t="s">
        <v>35</v>
      </c>
      <c r="AX694" s="10" t="s">
        <v>22</v>
      </c>
      <c r="AY694" s="177" t="s">
        <v>127</v>
      </c>
    </row>
    <row r="695" spans="2:65" s="9" customFormat="1" ht="29.85" customHeight="1">
      <c r="B695" s="153"/>
      <c r="C695" s="154"/>
      <c r="D695" s="186" t="s">
        <v>253</v>
      </c>
      <c r="E695" s="186"/>
      <c r="F695" s="186"/>
      <c r="G695" s="186"/>
      <c r="H695" s="186"/>
      <c r="I695" s="186"/>
      <c r="J695" s="186"/>
      <c r="K695" s="186"/>
      <c r="L695" s="186"/>
      <c r="M695" s="186"/>
      <c r="N695" s="296">
        <f>BK695</f>
        <v>0</v>
      </c>
      <c r="O695" s="297"/>
      <c r="P695" s="297"/>
      <c r="Q695" s="297"/>
      <c r="R695" s="156"/>
      <c r="T695" s="157"/>
      <c r="U695" s="154"/>
      <c r="V695" s="154"/>
      <c r="W695" s="158">
        <f>SUM(W696:W702)</f>
        <v>0</v>
      </c>
      <c r="X695" s="154"/>
      <c r="Y695" s="158">
        <f>SUM(Y696:Y702)</f>
        <v>0</v>
      </c>
      <c r="Z695" s="154"/>
      <c r="AA695" s="159">
        <f>SUM(AA696:AA702)</f>
        <v>0</v>
      </c>
      <c r="AR695" s="160" t="s">
        <v>22</v>
      </c>
      <c r="AT695" s="161" t="s">
        <v>76</v>
      </c>
      <c r="AU695" s="161" t="s">
        <v>22</v>
      </c>
      <c r="AY695" s="160" t="s">
        <v>127</v>
      </c>
      <c r="BK695" s="162">
        <f>SUM(BK696:BK702)</f>
        <v>0</v>
      </c>
    </row>
    <row r="696" spans="2:65" s="1" customFormat="1" ht="31.5" customHeight="1">
      <c r="B696" s="135"/>
      <c r="C696" s="163" t="s">
        <v>696</v>
      </c>
      <c r="D696" s="163" t="s">
        <v>128</v>
      </c>
      <c r="E696" s="164" t="s">
        <v>697</v>
      </c>
      <c r="F696" s="285" t="s">
        <v>698</v>
      </c>
      <c r="G696" s="285"/>
      <c r="H696" s="285"/>
      <c r="I696" s="285"/>
      <c r="J696" s="165" t="s">
        <v>353</v>
      </c>
      <c r="K696" s="166">
        <v>64.176000000000002</v>
      </c>
      <c r="L696" s="286">
        <v>0</v>
      </c>
      <c r="M696" s="286"/>
      <c r="N696" s="287">
        <f t="shared" ref="N696:N702" si="5">ROUND(L696*K696,2)</f>
        <v>0</v>
      </c>
      <c r="O696" s="287"/>
      <c r="P696" s="287"/>
      <c r="Q696" s="287"/>
      <c r="R696" s="138"/>
      <c r="T696" s="167" t="s">
        <v>5</v>
      </c>
      <c r="U696" s="47" t="s">
        <v>42</v>
      </c>
      <c r="V696" s="39"/>
      <c r="W696" s="168">
        <f t="shared" ref="W696:W702" si="6">V696*K696</f>
        <v>0</v>
      </c>
      <c r="X696" s="168">
        <v>0</v>
      </c>
      <c r="Y696" s="168">
        <f t="shared" ref="Y696:Y702" si="7">X696*K696</f>
        <v>0</v>
      </c>
      <c r="Z696" s="168">
        <v>0</v>
      </c>
      <c r="AA696" s="169">
        <f t="shared" ref="AA696:AA702" si="8">Z696*K696</f>
        <v>0</v>
      </c>
      <c r="AR696" s="21" t="s">
        <v>150</v>
      </c>
      <c r="AT696" s="21" t="s">
        <v>128</v>
      </c>
      <c r="AU696" s="21" t="s">
        <v>87</v>
      </c>
      <c r="AY696" s="21" t="s">
        <v>127</v>
      </c>
      <c r="BE696" s="109">
        <f t="shared" ref="BE696:BE702" si="9">IF(U696="základní",N696,0)</f>
        <v>0</v>
      </c>
      <c r="BF696" s="109">
        <f t="shared" ref="BF696:BF702" si="10">IF(U696="snížená",N696,0)</f>
        <v>0</v>
      </c>
      <c r="BG696" s="109">
        <f t="shared" ref="BG696:BG702" si="11">IF(U696="zákl. přenesená",N696,0)</f>
        <v>0</v>
      </c>
      <c r="BH696" s="109">
        <f t="shared" ref="BH696:BH702" si="12">IF(U696="sníž. přenesená",N696,0)</f>
        <v>0</v>
      </c>
      <c r="BI696" s="109">
        <f t="shared" ref="BI696:BI702" si="13">IF(U696="nulová",N696,0)</f>
        <v>0</v>
      </c>
      <c r="BJ696" s="21" t="s">
        <v>22</v>
      </c>
      <c r="BK696" s="109">
        <f t="shared" ref="BK696:BK702" si="14">ROUND(L696*K696,2)</f>
        <v>0</v>
      </c>
      <c r="BL696" s="21" t="s">
        <v>150</v>
      </c>
      <c r="BM696" s="21" t="s">
        <v>699</v>
      </c>
    </row>
    <row r="697" spans="2:65" s="1" customFormat="1" ht="31.5" customHeight="1">
      <c r="B697" s="135"/>
      <c r="C697" s="163" t="s">
        <v>700</v>
      </c>
      <c r="D697" s="163" t="s">
        <v>128</v>
      </c>
      <c r="E697" s="164" t="s">
        <v>701</v>
      </c>
      <c r="F697" s="285" t="s">
        <v>702</v>
      </c>
      <c r="G697" s="285"/>
      <c r="H697" s="285"/>
      <c r="I697" s="285"/>
      <c r="J697" s="165" t="s">
        <v>353</v>
      </c>
      <c r="K697" s="166">
        <v>577.58399999999995</v>
      </c>
      <c r="L697" s="286">
        <v>0</v>
      </c>
      <c r="M697" s="286"/>
      <c r="N697" s="287">
        <f t="shared" si="5"/>
        <v>0</v>
      </c>
      <c r="O697" s="287"/>
      <c r="P697" s="287"/>
      <c r="Q697" s="287"/>
      <c r="R697" s="138"/>
      <c r="T697" s="167" t="s">
        <v>5</v>
      </c>
      <c r="U697" s="47" t="s">
        <v>42</v>
      </c>
      <c r="V697" s="39"/>
      <c r="W697" s="168">
        <f t="shared" si="6"/>
        <v>0</v>
      </c>
      <c r="X697" s="168">
        <v>0</v>
      </c>
      <c r="Y697" s="168">
        <f t="shared" si="7"/>
        <v>0</v>
      </c>
      <c r="Z697" s="168">
        <v>0</v>
      </c>
      <c r="AA697" s="169">
        <f t="shared" si="8"/>
        <v>0</v>
      </c>
      <c r="AR697" s="21" t="s">
        <v>150</v>
      </c>
      <c r="AT697" s="21" t="s">
        <v>128</v>
      </c>
      <c r="AU697" s="21" t="s">
        <v>87</v>
      </c>
      <c r="AY697" s="21" t="s">
        <v>127</v>
      </c>
      <c r="BE697" s="109">
        <f t="shared" si="9"/>
        <v>0</v>
      </c>
      <c r="BF697" s="109">
        <f t="shared" si="10"/>
        <v>0</v>
      </c>
      <c r="BG697" s="109">
        <f t="shared" si="11"/>
        <v>0</v>
      </c>
      <c r="BH697" s="109">
        <f t="shared" si="12"/>
        <v>0</v>
      </c>
      <c r="BI697" s="109">
        <f t="shared" si="13"/>
        <v>0</v>
      </c>
      <c r="BJ697" s="21" t="s">
        <v>22</v>
      </c>
      <c r="BK697" s="109">
        <f t="shared" si="14"/>
        <v>0</v>
      </c>
      <c r="BL697" s="21" t="s">
        <v>150</v>
      </c>
      <c r="BM697" s="21" t="s">
        <v>703</v>
      </c>
    </row>
    <row r="698" spans="2:65" s="1" customFormat="1" ht="31.5" customHeight="1">
      <c r="B698" s="135"/>
      <c r="C698" s="163" t="s">
        <v>704</v>
      </c>
      <c r="D698" s="163" t="s">
        <v>128</v>
      </c>
      <c r="E698" s="164" t="s">
        <v>705</v>
      </c>
      <c r="F698" s="285" t="s">
        <v>706</v>
      </c>
      <c r="G698" s="285"/>
      <c r="H698" s="285"/>
      <c r="I698" s="285"/>
      <c r="J698" s="165" t="s">
        <v>353</v>
      </c>
      <c r="K698" s="166">
        <v>64.176000000000002</v>
      </c>
      <c r="L698" s="286">
        <v>0</v>
      </c>
      <c r="M698" s="286"/>
      <c r="N698" s="287">
        <f t="shared" si="5"/>
        <v>0</v>
      </c>
      <c r="O698" s="287"/>
      <c r="P698" s="287"/>
      <c r="Q698" s="287"/>
      <c r="R698" s="138"/>
      <c r="T698" s="167" t="s">
        <v>5</v>
      </c>
      <c r="U698" s="47" t="s">
        <v>42</v>
      </c>
      <c r="V698" s="39"/>
      <c r="W698" s="168">
        <f t="shared" si="6"/>
        <v>0</v>
      </c>
      <c r="X698" s="168">
        <v>0</v>
      </c>
      <c r="Y698" s="168">
        <f t="shared" si="7"/>
        <v>0</v>
      </c>
      <c r="Z698" s="168">
        <v>0</v>
      </c>
      <c r="AA698" s="169">
        <f t="shared" si="8"/>
        <v>0</v>
      </c>
      <c r="AR698" s="21" t="s">
        <v>150</v>
      </c>
      <c r="AT698" s="21" t="s">
        <v>128</v>
      </c>
      <c r="AU698" s="21" t="s">
        <v>87</v>
      </c>
      <c r="AY698" s="21" t="s">
        <v>127</v>
      </c>
      <c r="BE698" s="109">
        <f t="shared" si="9"/>
        <v>0</v>
      </c>
      <c r="BF698" s="109">
        <f t="shared" si="10"/>
        <v>0</v>
      </c>
      <c r="BG698" s="109">
        <f t="shared" si="11"/>
        <v>0</v>
      </c>
      <c r="BH698" s="109">
        <f t="shared" si="12"/>
        <v>0</v>
      </c>
      <c r="BI698" s="109">
        <f t="shared" si="13"/>
        <v>0</v>
      </c>
      <c r="BJ698" s="21" t="s">
        <v>22</v>
      </c>
      <c r="BK698" s="109">
        <f t="shared" si="14"/>
        <v>0</v>
      </c>
      <c r="BL698" s="21" t="s">
        <v>150</v>
      </c>
      <c r="BM698" s="21" t="s">
        <v>707</v>
      </c>
    </row>
    <row r="699" spans="2:65" s="1" customFormat="1" ht="31.5" customHeight="1">
      <c r="B699" s="135"/>
      <c r="C699" s="163" t="s">
        <v>708</v>
      </c>
      <c r="D699" s="163" t="s">
        <v>128</v>
      </c>
      <c r="E699" s="164" t="s">
        <v>709</v>
      </c>
      <c r="F699" s="285" t="s">
        <v>710</v>
      </c>
      <c r="G699" s="285"/>
      <c r="H699" s="285"/>
      <c r="I699" s="285"/>
      <c r="J699" s="165" t="s">
        <v>353</v>
      </c>
      <c r="K699" s="166">
        <v>11.36</v>
      </c>
      <c r="L699" s="286">
        <v>0</v>
      </c>
      <c r="M699" s="286"/>
      <c r="N699" s="287">
        <f t="shared" si="5"/>
        <v>0</v>
      </c>
      <c r="O699" s="287"/>
      <c r="P699" s="287"/>
      <c r="Q699" s="287"/>
      <c r="R699" s="138"/>
      <c r="T699" s="167" t="s">
        <v>5</v>
      </c>
      <c r="U699" s="47" t="s">
        <v>42</v>
      </c>
      <c r="V699" s="39"/>
      <c r="W699" s="168">
        <f t="shared" si="6"/>
        <v>0</v>
      </c>
      <c r="X699" s="168">
        <v>0</v>
      </c>
      <c r="Y699" s="168">
        <f t="shared" si="7"/>
        <v>0</v>
      </c>
      <c r="Z699" s="168">
        <v>0</v>
      </c>
      <c r="AA699" s="169">
        <f t="shared" si="8"/>
        <v>0</v>
      </c>
      <c r="AR699" s="21" t="s">
        <v>150</v>
      </c>
      <c r="AT699" s="21" t="s">
        <v>128</v>
      </c>
      <c r="AU699" s="21" t="s">
        <v>87</v>
      </c>
      <c r="AY699" s="21" t="s">
        <v>127</v>
      </c>
      <c r="BE699" s="109">
        <f t="shared" si="9"/>
        <v>0</v>
      </c>
      <c r="BF699" s="109">
        <f t="shared" si="10"/>
        <v>0</v>
      </c>
      <c r="BG699" s="109">
        <f t="shared" si="11"/>
        <v>0</v>
      </c>
      <c r="BH699" s="109">
        <f t="shared" si="12"/>
        <v>0</v>
      </c>
      <c r="BI699" s="109">
        <f t="shared" si="13"/>
        <v>0</v>
      </c>
      <c r="BJ699" s="21" t="s">
        <v>22</v>
      </c>
      <c r="BK699" s="109">
        <f t="shared" si="14"/>
        <v>0</v>
      </c>
      <c r="BL699" s="21" t="s">
        <v>150</v>
      </c>
      <c r="BM699" s="21" t="s">
        <v>711</v>
      </c>
    </row>
    <row r="700" spans="2:65" s="1" customFormat="1" ht="31.5" customHeight="1">
      <c r="B700" s="135"/>
      <c r="C700" s="163" t="s">
        <v>712</v>
      </c>
      <c r="D700" s="163" t="s">
        <v>128</v>
      </c>
      <c r="E700" s="164" t="s">
        <v>713</v>
      </c>
      <c r="F700" s="285" t="s">
        <v>714</v>
      </c>
      <c r="G700" s="285"/>
      <c r="H700" s="285"/>
      <c r="I700" s="285"/>
      <c r="J700" s="165" t="s">
        <v>353</v>
      </c>
      <c r="K700" s="166">
        <v>24.576000000000001</v>
      </c>
      <c r="L700" s="286">
        <v>0</v>
      </c>
      <c r="M700" s="286"/>
      <c r="N700" s="287">
        <f t="shared" si="5"/>
        <v>0</v>
      </c>
      <c r="O700" s="287"/>
      <c r="P700" s="287"/>
      <c r="Q700" s="287"/>
      <c r="R700" s="138"/>
      <c r="T700" s="167" t="s">
        <v>5</v>
      </c>
      <c r="U700" s="47" t="s">
        <v>42</v>
      </c>
      <c r="V700" s="39"/>
      <c r="W700" s="168">
        <f t="shared" si="6"/>
        <v>0</v>
      </c>
      <c r="X700" s="168">
        <v>0</v>
      </c>
      <c r="Y700" s="168">
        <f t="shared" si="7"/>
        <v>0</v>
      </c>
      <c r="Z700" s="168">
        <v>0</v>
      </c>
      <c r="AA700" s="169">
        <f t="shared" si="8"/>
        <v>0</v>
      </c>
      <c r="AR700" s="21" t="s">
        <v>150</v>
      </c>
      <c r="AT700" s="21" t="s">
        <v>128</v>
      </c>
      <c r="AU700" s="21" t="s">
        <v>87</v>
      </c>
      <c r="AY700" s="21" t="s">
        <v>127</v>
      </c>
      <c r="BE700" s="109">
        <f t="shared" si="9"/>
        <v>0</v>
      </c>
      <c r="BF700" s="109">
        <f t="shared" si="10"/>
        <v>0</v>
      </c>
      <c r="BG700" s="109">
        <f t="shared" si="11"/>
        <v>0</v>
      </c>
      <c r="BH700" s="109">
        <f t="shared" si="12"/>
        <v>0</v>
      </c>
      <c r="BI700" s="109">
        <f t="shared" si="13"/>
        <v>0</v>
      </c>
      <c r="BJ700" s="21" t="s">
        <v>22</v>
      </c>
      <c r="BK700" s="109">
        <f t="shared" si="14"/>
        <v>0</v>
      </c>
      <c r="BL700" s="21" t="s">
        <v>150</v>
      </c>
      <c r="BM700" s="21" t="s">
        <v>715</v>
      </c>
    </row>
    <row r="701" spans="2:65" s="1" customFormat="1" ht="31.5" customHeight="1">
      <c r="B701" s="135"/>
      <c r="C701" s="163" t="s">
        <v>28</v>
      </c>
      <c r="D701" s="163" t="s">
        <v>128</v>
      </c>
      <c r="E701" s="164" t="s">
        <v>716</v>
      </c>
      <c r="F701" s="285" t="s">
        <v>717</v>
      </c>
      <c r="G701" s="285"/>
      <c r="H701" s="285"/>
      <c r="I701" s="285"/>
      <c r="J701" s="165" t="s">
        <v>353</v>
      </c>
      <c r="K701" s="166">
        <v>28.24</v>
      </c>
      <c r="L701" s="286">
        <v>0</v>
      </c>
      <c r="M701" s="286"/>
      <c r="N701" s="287">
        <f t="shared" si="5"/>
        <v>0</v>
      </c>
      <c r="O701" s="287"/>
      <c r="P701" s="287"/>
      <c r="Q701" s="287"/>
      <c r="R701" s="138"/>
      <c r="T701" s="167" t="s">
        <v>5</v>
      </c>
      <c r="U701" s="47" t="s">
        <v>42</v>
      </c>
      <c r="V701" s="39"/>
      <c r="W701" s="168">
        <f t="shared" si="6"/>
        <v>0</v>
      </c>
      <c r="X701" s="168">
        <v>0</v>
      </c>
      <c r="Y701" s="168">
        <f t="shared" si="7"/>
        <v>0</v>
      </c>
      <c r="Z701" s="168">
        <v>0</v>
      </c>
      <c r="AA701" s="169">
        <f t="shared" si="8"/>
        <v>0</v>
      </c>
      <c r="AR701" s="21" t="s">
        <v>150</v>
      </c>
      <c r="AT701" s="21" t="s">
        <v>128</v>
      </c>
      <c r="AU701" s="21" t="s">
        <v>87</v>
      </c>
      <c r="AY701" s="21" t="s">
        <v>127</v>
      </c>
      <c r="BE701" s="109">
        <f t="shared" si="9"/>
        <v>0</v>
      </c>
      <c r="BF701" s="109">
        <f t="shared" si="10"/>
        <v>0</v>
      </c>
      <c r="BG701" s="109">
        <f t="shared" si="11"/>
        <v>0</v>
      </c>
      <c r="BH701" s="109">
        <f t="shared" si="12"/>
        <v>0</v>
      </c>
      <c r="BI701" s="109">
        <f t="shared" si="13"/>
        <v>0</v>
      </c>
      <c r="BJ701" s="21" t="s">
        <v>22</v>
      </c>
      <c r="BK701" s="109">
        <f t="shared" si="14"/>
        <v>0</v>
      </c>
      <c r="BL701" s="21" t="s">
        <v>150</v>
      </c>
      <c r="BM701" s="21" t="s">
        <v>718</v>
      </c>
    </row>
    <row r="702" spans="2:65" s="1" customFormat="1" ht="31.5" customHeight="1">
      <c r="B702" s="135"/>
      <c r="C702" s="163" t="s">
        <v>719</v>
      </c>
      <c r="D702" s="163" t="s">
        <v>128</v>
      </c>
      <c r="E702" s="164" t="s">
        <v>720</v>
      </c>
      <c r="F702" s="285" t="s">
        <v>721</v>
      </c>
      <c r="G702" s="285"/>
      <c r="H702" s="285"/>
      <c r="I702" s="285"/>
      <c r="J702" s="165" t="s">
        <v>353</v>
      </c>
      <c r="K702" s="166">
        <v>0.25800000000000001</v>
      </c>
      <c r="L702" s="286">
        <v>0</v>
      </c>
      <c r="M702" s="286"/>
      <c r="N702" s="287">
        <f t="shared" si="5"/>
        <v>0</v>
      </c>
      <c r="O702" s="287"/>
      <c r="P702" s="287"/>
      <c r="Q702" s="287"/>
      <c r="R702" s="138"/>
      <c r="T702" s="167" t="s">
        <v>5</v>
      </c>
      <c r="U702" s="47" t="s">
        <v>42</v>
      </c>
      <c r="V702" s="39"/>
      <c r="W702" s="168">
        <f t="shared" si="6"/>
        <v>0</v>
      </c>
      <c r="X702" s="168">
        <v>0</v>
      </c>
      <c r="Y702" s="168">
        <f t="shared" si="7"/>
        <v>0</v>
      </c>
      <c r="Z702" s="168">
        <v>0</v>
      </c>
      <c r="AA702" s="169">
        <f t="shared" si="8"/>
        <v>0</v>
      </c>
      <c r="AR702" s="21" t="s">
        <v>150</v>
      </c>
      <c r="AT702" s="21" t="s">
        <v>128</v>
      </c>
      <c r="AU702" s="21" t="s">
        <v>87</v>
      </c>
      <c r="AY702" s="21" t="s">
        <v>127</v>
      </c>
      <c r="BE702" s="109">
        <f t="shared" si="9"/>
        <v>0</v>
      </c>
      <c r="BF702" s="109">
        <f t="shared" si="10"/>
        <v>0</v>
      </c>
      <c r="BG702" s="109">
        <f t="shared" si="11"/>
        <v>0</v>
      </c>
      <c r="BH702" s="109">
        <f t="shared" si="12"/>
        <v>0</v>
      </c>
      <c r="BI702" s="109">
        <f t="shared" si="13"/>
        <v>0</v>
      </c>
      <c r="BJ702" s="21" t="s">
        <v>22</v>
      </c>
      <c r="BK702" s="109">
        <f t="shared" si="14"/>
        <v>0</v>
      </c>
      <c r="BL702" s="21" t="s">
        <v>150</v>
      </c>
      <c r="BM702" s="21" t="s">
        <v>722</v>
      </c>
    </row>
    <row r="703" spans="2:65" s="9" customFormat="1" ht="29.85" customHeight="1">
      <c r="B703" s="153"/>
      <c r="C703" s="154"/>
      <c r="D703" s="186" t="s">
        <v>254</v>
      </c>
      <c r="E703" s="186"/>
      <c r="F703" s="186"/>
      <c r="G703" s="186"/>
      <c r="H703" s="186"/>
      <c r="I703" s="186"/>
      <c r="J703" s="186"/>
      <c r="K703" s="186"/>
      <c r="L703" s="186"/>
      <c r="M703" s="186"/>
      <c r="N703" s="309">
        <f>BK703</f>
        <v>0</v>
      </c>
      <c r="O703" s="310"/>
      <c r="P703" s="310"/>
      <c r="Q703" s="310"/>
      <c r="R703" s="156"/>
      <c r="T703" s="157"/>
      <c r="U703" s="154"/>
      <c r="V703" s="154"/>
      <c r="W703" s="158">
        <f>W704</f>
        <v>0</v>
      </c>
      <c r="X703" s="154"/>
      <c r="Y703" s="158">
        <f>Y704</f>
        <v>0</v>
      </c>
      <c r="Z703" s="154"/>
      <c r="AA703" s="159">
        <f>AA704</f>
        <v>0</v>
      </c>
      <c r="AR703" s="160" t="s">
        <v>22</v>
      </c>
      <c r="AT703" s="161" t="s">
        <v>76</v>
      </c>
      <c r="AU703" s="161" t="s">
        <v>22</v>
      </c>
      <c r="AY703" s="160" t="s">
        <v>127</v>
      </c>
      <c r="BK703" s="162">
        <f>BK704</f>
        <v>0</v>
      </c>
    </row>
    <row r="704" spans="2:65" s="1" customFormat="1" ht="31.5" customHeight="1">
      <c r="B704" s="135"/>
      <c r="C704" s="163" t="s">
        <v>723</v>
      </c>
      <c r="D704" s="163" t="s">
        <v>128</v>
      </c>
      <c r="E704" s="164" t="s">
        <v>724</v>
      </c>
      <c r="F704" s="285" t="s">
        <v>725</v>
      </c>
      <c r="G704" s="285"/>
      <c r="H704" s="285"/>
      <c r="I704" s="285"/>
      <c r="J704" s="165" t="s">
        <v>353</v>
      </c>
      <c r="K704" s="166">
        <v>251.17</v>
      </c>
      <c r="L704" s="286">
        <v>0</v>
      </c>
      <c r="M704" s="286"/>
      <c r="N704" s="287">
        <f>ROUND(L704*K704,2)</f>
        <v>0</v>
      </c>
      <c r="O704" s="287"/>
      <c r="P704" s="287"/>
      <c r="Q704" s="287"/>
      <c r="R704" s="138"/>
      <c r="T704" s="167" t="s">
        <v>5</v>
      </c>
      <c r="U704" s="47" t="s">
        <v>42</v>
      </c>
      <c r="V704" s="39"/>
      <c r="W704" s="168">
        <f>V704*K704</f>
        <v>0</v>
      </c>
      <c r="X704" s="168">
        <v>0</v>
      </c>
      <c r="Y704" s="168">
        <f>X704*K704</f>
        <v>0</v>
      </c>
      <c r="Z704" s="168">
        <v>0</v>
      </c>
      <c r="AA704" s="169">
        <f>Z704*K704</f>
        <v>0</v>
      </c>
      <c r="AR704" s="21" t="s">
        <v>150</v>
      </c>
      <c r="AT704" s="21" t="s">
        <v>128</v>
      </c>
      <c r="AU704" s="21" t="s">
        <v>87</v>
      </c>
      <c r="AY704" s="21" t="s">
        <v>127</v>
      </c>
      <c r="BE704" s="109">
        <f>IF(U704="základní",N704,0)</f>
        <v>0</v>
      </c>
      <c r="BF704" s="109">
        <f>IF(U704="snížená",N704,0)</f>
        <v>0</v>
      </c>
      <c r="BG704" s="109">
        <f>IF(U704="zákl. přenesená",N704,0)</f>
        <v>0</v>
      </c>
      <c r="BH704" s="109">
        <f>IF(U704="sníž. přenesená",N704,0)</f>
        <v>0</v>
      </c>
      <c r="BI704" s="109">
        <f>IF(U704="nulová",N704,0)</f>
        <v>0</v>
      </c>
      <c r="BJ704" s="21" t="s">
        <v>22</v>
      </c>
      <c r="BK704" s="109">
        <f>ROUND(L704*K704,2)</f>
        <v>0</v>
      </c>
      <c r="BL704" s="21" t="s">
        <v>150</v>
      </c>
      <c r="BM704" s="21" t="s">
        <v>726</v>
      </c>
    </row>
    <row r="705" spans="2:65" s="9" customFormat="1" ht="37.35" customHeight="1">
      <c r="B705" s="153"/>
      <c r="C705" s="154"/>
      <c r="D705" s="155" t="s">
        <v>255</v>
      </c>
      <c r="E705" s="155"/>
      <c r="F705" s="155"/>
      <c r="G705" s="155"/>
      <c r="H705" s="155"/>
      <c r="I705" s="155"/>
      <c r="J705" s="155"/>
      <c r="K705" s="155"/>
      <c r="L705" s="155"/>
      <c r="M705" s="155"/>
      <c r="N705" s="311">
        <f>BK705</f>
        <v>0</v>
      </c>
      <c r="O705" s="312"/>
      <c r="P705" s="312"/>
      <c r="Q705" s="312"/>
      <c r="R705" s="156"/>
      <c r="T705" s="157"/>
      <c r="U705" s="154"/>
      <c r="V705" s="154"/>
      <c r="W705" s="158">
        <f>W706+W711+W720</f>
        <v>0</v>
      </c>
      <c r="X705" s="154"/>
      <c r="Y705" s="158">
        <f>Y706+Y711+Y720</f>
        <v>1.223E-2</v>
      </c>
      <c r="Z705" s="154"/>
      <c r="AA705" s="159">
        <f>AA706+AA711+AA720</f>
        <v>0.25770000000000004</v>
      </c>
      <c r="AR705" s="160" t="s">
        <v>90</v>
      </c>
      <c r="AT705" s="161" t="s">
        <v>76</v>
      </c>
      <c r="AU705" s="161" t="s">
        <v>77</v>
      </c>
      <c r="AY705" s="160" t="s">
        <v>127</v>
      </c>
      <c r="BK705" s="162">
        <f>BK706+BK711+BK720</f>
        <v>0</v>
      </c>
    </row>
    <row r="706" spans="2:65" s="9" customFormat="1" ht="19.899999999999999" customHeight="1">
      <c r="B706" s="153"/>
      <c r="C706" s="154"/>
      <c r="D706" s="186" t="s">
        <v>256</v>
      </c>
      <c r="E706" s="186"/>
      <c r="F706" s="186"/>
      <c r="G706" s="186"/>
      <c r="H706" s="186"/>
      <c r="I706" s="186"/>
      <c r="J706" s="186"/>
      <c r="K706" s="186"/>
      <c r="L706" s="186"/>
      <c r="M706" s="186"/>
      <c r="N706" s="296">
        <f>BK706</f>
        <v>0</v>
      </c>
      <c r="O706" s="297"/>
      <c r="P706" s="297"/>
      <c r="Q706" s="297"/>
      <c r="R706" s="156"/>
      <c r="T706" s="157"/>
      <c r="U706" s="154"/>
      <c r="V706" s="154"/>
      <c r="W706" s="158">
        <f>SUM(W707:W710)</f>
        <v>0</v>
      </c>
      <c r="X706" s="154"/>
      <c r="Y706" s="158">
        <f>SUM(Y707:Y710)</f>
        <v>5.1500000000000001E-3</v>
      </c>
      <c r="Z706" s="154"/>
      <c r="AA706" s="159">
        <f>SUM(AA707:AA710)</f>
        <v>0</v>
      </c>
      <c r="AR706" s="160" t="s">
        <v>90</v>
      </c>
      <c r="AT706" s="161" t="s">
        <v>76</v>
      </c>
      <c r="AU706" s="161" t="s">
        <v>22</v>
      </c>
      <c r="AY706" s="160" t="s">
        <v>127</v>
      </c>
      <c r="BK706" s="162">
        <f>SUM(BK707:BK710)</f>
        <v>0</v>
      </c>
    </row>
    <row r="707" spans="2:65" s="1" customFormat="1" ht="31.5" customHeight="1">
      <c r="B707" s="135"/>
      <c r="C707" s="163" t="s">
        <v>727</v>
      </c>
      <c r="D707" s="163" t="s">
        <v>128</v>
      </c>
      <c r="E707" s="164" t="s">
        <v>728</v>
      </c>
      <c r="F707" s="285" t="s">
        <v>729</v>
      </c>
      <c r="G707" s="285"/>
      <c r="H707" s="285"/>
      <c r="I707" s="285"/>
      <c r="J707" s="165" t="s">
        <v>296</v>
      </c>
      <c r="K707" s="166">
        <v>103</v>
      </c>
      <c r="L707" s="286">
        <v>0</v>
      </c>
      <c r="M707" s="286"/>
      <c r="N707" s="287">
        <f>ROUND(L707*K707,2)</f>
        <v>0</v>
      </c>
      <c r="O707" s="287"/>
      <c r="P707" s="287"/>
      <c r="Q707" s="287"/>
      <c r="R707" s="138"/>
      <c r="T707" s="167" t="s">
        <v>5</v>
      </c>
      <c r="U707" s="47" t="s">
        <v>42</v>
      </c>
      <c r="V707" s="39"/>
      <c r="W707" s="168">
        <f>V707*K707</f>
        <v>0</v>
      </c>
      <c r="X707" s="168">
        <v>0</v>
      </c>
      <c r="Y707" s="168">
        <f>X707*K707</f>
        <v>0</v>
      </c>
      <c r="Z707" s="168">
        <v>0</v>
      </c>
      <c r="AA707" s="169">
        <f>Z707*K707</f>
        <v>0</v>
      </c>
      <c r="AR707" s="21" t="s">
        <v>567</v>
      </c>
      <c r="AT707" s="21" t="s">
        <v>128</v>
      </c>
      <c r="AU707" s="21" t="s">
        <v>87</v>
      </c>
      <c r="AY707" s="21" t="s">
        <v>127</v>
      </c>
      <c r="BE707" s="109">
        <f>IF(U707="základní",N707,0)</f>
        <v>0</v>
      </c>
      <c r="BF707" s="109">
        <f>IF(U707="snížená",N707,0)</f>
        <v>0</v>
      </c>
      <c r="BG707" s="109">
        <f>IF(U707="zákl. přenesená",N707,0)</f>
        <v>0</v>
      </c>
      <c r="BH707" s="109">
        <f>IF(U707="sníž. přenesená",N707,0)</f>
        <v>0</v>
      </c>
      <c r="BI707" s="109">
        <f>IF(U707="nulová",N707,0)</f>
        <v>0</v>
      </c>
      <c r="BJ707" s="21" t="s">
        <v>22</v>
      </c>
      <c r="BK707" s="109">
        <f>ROUND(L707*K707,2)</f>
        <v>0</v>
      </c>
      <c r="BL707" s="21" t="s">
        <v>567</v>
      </c>
      <c r="BM707" s="21" t="s">
        <v>730</v>
      </c>
    </row>
    <row r="708" spans="2:65" s="1" customFormat="1" ht="22.5" customHeight="1">
      <c r="B708" s="135"/>
      <c r="C708" s="196" t="s">
        <v>731</v>
      </c>
      <c r="D708" s="196" t="s">
        <v>365</v>
      </c>
      <c r="E708" s="197" t="s">
        <v>732</v>
      </c>
      <c r="F708" s="306" t="s">
        <v>733</v>
      </c>
      <c r="G708" s="306"/>
      <c r="H708" s="306"/>
      <c r="I708" s="306"/>
      <c r="J708" s="198" t="s">
        <v>296</v>
      </c>
      <c r="K708" s="199">
        <v>103</v>
      </c>
      <c r="L708" s="307">
        <v>0</v>
      </c>
      <c r="M708" s="307"/>
      <c r="N708" s="308">
        <f>ROUND(L708*K708,2)</f>
        <v>0</v>
      </c>
      <c r="O708" s="287"/>
      <c r="P708" s="287"/>
      <c r="Q708" s="287"/>
      <c r="R708" s="138"/>
      <c r="T708" s="167" t="s">
        <v>5</v>
      </c>
      <c r="U708" s="47" t="s">
        <v>42</v>
      </c>
      <c r="V708" s="39"/>
      <c r="W708" s="168">
        <f>V708*K708</f>
        <v>0</v>
      </c>
      <c r="X708" s="168">
        <v>5.0000000000000002E-5</v>
      </c>
      <c r="Y708" s="168">
        <f>X708*K708</f>
        <v>5.1500000000000001E-3</v>
      </c>
      <c r="Z708" s="168">
        <v>0</v>
      </c>
      <c r="AA708" s="169">
        <f>Z708*K708</f>
        <v>0</v>
      </c>
      <c r="AR708" s="21" t="s">
        <v>734</v>
      </c>
      <c r="AT708" s="21" t="s">
        <v>365</v>
      </c>
      <c r="AU708" s="21" t="s">
        <v>87</v>
      </c>
      <c r="AY708" s="21" t="s">
        <v>127</v>
      </c>
      <c r="BE708" s="109">
        <f>IF(U708="základní",N708,0)</f>
        <v>0</v>
      </c>
      <c r="BF708" s="109">
        <f>IF(U708="snížená",N708,0)</f>
        <v>0</v>
      </c>
      <c r="BG708" s="109">
        <f>IF(U708="zákl. přenesená",N708,0)</f>
        <v>0</v>
      </c>
      <c r="BH708" s="109">
        <f>IF(U708="sníž. přenesená",N708,0)</f>
        <v>0</v>
      </c>
      <c r="BI708" s="109">
        <f>IF(U708="nulová",N708,0)</f>
        <v>0</v>
      </c>
      <c r="BJ708" s="21" t="s">
        <v>22</v>
      </c>
      <c r="BK708" s="109">
        <f>ROUND(L708*K708,2)</f>
        <v>0</v>
      </c>
      <c r="BL708" s="21" t="s">
        <v>734</v>
      </c>
      <c r="BM708" s="21" t="s">
        <v>735</v>
      </c>
    </row>
    <row r="709" spans="2:65" s="11" customFormat="1" ht="22.5" customHeight="1">
      <c r="B709" s="178"/>
      <c r="C709" s="179"/>
      <c r="D709" s="179"/>
      <c r="E709" s="180" t="s">
        <v>5</v>
      </c>
      <c r="F709" s="300" t="s">
        <v>474</v>
      </c>
      <c r="G709" s="301"/>
      <c r="H709" s="301"/>
      <c r="I709" s="301"/>
      <c r="J709" s="179"/>
      <c r="K709" s="181" t="s">
        <v>5</v>
      </c>
      <c r="L709" s="179"/>
      <c r="M709" s="179"/>
      <c r="N709" s="179"/>
      <c r="O709" s="179"/>
      <c r="P709" s="179"/>
      <c r="Q709" s="179"/>
      <c r="R709" s="182"/>
      <c r="T709" s="183"/>
      <c r="U709" s="179"/>
      <c r="V709" s="179"/>
      <c r="W709" s="179"/>
      <c r="X709" s="179"/>
      <c r="Y709" s="179"/>
      <c r="Z709" s="179"/>
      <c r="AA709" s="184"/>
      <c r="AT709" s="185" t="s">
        <v>134</v>
      </c>
      <c r="AU709" s="185" t="s">
        <v>87</v>
      </c>
      <c r="AV709" s="11" t="s">
        <v>22</v>
      </c>
      <c r="AW709" s="11" t="s">
        <v>35</v>
      </c>
      <c r="AX709" s="11" t="s">
        <v>77</v>
      </c>
      <c r="AY709" s="185" t="s">
        <v>127</v>
      </c>
    </row>
    <row r="710" spans="2:65" s="10" customFormat="1" ht="22.5" customHeight="1">
      <c r="B710" s="170"/>
      <c r="C710" s="171"/>
      <c r="D710" s="171"/>
      <c r="E710" s="172" t="s">
        <v>5</v>
      </c>
      <c r="F710" s="302" t="s">
        <v>736</v>
      </c>
      <c r="G710" s="303"/>
      <c r="H710" s="303"/>
      <c r="I710" s="303"/>
      <c r="J710" s="171"/>
      <c r="K710" s="173">
        <v>103</v>
      </c>
      <c r="L710" s="171"/>
      <c r="M710" s="171"/>
      <c r="N710" s="171"/>
      <c r="O710" s="171"/>
      <c r="P710" s="171"/>
      <c r="Q710" s="171"/>
      <c r="R710" s="174"/>
      <c r="T710" s="175"/>
      <c r="U710" s="171"/>
      <c r="V710" s="171"/>
      <c r="W710" s="171"/>
      <c r="X710" s="171"/>
      <c r="Y710" s="171"/>
      <c r="Z710" s="171"/>
      <c r="AA710" s="176"/>
      <c r="AT710" s="177" t="s">
        <v>134</v>
      </c>
      <c r="AU710" s="177" t="s">
        <v>87</v>
      </c>
      <c r="AV710" s="10" t="s">
        <v>87</v>
      </c>
      <c r="AW710" s="10" t="s">
        <v>35</v>
      </c>
      <c r="AX710" s="10" t="s">
        <v>22</v>
      </c>
      <c r="AY710" s="177" t="s">
        <v>127</v>
      </c>
    </row>
    <row r="711" spans="2:65" s="9" customFormat="1" ht="29.85" customHeight="1">
      <c r="B711" s="153"/>
      <c r="C711" s="154"/>
      <c r="D711" s="186" t="s">
        <v>257</v>
      </c>
      <c r="E711" s="186"/>
      <c r="F711" s="186"/>
      <c r="G711" s="186"/>
      <c r="H711" s="186"/>
      <c r="I711" s="186"/>
      <c r="J711" s="186"/>
      <c r="K711" s="186"/>
      <c r="L711" s="186"/>
      <c r="M711" s="186"/>
      <c r="N711" s="296">
        <f>BK711</f>
        <v>0</v>
      </c>
      <c r="O711" s="297"/>
      <c r="P711" s="297"/>
      <c r="Q711" s="297"/>
      <c r="R711" s="156"/>
      <c r="T711" s="157"/>
      <c r="U711" s="154"/>
      <c r="V711" s="154"/>
      <c r="W711" s="158">
        <f>SUM(W712:W719)</f>
        <v>0</v>
      </c>
      <c r="X711" s="154"/>
      <c r="Y711" s="158">
        <f>SUM(Y712:Y719)</f>
        <v>3.3E-3</v>
      </c>
      <c r="Z711" s="154"/>
      <c r="AA711" s="159">
        <f>SUM(AA712:AA719)</f>
        <v>0.25770000000000004</v>
      </c>
      <c r="AR711" s="160" t="s">
        <v>90</v>
      </c>
      <c r="AT711" s="161" t="s">
        <v>76</v>
      </c>
      <c r="AU711" s="161" t="s">
        <v>22</v>
      </c>
      <c r="AY711" s="160" t="s">
        <v>127</v>
      </c>
      <c r="BK711" s="162">
        <f>SUM(BK712:BK719)</f>
        <v>0</v>
      </c>
    </row>
    <row r="712" spans="2:65" s="1" customFormat="1" ht="22.5" customHeight="1">
      <c r="B712" s="135"/>
      <c r="C712" s="163" t="s">
        <v>737</v>
      </c>
      <c r="D712" s="163" t="s">
        <v>128</v>
      </c>
      <c r="E712" s="164" t="s">
        <v>738</v>
      </c>
      <c r="F712" s="285" t="s">
        <v>739</v>
      </c>
      <c r="G712" s="285"/>
      <c r="H712" s="285"/>
      <c r="I712" s="285"/>
      <c r="J712" s="165" t="s">
        <v>472</v>
      </c>
      <c r="K712" s="166">
        <v>15</v>
      </c>
      <c r="L712" s="286">
        <v>0</v>
      </c>
      <c r="M712" s="286"/>
      <c r="N712" s="287">
        <f>ROUND(L712*K712,2)</f>
        <v>0</v>
      </c>
      <c r="O712" s="287"/>
      <c r="P712" s="287"/>
      <c r="Q712" s="287"/>
      <c r="R712" s="138"/>
      <c r="T712" s="167" t="s">
        <v>5</v>
      </c>
      <c r="U712" s="47" t="s">
        <v>42</v>
      </c>
      <c r="V712" s="39"/>
      <c r="W712" s="168">
        <f>V712*K712</f>
        <v>0</v>
      </c>
      <c r="X712" s="168">
        <v>1.1E-4</v>
      </c>
      <c r="Y712" s="168">
        <f>X712*K712</f>
        <v>1.65E-3</v>
      </c>
      <c r="Z712" s="168">
        <v>5.8100000000000001E-3</v>
      </c>
      <c r="AA712" s="169">
        <f>Z712*K712</f>
        <v>8.7150000000000005E-2</v>
      </c>
      <c r="AR712" s="21" t="s">
        <v>567</v>
      </c>
      <c r="AT712" s="21" t="s">
        <v>128</v>
      </c>
      <c r="AU712" s="21" t="s">
        <v>87</v>
      </c>
      <c r="AY712" s="21" t="s">
        <v>127</v>
      </c>
      <c r="BE712" s="109">
        <f>IF(U712="základní",N712,0)</f>
        <v>0</v>
      </c>
      <c r="BF712" s="109">
        <f>IF(U712="snížená",N712,0)</f>
        <v>0</v>
      </c>
      <c r="BG712" s="109">
        <f>IF(U712="zákl. přenesená",N712,0)</f>
        <v>0</v>
      </c>
      <c r="BH712" s="109">
        <f>IF(U712="sníž. přenesená",N712,0)</f>
        <v>0</v>
      </c>
      <c r="BI712" s="109">
        <f>IF(U712="nulová",N712,0)</f>
        <v>0</v>
      </c>
      <c r="BJ712" s="21" t="s">
        <v>22</v>
      </c>
      <c r="BK712" s="109">
        <f>ROUND(L712*K712,2)</f>
        <v>0</v>
      </c>
      <c r="BL712" s="21" t="s">
        <v>567</v>
      </c>
      <c r="BM712" s="21" t="s">
        <v>740</v>
      </c>
    </row>
    <row r="713" spans="2:65" s="11" customFormat="1" ht="22.5" customHeight="1">
      <c r="B713" s="178"/>
      <c r="C713" s="179"/>
      <c r="D713" s="179"/>
      <c r="E713" s="180" t="s">
        <v>5</v>
      </c>
      <c r="F713" s="300" t="s">
        <v>484</v>
      </c>
      <c r="G713" s="301"/>
      <c r="H713" s="301"/>
      <c r="I713" s="301"/>
      <c r="J713" s="179"/>
      <c r="K713" s="181" t="s">
        <v>5</v>
      </c>
      <c r="L713" s="179"/>
      <c r="M713" s="179"/>
      <c r="N713" s="179"/>
      <c r="O713" s="179"/>
      <c r="P713" s="179"/>
      <c r="Q713" s="179"/>
      <c r="R713" s="182"/>
      <c r="T713" s="183"/>
      <c r="U713" s="179"/>
      <c r="V713" s="179"/>
      <c r="W713" s="179"/>
      <c r="X713" s="179"/>
      <c r="Y713" s="179"/>
      <c r="Z713" s="179"/>
      <c r="AA713" s="184"/>
      <c r="AT713" s="185" t="s">
        <v>134</v>
      </c>
      <c r="AU713" s="185" t="s">
        <v>87</v>
      </c>
      <c r="AV713" s="11" t="s">
        <v>22</v>
      </c>
      <c r="AW713" s="11" t="s">
        <v>35</v>
      </c>
      <c r="AX713" s="11" t="s">
        <v>77</v>
      </c>
      <c r="AY713" s="185" t="s">
        <v>127</v>
      </c>
    </row>
    <row r="714" spans="2:65" s="10" customFormat="1" ht="22.5" customHeight="1">
      <c r="B714" s="170"/>
      <c r="C714" s="171"/>
      <c r="D714" s="171"/>
      <c r="E714" s="172" t="s">
        <v>5</v>
      </c>
      <c r="F714" s="302" t="s">
        <v>741</v>
      </c>
      <c r="G714" s="303"/>
      <c r="H714" s="303"/>
      <c r="I714" s="303"/>
      <c r="J714" s="171"/>
      <c r="K714" s="173">
        <v>15</v>
      </c>
      <c r="L714" s="171"/>
      <c r="M714" s="171"/>
      <c r="N714" s="171"/>
      <c r="O714" s="171"/>
      <c r="P714" s="171"/>
      <c r="Q714" s="171"/>
      <c r="R714" s="174"/>
      <c r="T714" s="175"/>
      <c r="U714" s="171"/>
      <c r="V714" s="171"/>
      <c r="W714" s="171"/>
      <c r="X714" s="171"/>
      <c r="Y714" s="171"/>
      <c r="Z714" s="171"/>
      <c r="AA714" s="176"/>
      <c r="AT714" s="177" t="s">
        <v>134</v>
      </c>
      <c r="AU714" s="177" t="s">
        <v>87</v>
      </c>
      <c r="AV714" s="10" t="s">
        <v>87</v>
      </c>
      <c r="AW714" s="10" t="s">
        <v>35</v>
      </c>
      <c r="AX714" s="10" t="s">
        <v>22</v>
      </c>
      <c r="AY714" s="177" t="s">
        <v>127</v>
      </c>
    </row>
    <row r="715" spans="2:65" s="1" customFormat="1" ht="22.5" customHeight="1">
      <c r="B715" s="135"/>
      <c r="C715" s="163" t="s">
        <v>742</v>
      </c>
      <c r="D715" s="163" t="s">
        <v>128</v>
      </c>
      <c r="E715" s="164" t="s">
        <v>743</v>
      </c>
      <c r="F715" s="285" t="s">
        <v>744</v>
      </c>
      <c r="G715" s="285"/>
      <c r="H715" s="285"/>
      <c r="I715" s="285"/>
      <c r="J715" s="165" t="s">
        <v>472</v>
      </c>
      <c r="K715" s="166">
        <v>15</v>
      </c>
      <c r="L715" s="286">
        <v>0</v>
      </c>
      <c r="M715" s="286"/>
      <c r="N715" s="287">
        <f>ROUND(L715*K715,2)</f>
        <v>0</v>
      </c>
      <c r="O715" s="287"/>
      <c r="P715" s="287"/>
      <c r="Q715" s="287"/>
      <c r="R715" s="138"/>
      <c r="T715" s="167" t="s">
        <v>5</v>
      </c>
      <c r="U715" s="47" t="s">
        <v>42</v>
      </c>
      <c r="V715" s="39"/>
      <c r="W715" s="168">
        <f>V715*K715</f>
        <v>0</v>
      </c>
      <c r="X715" s="168">
        <v>1.1E-4</v>
      </c>
      <c r="Y715" s="168">
        <f>X715*K715</f>
        <v>1.65E-3</v>
      </c>
      <c r="Z715" s="168">
        <v>1.137E-2</v>
      </c>
      <c r="AA715" s="169">
        <f>Z715*K715</f>
        <v>0.17055000000000001</v>
      </c>
      <c r="AR715" s="21" t="s">
        <v>567</v>
      </c>
      <c r="AT715" s="21" t="s">
        <v>128</v>
      </c>
      <c r="AU715" s="21" t="s">
        <v>87</v>
      </c>
      <c r="AY715" s="21" t="s">
        <v>127</v>
      </c>
      <c r="BE715" s="109">
        <f>IF(U715="základní",N715,0)</f>
        <v>0</v>
      </c>
      <c r="BF715" s="109">
        <f>IF(U715="snížená",N715,0)</f>
        <v>0</v>
      </c>
      <c r="BG715" s="109">
        <f>IF(U715="zákl. přenesená",N715,0)</f>
        <v>0</v>
      </c>
      <c r="BH715" s="109">
        <f>IF(U715="sníž. přenesená",N715,0)</f>
        <v>0</v>
      </c>
      <c r="BI715" s="109">
        <f>IF(U715="nulová",N715,0)</f>
        <v>0</v>
      </c>
      <c r="BJ715" s="21" t="s">
        <v>22</v>
      </c>
      <c r="BK715" s="109">
        <f>ROUND(L715*K715,2)</f>
        <v>0</v>
      </c>
      <c r="BL715" s="21" t="s">
        <v>567</v>
      </c>
      <c r="BM715" s="21" t="s">
        <v>745</v>
      </c>
    </row>
    <row r="716" spans="2:65" s="11" customFormat="1" ht="22.5" customHeight="1">
      <c r="B716" s="178"/>
      <c r="C716" s="179"/>
      <c r="D716" s="179"/>
      <c r="E716" s="180" t="s">
        <v>5</v>
      </c>
      <c r="F716" s="300" t="s">
        <v>484</v>
      </c>
      <c r="G716" s="301"/>
      <c r="H716" s="301"/>
      <c r="I716" s="301"/>
      <c r="J716" s="179"/>
      <c r="K716" s="181" t="s">
        <v>5</v>
      </c>
      <c r="L716" s="179"/>
      <c r="M716" s="179"/>
      <c r="N716" s="179"/>
      <c r="O716" s="179"/>
      <c r="P716" s="179"/>
      <c r="Q716" s="179"/>
      <c r="R716" s="182"/>
      <c r="T716" s="183"/>
      <c r="U716" s="179"/>
      <c r="V716" s="179"/>
      <c r="W716" s="179"/>
      <c r="X716" s="179"/>
      <c r="Y716" s="179"/>
      <c r="Z716" s="179"/>
      <c r="AA716" s="184"/>
      <c r="AT716" s="185" t="s">
        <v>134</v>
      </c>
      <c r="AU716" s="185" t="s">
        <v>87</v>
      </c>
      <c r="AV716" s="11" t="s">
        <v>22</v>
      </c>
      <c r="AW716" s="11" t="s">
        <v>35</v>
      </c>
      <c r="AX716" s="11" t="s">
        <v>77</v>
      </c>
      <c r="AY716" s="185" t="s">
        <v>127</v>
      </c>
    </row>
    <row r="717" spans="2:65" s="10" customFormat="1" ht="22.5" customHeight="1">
      <c r="B717" s="170"/>
      <c r="C717" s="171"/>
      <c r="D717" s="171"/>
      <c r="E717" s="172" t="s">
        <v>5</v>
      </c>
      <c r="F717" s="302" t="s">
        <v>746</v>
      </c>
      <c r="G717" s="303"/>
      <c r="H717" s="303"/>
      <c r="I717" s="303"/>
      <c r="J717" s="171"/>
      <c r="K717" s="173">
        <v>14.333</v>
      </c>
      <c r="L717" s="171"/>
      <c r="M717" s="171"/>
      <c r="N717" s="171"/>
      <c r="O717" s="171"/>
      <c r="P717" s="171"/>
      <c r="Q717" s="171"/>
      <c r="R717" s="174"/>
      <c r="T717" s="175"/>
      <c r="U717" s="171"/>
      <c r="V717" s="171"/>
      <c r="W717" s="171"/>
      <c r="X717" s="171"/>
      <c r="Y717" s="171"/>
      <c r="Z717" s="171"/>
      <c r="AA717" s="176"/>
      <c r="AT717" s="177" t="s">
        <v>134</v>
      </c>
      <c r="AU717" s="177" t="s">
        <v>87</v>
      </c>
      <c r="AV717" s="10" t="s">
        <v>87</v>
      </c>
      <c r="AW717" s="10" t="s">
        <v>35</v>
      </c>
      <c r="AX717" s="10" t="s">
        <v>77</v>
      </c>
      <c r="AY717" s="177" t="s">
        <v>127</v>
      </c>
    </row>
    <row r="718" spans="2:65" s="11" customFormat="1" ht="22.5" customHeight="1">
      <c r="B718" s="178"/>
      <c r="C718" s="179"/>
      <c r="D718" s="179"/>
      <c r="E718" s="180" t="s">
        <v>5</v>
      </c>
      <c r="F718" s="290" t="s">
        <v>747</v>
      </c>
      <c r="G718" s="291"/>
      <c r="H718" s="291"/>
      <c r="I718" s="291"/>
      <c r="J718" s="179"/>
      <c r="K718" s="181" t="s">
        <v>5</v>
      </c>
      <c r="L718" s="179"/>
      <c r="M718" s="179"/>
      <c r="N718" s="179"/>
      <c r="O718" s="179"/>
      <c r="P718" s="179"/>
      <c r="Q718" s="179"/>
      <c r="R718" s="182"/>
      <c r="T718" s="183"/>
      <c r="U718" s="179"/>
      <c r="V718" s="179"/>
      <c r="W718" s="179"/>
      <c r="X718" s="179"/>
      <c r="Y718" s="179"/>
      <c r="Z718" s="179"/>
      <c r="AA718" s="184"/>
      <c r="AT718" s="185" t="s">
        <v>134</v>
      </c>
      <c r="AU718" s="185" t="s">
        <v>87</v>
      </c>
      <c r="AV718" s="11" t="s">
        <v>22</v>
      </c>
      <c r="AW718" s="11" t="s">
        <v>35</v>
      </c>
      <c r="AX718" s="11" t="s">
        <v>77</v>
      </c>
      <c r="AY718" s="185" t="s">
        <v>127</v>
      </c>
    </row>
    <row r="719" spans="2:65" s="10" customFormat="1" ht="22.5" customHeight="1">
      <c r="B719" s="170"/>
      <c r="C719" s="171"/>
      <c r="D719" s="171"/>
      <c r="E719" s="172" t="s">
        <v>5</v>
      </c>
      <c r="F719" s="302" t="s">
        <v>11</v>
      </c>
      <c r="G719" s="303"/>
      <c r="H719" s="303"/>
      <c r="I719" s="303"/>
      <c r="J719" s="171"/>
      <c r="K719" s="173">
        <v>15</v>
      </c>
      <c r="L719" s="171"/>
      <c r="M719" s="171"/>
      <c r="N719" s="171"/>
      <c r="O719" s="171"/>
      <c r="P719" s="171"/>
      <c r="Q719" s="171"/>
      <c r="R719" s="174"/>
      <c r="T719" s="175"/>
      <c r="U719" s="171"/>
      <c r="V719" s="171"/>
      <c r="W719" s="171"/>
      <c r="X719" s="171"/>
      <c r="Y719" s="171"/>
      <c r="Z719" s="171"/>
      <c r="AA719" s="176"/>
      <c r="AT719" s="177" t="s">
        <v>134</v>
      </c>
      <c r="AU719" s="177" t="s">
        <v>87</v>
      </c>
      <c r="AV719" s="10" t="s">
        <v>87</v>
      </c>
      <c r="AW719" s="10" t="s">
        <v>35</v>
      </c>
      <c r="AX719" s="10" t="s">
        <v>22</v>
      </c>
      <c r="AY719" s="177" t="s">
        <v>127</v>
      </c>
    </row>
    <row r="720" spans="2:65" s="9" customFormat="1" ht="29.85" customHeight="1">
      <c r="B720" s="153"/>
      <c r="C720" s="154"/>
      <c r="D720" s="186" t="s">
        <v>258</v>
      </c>
      <c r="E720" s="186"/>
      <c r="F720" s="186"/>
      <c r="G720" s="186"/>
      <c r="H720" s="186"/>
      <c r="I720" s="186"/>
      <c r="J720" s="186"/>
      <c r="K720" s="186"/>
      <c r="L720" s="186"/>
      <c r="M720" s="186"/>
      <c r="N720" s="296">
        <f>BK720</f>
        <v>0</v>
      </c>
      <c r="O720" s="297"/>
      <c r="P720" s="297"/>
      <c r="Q720" s="297"/>
      <c r="R720" s="156"/>
      <c r="T720" s="157"/>
      <c r="U720" s="154"/>
      <c r="V720" s="154"/>
      <c r="W720" s="158">
        <f>SUM(W721:W723)</f>
        <v>0</v>
      </c>
      <c r="X720" s="154"/>
      <c r="Y720" s="158">
        <f>SUM(Y721:Y723)</f>
        <v>3.7800000000000004E-3</v>
      </c>
      <c r="Z720" s="154"/>
      <c r="AA720" s="159">
        <f>SUM(AA721:AA723)</f>
        <v>0</v>
      </c>
      <c r="AR720" s="160" t="s">
        <v>90</v>
      </c>
      <c r="AT720" s="161" t="s">
        <v>76</v>
      </c>
      <c r="AU720" s="161" t="s">
        <v>22</v>
      </c>
      <c r="AY720" s="160" t="s">
        <v>127</v>
      </c>
      <c r="BK720" s="162">
        <f>SUM(BK721:BK723)</f>
        <v>0</v>
      </c>
    </row>
    <row r="721" spans="2:65" s="1" customFormat="1" ht="22.5" customHeight="1">
      <c r="B721" s="135"/>
      <c r="C721" s="163" t="s">
        <v>748</v>
      </c>
      <c r="D721" s="163" t="s">
        <v>128</v>
      </c>
      <c r="E721" s="164" t="s">
        <v>749</v>
      </c>
      <c r="F721" s="285" t="s">
        <v>750</v>
      </c>
      <c r="G721" s="285"/>
      <c r="H721" s="285"/>
      <c r="I721" s="285"/>
      <c r="J721" s="165" t="s">
        <v>296</v>
      </c>
      <c r="K721" s="166">
        <v>42</v>
      </c>
      <c r="L721" s="286">
        <v>0</v>
      </c>
      <c r="M721" s="286"/>
      <c r="N721" s="287">
        <f>ROUND(L721*K721,2)</f>
        <v>0</v>
      </c>
      <c r="O721" s="287"/>
      <c r="P721" s="287"/>
      <c r="Q721" s="287"/>
      <c r="R721" s="138"/>
      <c r="T721" s="167" t="s">
        <v>5</v>
      </c>
      <c r="U721" s="47" t="s">
        <v>42</v>
      </c>
      <c r="V721" s="39"/>
      <c r="W721" s="168">
        <f>V721*K721</f>
        <v>0</v>
      </c>
      <c r="X721" s="168">
        <v>9.0000000000000006E-5</v>
      </c>
      <c r="Y721" s="168">
        <f>X721*K721</f>
        <v>3.7800000000000004E-3</v>
      </c>
      <c r="Z721" s="168">
        <v>0</v>
      </c>
      <c r="AA721" s="169">
        <f>Z721*K721</f>
        <v>0</v>
      </c>
      <c r="AR721" s="21" t="s">
        <v>567</v>
      </c>
      <c r="AT721" s="21" t="s">
        <v>128</v>
      </c>
      <c r="AU721" s="21" t="s">
        <v>87</v>
      </c>
      <c r="AY721" s="21" t="s">
        <v>127</v>
      </c>
      <c r="BE721" s="109">
        <f>IF(U721="základní",N721,0)</f>
        <v>0</v>
      </c>
      <c r="BF721" s="109">
        <f>IF(U721="snížená",N721,0)</f>
        <v>0</v>
      </c>
      <c r="BG721" s="109">
        <f>IF(U721="zákl. přenesená",N721,0)</f>
        <v>0</v>
      </c>
      <c r="BH721" s="109">
        <f>IF(U721="sníž. přenesená",N721,0)</f>
        <v>0</v>
      </c>
      <c r="BI721" s="109">
        <f>IF(U721="nulová",N721,0)</f>
        <v>0</v>
      </c>
      <c r="BJ721" s="21" t="s">
        <v>22</v>
      </c>
      <c r="BK721" s="109">
        <f>ROUND(L721*K721,2)</f>
        <v>0</v>
      </c>
      <c r="BL721" s="21" t="s">
        <v>567</v>
      </c>
      <c r="BM721" s="21" t="s">
        <v>751</v>
      </c>
    </row>
    <row r="722" spans="2:65" s="11" customFormat="1" ht="22.5" customHeight="1">
      <c r="B722" s="178"/>
      <c r="C722" s="179"/>
      <c r="D722" s="179"/>
      <c r="E722" s="180" t="s">
        <v>5</v>
      </c>
      <c r="F722" s="300" t="s">
        <v>474</v>
      </c>
      <c r="G722" s="301"/>
      <c r="H722" s="301"/>
      <c r="I722" s="301"/>
      <c r="J722" s="179"/>
      <c r="K722" s="181" t="s">
        <v>5</v>
      </c>
      <c r="L722" s="179"/>
      <c r="M722" s="179"/>
      <c r="N722" s="179"/>
      <c r="O722" s="179"/>
      <c r="P722" s="179"/>
      <c r="Q722" s="179"/>
      <c r="R722" s="182"/>
      <c r="T722" s="183"/>
      <c r="U722" s="179"/>
      <c r="V722" s="179"/>
      <c r="W722" s="179"/>
      <c r="X722" s="179"/>
      <c r="Y722" s="179"/>
      <c r="Z722" s="179"/>
      <c r="AA722" s="184"/>
      <c r="AT722" s="185" t="s">
        <v>134</v>
      </c>
      <c r="AU722" s="185" t="s">
        <v>87</v>
      </c>
      <c r="AV722" s="11" t="s">
        <v>22</v>
      </c>
      <c r="AW722" s="11" t="s">
        <v>35</v>
      </c>
      <c r="AX722" s="11" t="s">
        <v>77</v>
      </c>
      <c r="AY722" s="185" t="s">
        <v>127</v>
      </c>
    </row>
    <row r="723" spans="2:65" s="10" customFormat="1" ht="22.5" customHeight="1">
      <c r="B723" s="170"/>
      <c r="C723" s="171"/>
      <c r="D723" s="171"/>
      <c r="E723" s="172" t="s">
        <v>5</v>
      </c>
      <c r="F723" s="302" t="s">
        <v>752</v>
      </c>
      <c r="G723" s="303"/>
      <c r="H723" s="303"/>
      <c r="I723" s="303"/>
      <c r="J723" s="171"/>
      <c r="K723" s="173">
        <v>42</v>
      </c>
      <c r="L723" s="171"/>
      <c r="M723" s="171"/>
      <c r="N723" s="171"/>
      <c r="O723" s="171"/>
      <c r="P723" s="171"/>
      <c r="Q723" s="171"/>
      <c r="R723" s="174"/>
      <c r="T723" s="175"/>
      <c r="U723" s="171"/>
      <c r="V723" s="171"/>
      <c r="W723" s="171"/>
      <c r="X723" s="171"/>
      <c r="Y723" s="171"/>
      <c r="Z723" s="171"/>
      <c r="AA723" s="176"/>
      <c r="AT723" s="177" t="s">
        <v>134</v>
      </c>
      <c r="AU723" s="177" t="s">
        <v>87</v>
      </c>
      <c r="AV723" s="10" t="s">
        <v>87</v>
      </c>
      <c r="AW723" s="10" t="s">
        <v>35</v>
      </c>
      <c r="AX723" s="10" t="s">
        <v>22</v>
      </c>
      <c r="AY723" s="177" t="s">
        <v>127</v>
      </c>
    </row>
    <row r="724" spans="2:65" s="1" customFormat="1" ht="49.9" customHeight="1">
      <c r="B724" s="38"/>
      <c r="C724" s="39"/>
      <c r="D724" s="155"/>
      <c r="E724" s="39"/>
      <c r="F724" s="39"/>
      <c r="G724" s="39"/>
      <c r="H724" s="39"/>
      <c r="I724" s="39"/>
      <c r="J724" s="39"/>
      <c r="K724" s="39"/>
      <c r="L724" s="39"/>
      <c r="M724" s="39"/>
      <c r="N724" s="298"/>
      <c r="O724" s="276"/>
      <c r="P724" s="276"/>
      <c r="Q724" s="276"/>
      <c r="R724" s="40"/>
      <c r="T724" s="187"/>
      <c r="U724" s="59"/>
      <c r="V724" s="59"/>
      <c r="W724" s="59"/>
      <c r="X724" s="59"/>
      <c r="Y724" s="59"/>
      <c r="Z724" s="59"/>
      <c r="AA724" s="61"/>
      <c r="AT724" s="21" t="s">
        <v>76</v>
      </c>
      <c r="AU724" s="21" t="s">
        <v>77</v>
      </c>
      <c r="AY724" s="21" t="s">
        <v>243</v>
      </c>
      <c r="BK724" s="109">
        <v>0</v>
      </c>
    </row>
    <row r="725" spans="2:65" s="1" customFormat="1" ht="6.95" customHeight="1">
      <c r="B725" s="62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4"/>
    </row>
  </sheetData>
  <mergeCells count="886">
    <mergeCell ref="N724:Q724"/>
    <mergeCell ref="H1:K1"/>
    <mergeCell ref="S2:AC2"/>
    <mergeCell ref="N358:Q358"/>
    <mergeCell ref="N379:Q379"/>
    <mergeCell ref="N508:Q508"/>
    <mergeCell ref="N664:Q664"/>
    <mergeCell ref="N695:Q695"/>
    <mergeCell ref="N703:Q703"/>
    <mergeCell ref="N705:Q705"/>
    <mergeCell ref="N706:Q706"/>
    <mergeCell ref="N711:Q711"/>
    <mergeCell ref="F716:I716"/>
    <mergeCell ref="F717:I717"/>
    <mergeCell ref="F718:I718"/>
    <mergeCell ref="F719:I719"/>
    <mergeCell ref="F721:I721"/>
    <mergeCell ref="L721:M721"/>
    <mergeCell ref="N721:Q721"/>
    <mergeCell ref="F722:I722"/>
    <mergeCell ref="F723:I723"/>
    <mergeCell ref="N720:Q720"/>
    <mergeCell ref="F709:I709"/>
    <mergeCell ref="F710:I710"/>
    <mergeCell ref="F712:I712"/>
    <mergeCell ref="L712:M712"/>
    <mergeCell ref="N712:Q712"/>
    <mergeCell ref="F713:I713"/>
    <mergeCell ref="F714:I714"/>
    <mergeCell ref="F715:I715"/>
    <mergeCell ref="L715:M715"/>
    <mergeCell ref="N715:Q715"/>
    <mergeCell ref="F704:I704"/>
    <mergeCell ref="L704:M704"/>
    <mergeCell ref="N704:Q704"/>
    <mergeCell ref="F707:I707"/>
    <mergeCell ref="L707:M707"/>
    <mergeCell ref="N707:Q707"/>
    <mergeCell ref="F708:I708"/>
    <mergeCell ref="L708:M708"/>
    <mergeCell ref="N708:Q708"/>
    <mergeCell ref="F700:I700"/>
    <mergeCell ref="L700:M700"/>
    <mergeCell ref="N700:Q700"/>
    <mergeCell ref="F701:I701"/>
    <mergeCell ref="L701:M701"/>
    <mergeCell ref="N701:Q701"/>
    <mergeCell ref="F702:I702"/>
    <mergeCell ref="L702:M702"/>
    <mergeCell ref="N702:Q702"/>
    <mergeCell ref="N696:Q696"/>
    <mergeCell ref="F697:I697"/>
    <mergeCell ref="L697:M697"/>
    <mergeCell ref="N697:Q697"/>
    <mergeCell ref="F698:I698"/>
    <mergeCell ref="L698:M698"/>
    <mergeCell ref="N698:Q698"/>
    <mergeCell ref="F699:I699"/>
    <mergeCell ref="L699:M699"/>
    <mergeCell ref="N699:Q699"/>
    <mergeCell ref="F688:I688"/>
    <mergeCell ref="F689:I689"/>
    <mergeCell ref="F690:I690"/>
    <mergeCell ref="F691:I691"/>
    <mergeCell ref="F692:I692"/>
    <mergeCell ref="F693:I693"/>
    <mergeCell ref="F694:I694"/>
    <mergeCell ref="F696:I696"/>
    <mergeCell ref="L696:M696"/>
    <mergeCell ref="F682:I682"/>
    <mergeCell ref="F683:I683"/>
    <mergeCell ref="F684:I684"/>
    <mergeCell ref="F685:I685"/>
    <mergeCell ref="F686:I686"/>
    <mergeCell ref="L686:M686"/>
    <mergeCell ref="N686:Q686"/>
    <mergeCell ref="F687:I687"/>
    <mergeCell ref="L687:M687"/>
    <mergeCell ref="N687:Q687"/>
    <mergeCell ref="F677:I677"/>
    <mergeCell ref="L677:M677"/>
    <mergeCell ref="N677:Q677"/>
    <mergeCell ref="F678:I678"/>
    <mergeCell ref="F679:I679"/>
    <mergeCell ref="L679:M679"/>
    <mergeCell ref="N679:Q679"/>
    <mergeCell ref="F680:I680"/>
    <mergeCell ref="F681:I681"/>
    <mergeCell ref="F670:I670"/>
    <mergeCell ref="L670:M670"/>
    <mergeCell ref="N670:Q670"/>
    <mergeCell ref="F671:I671"/>
    <mergeCell ref="F672:I672"/>
    <mergeCell ref="F673:I673"/>
    <mergeCell ref="F674:I674"/>
    <mergeCell ref="F675:I675"/>
    <mergeCell ref="F676:I676"/>
    <mergeCell ref="F662:I662"/>
    <mergeCell ref="F663:I663"/>
    <mergeCell ref="F665:I665"/>
    <mergeCell ref="L665:M665"/>
    <mergeCell ref="N665:Q665"/>
    <mergeCell ref="F666:I666"/>
    <mergeCell ref="F667:I667"/>
    <mergeCell ref="F668:I668"/>
    <mergeCell ref="F669:I669"/>
    <mergeCell ref="F657:I657"/>
    <mergeCell ref="L657:M657"/>
    <mergeCell ref="N657:Q657"/>
    <mergeCell ref="F658:I658"/>
    <mergeCell ref="L658:M658"/>
    <mergeCell ref="N658:Q658"/>
    <mergeCell ref="F659:I659"/>
    <mergeCell ref="F660:I660"/>
    <mergeCell ref="F661:I661"/>
    <mergeCell ref="L661:M661"/>
    <mergeCell ref="N661:Q661"/>
    <mergeCell ref="F650:I650"/>
    <mergeCell ref="F651:I651"/>
    <mergeCell ref="L651:M651"/>
    <mergeCell ref="N651:Q651"/>
    <mergeCell ref="F652:I652"/>
    <mergeCell ref="F653:I653"/>
    <mergeCell ref="F654:I654"/>
    <mergeCell ref="F655:I655"/>
    <mergeCell ref="F656:I656"/>
    <mergeCell ref="L656:M656"/>
    <mergeCell ref="N656:Q656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34:I634"/>
    <mergeCell ref="L634:M634"/>
    <mergeCell ref="N634:Q634"/>
    <mergeCell ref="F635:I635"/>
    <mergeCell ref="F636:I636"/>
    <mergeCell ref="F637:I637"/>
    <mergeCell ref="F638:I638"/>
    <mergeCell ref="F639:I639"/>
    <mergeCell ref="F640:I640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18:I618"/>
    <mergeCell ref="F619:I619"/>
    <mergeCell ref="L619:M619"/>
    <mergeCell ref="N619:Q619"/>
    <mergeCell ref="F620:I620"/>
    <mergeCell ref="F621:I621"/>
    <mergeCell ref="F622:I622"/>
    <mergeCell ref="F623:I623"/>
    <mergeCell ref="F624:I624"/>
    <mergeCell ref="F613:I613"/>
    <mergeCell ref="L613:M613"/>
    <mergeCell ref="N613:Q613"/>
    <mergeCell ref="F614:I614"/>
    <mergeCell ref="F615:I615"/>
    <mergeCell ref="F616:I616"/>
    <mergeCell ref="L616:M616"/>
    <mergeCell ref="N616:Q616"/>
    <mergeCell ref="F617:I617"/>
    <mergeCell ref="F607:I607"/>
    <mergeCell ref="F608:I608"/>
    <mergeCell ref="F609:I609"/>
    <mergeCell ref="L609:M609"/>
    <mergeCell ref="N609:Q609"/>
    <mergeCell ref="F610:I610"/>
    <mergeCell ref="F611:I611"/>
    <mergeCell ref="F612:I612"/>
    <mergeCell ref="L612:M612"/>
    <mergeCell ref="N612:Q612"/>
    <mergeCell ref="F602:I602"/>
    <mergeCell ref="L602:M602"/>
    <mergeCell ref="N602:Q602"/>
    <mergeCell ref="F603:I603"/>
    <mergeCell ref="F604:I604"/>
    <mergeCell ref="F605:I605"/>
    <mergeCell ref="L605:M605"/>
    <mergeCell ref="N605:Q605"/>
    <mergeCell ref="F606:I606"/>
    <mergeCell ref="L606:M606"/>
    <mergeCell ref="N606:Q606"/>
    <mergeCell ref="F597:I597"/>
    <mergeCell ref="F598:I598"/>
    <mergeCell ref="L598:M598"/>
    <mergeCell ref="N598:Q598"/>
    <mergeCell ref="F599:I599"/>
    <mergeCell ref="L599:M599"/>
    <mergeCell ref="N599:Q599"/>
    <mergeCell ref="F600:I600"/>
    <mergeCell ref="F601:I601"/>
    <mergeCell ref="F592:I592"/>
    <mergeCell ref="L592:M592"/>
    <mergeCell ref="N592:Q592"/>
    <mergeCell ref="F593:I593"/>
    <mergeCell ref="F594:I594"/>
    <mergeCell ref="F595:I595"/>
    <mergeCell ref="L595:M595"/>
    <mergeCell ref="N595:Q595"/>
    <mergeCell ref="F596:I596"/>
    <mergeCell ref="F586:I586"/>
    <mergeCell ref="F587:I587"/>
    <mergeCell ref="F588:I588"/>
    <mergeCell ref="L588:M588"/>
    <mergeCell ref="N588:Q588"/>
    <mergeCell ref="F589:I589"/>
    <mergeCell ref="F590:I590"/>
    <mergeCell ref="F591:I591"/>
    <mergeCell ref="L591:M591"/>
    <mergeCell ref="N591:Q591"/>
    <mergeCell ref="F580:I580"/>
    <mergeCell ref="F581:I581"/>
    <mergeCell ref="F582:I582"/>
    <mergeCell ref="L582:M582"/>
    <mergeCell ref="N582:Q582"/>
    <mergeCell ref="F583:I583"/>
    <mergeCell ref="F584:I584"/>
    <mergeCell ref="F585:I585"/>
    <mergeCell ref="L585:M585"/>
    <mergeCell ref="N585:Q585"/>
    <mergeCell ref="F575:I575"/>
    <mergeCell ref="L575:M575"/>
    <mergeCell ref="N575:Q575"/>
    <mergeCell ref="F576:I576"/>
    <mergeCell ref="F577:I577"/>
    <mergeCell ref="F578:I578"/>
    <mergeCell ref="L578:M578"/>
    <mergeCell ref="N578:Q578"/>
    <mergeCell ref="F579:I579"/>
    <mergeCell ref="L579:M579"/>
    <mergeCell ref="N579:Q579"/>
    <mergeCell ref="F570:I570"/>
    <mergeCell ref="F571:I571"/>
    <mergeCell ref="L571:M571"/>
    <mergeCell ref="N571:Q571"/>
    <mergeCell ref="F572:I572"/>
    <mergeCell ref="F573:I573"/>
    <mergeCell ref="F574:I574"/>
    <mergeCell ref="L574:M574"/>
    <mergeCell ref="N574:Q574"/>
    <mergeCell ref="F565:I565"/>
    <mergeCell ref="L565:M565"/>
    <mergeCell ref="N565:Q565"/>
    <mergeCell ref="F566:I566"/>
    <mergeCell ref="F567:I567"/>
    <mergeCell ref="F568:I568"/>
    <mergeCell ref="L568:M568"/>
    <mergeCell ref="N568:Q568"/>
    <mergeCell ref="F569:I569"/>
    <mergeCell ref="F559:I559"/>
    <mergeCell ref="F560:I560"/>
    <mergeCell ref="F561:I561"/>
    <mergeCell ref="L561:M561"/>
    <mergeCell ref="N561:Q561"/>
    <mergeCell ref="F562:I562"/>
    <mergeCell ref="F563:I563"/>
    <mergeCell ref="F564:I564"/>
    <mergeCell ref="L564:M564"/>
    <mergeCell ref="N564:Q564"/>
    <mergeCell ref="F554:I554"/>
    <mergeCell ref="L554:M554"/>
    <mergeCell ref="N554:Q554"/>
    <mergeCell ref="F555:I555"/>
    <mergeCell ref="F556:I556"/>
    <mergeCell ref="F557:I557"/>
    <mergeCell ref="L557:M557"/>
    <mergeCell ref="N557:Q557"/>
    <mergeCell ref="F558:I558"/>
    <mergeCell ref="L558:M558"/>
    <mergeCell ref="N558:Q558"/>
    <mergeCell ref="F548:I548"/>
    <mergeCell ref="L548:M548"/>
    <mergeCell ref="N548:Q548"/>
    <mergeCell ref="F549:I549"/>
    <mergeCell ref="F550:I550"/>
    <mergeCell ref="F551:I551"/>
    <mergeCell ref="F552:I552"/>
    <mergeCell ref="F553:I553"/>
    <mergeCell ref="L553:M553"/>
    <mergeCell ref="N553:Q553"/>
    <mergeCell ref="N541:Q541"/>
    <mergeCell ref="F542:I542"/>
    <mergeCell ref="L542:M542"/>
    <mergeCell ref="N542:Q542"/>
    <mergeCell ref="F543:I543"/>
    <mergeCell ref="F544:I544"/>
    <mergeCell ref="F545:I545"/>
    <mergeCell ref="F546:I546"/>
    <mergeCell ref="F547:I547"/>
    <mergeCell ref="L547:M547"/>
    <mergeCell ref="N547:Q547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L541:M541"/>
    <mergeCell ref="F529:I529"/>
    <mergeCell ref="F530:I530"/>
    <mergeCell ref="F531:I531"/>
    <mergeCell ref="F532:I532"/>
    <mergeCell ref="L532:M532"/>
    <mergeCell ref="N532:Q532"/>
    <mergeCell ref="F533:I533"/>
    <mergeCell ref="L533:M533"/>
    <mergeCell ref="N533:Q533"/>
    <mergeCell ref="F525:I525"/>
    <mergeCell ref="F526:I526"/>
    <mergeCell ref="L526:M526"/>
    <mergeCell ref="N526:Q526"/>
    <mergeCell ref="F527:I527"/>
    <mergeCell ref="L527:M527"/>
    <mergeCell ref="N527:Q527"/>
    <mergeCell ref="F528:I528"/>
    <mergeCell ref="L528:M528"/>
    <mergeCell ref="N528:Q528"/>
    <mergeCell ref="F518:I518"/>
    <mergeCell ref="F519:I519"/>
    <mergeCell ref="L519:M519"/>
    <mergeCell ref="N519:Q519"/>
    <mergeCell ref="F520:I520"/>
    <mergeCell ref="F521:I521"/>
    <mergeCell ref="F522:I522"/>
    <mergeCell ref="F523:I523"/>
    <mergeCell ref="F524:I524"/>
    <mergeCell ref="F513:I513"/>
    <mergeCell ref="L513:M513"/>
    <mergeCell ref="N513:Q513"/>
    <mergeCell ref="F514:I514"/>
    <mergeCell ref="F515:I515"/>
    <mergeCell ref="F516:I516"/>
    <mergeCell ref="L516:M516"/>
    <mergeCell ref="N516:Q516"/>
    <mergeCell ref="F517:I517"/>
    <mergeCell ref="F505:I505"/>
    <mergeCell ref="F506:I506"/>
    <mergeCell ref="F507:I507"/>
    <mergeCell ref="F509:I509"/>
    <mergeCell ref="L509:M509"/>
    <mergeCell ref="N509:Q509"/>
    <mergeCell ref="F510:I510"/>
    <mergeCell ref="F511:I511"/>
    <mergeCell ref="F512:I512"/>
    <mergeCell ref="L499:M499"/>
    <mergeCell ref="N499:Q499"/>
    <mergeCell ref="F500:I500"/>
    <mergeCell ref="L500:M500"/>
    <mergeCell ref="N500:Q500"/>
    <mergeCell ref="F501:I501"/>
    <mergeCell ref="F502:I502"/>
    <mergeCell ref="F503:I503"/>
    <mergeCell ref="F504:I504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N484:Q484"/>
    <mergeCell ref="F485:I485"/>
    <mergeCell ref="L485:M485"/>
    <mergeCell ref="N485:Q485"/>
    <mergeCell ref="F486:I486"/>
    <mergeCell ref="F487:I487"/>
    <mergeCell ref="F488:I488"/>
    <mergeCell ref="F489:I489"/>
    <mergeCell ref="F490:I490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L484:M484"/>
    <mergeCell ref="F470:I470"/>
    <mergeCell ref="F471:I471"/>
    <mergeCell ref="F472:I472"/>
    <mergeCell ref="L472:M472"/>
    <mergeCell ref="N472:Q472"/>
    <mergeCell ref="F473:I473"/>
    <mergeCell ref="F474:I474"/>
    <mergeCell ref="F475:I475"/>
    <mergeCell ref="F476:I476"/>
    <mergeCell ref="F463:I463"/>
    <mergeCell ref="F464:I464"/>
    <mergeCell ref="L464:M464"/>
    <mergeCell ref="N464:Q464"/>
    <mergeCell ref="F465:I465"/>
    <mergeCell ref="F466:I466"/>
    <mergeCell ref="F467:I467"/>
    <mergeCell ref="F468:I468"/>
    <mergeCell ref="F469:I469"/>
    <mergeCell ref="F456:I456"/>
    <mergeCell ref="L456:M456"/>
    <mergeCell ref="N456:Q456"/>
    <mergeCell ref="F457:I457"/>
    <mergeCell ref="F458:I458"/>
    <mergeCell ref="F459:I459"/>
    <mergeCell ref="F460:I460"/>
    <mergeCell ref="F461:I461"/>
    <mergeCell ref="F462:I462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N438:Q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L446:M446"/>
    <mergeCell ref="N446:Q446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L438:M438"/>
    <mergeCell ref="F424:I424"/>
    <mergeCell ref="F425:I425"/>
    <mergeCell ref="F426:I426"/>
    <mergeCell ref="F427:I427"/>
    <mergeCell ref="F428:I428"/>
    <mergeCell ref="F429:I429"/>
    <mergeCell ref="F430:I430"/>
    <mergeCell ref="L430:M430"/>
    <mergeCell ref="N430:Q430"/>
    <mergeCell ref="F417:I417"/>
    <mergeCell ref="F418:I418"/>
    <mergeCell ref="L418:M418"/>
    <mergeCell ref="N418:Q418"/>
    <mergeCell ref="F419:I419"/>
    <mergeCell ref="F420:I420"/>
    <mergeCell ref="F421:I421"/>
    <mergeCell ref="F422:I422"/>
    <mergeCell ref="F423:I423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01:I401"/>
    <mergeCell ref="F402:I402"/>
    <mergeCell ref="L402:M402"/>
    <mergeCell ref="N402:Q402"/>
    <mergeCell ref="F403:I403"/>
    <mergeCell ref="F404:I404"/>
    <mergeCell ref="F405:I405"/>
    <mergeCell ref="F406:I406"/>
    <mergeCell ref="F407:I407"/>
    <mergeCell ref="F394:I394"/>
    <mergeCell ref="L394:M394"/>
    <mergeCell ref="N394:Q394"/>
    <mergeCell ref="F395:I395"/>
    <mergeCell ref="F396:I396"/>
    <mergeCell ref="F397:I397"/>
    <mergeCell ref="F398:I398"/>
    <mergeCell ref="F399:I399"/>
    <mergeCell ref="F400:I400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77:I377"/>
    <mergeCell ref="F378:I378"/>
    <mergeCell ref="F380:I380"/>
    <mergeCell ref="L380:M380"/>
    <mergeCell ref="N380:Q380"/>
    <mergeCell ref="F381:I381"/>
    <mergeCell ref="F382:I382"/>
    <mergeCell ref="F383:I383"/>
    <mergeCell ref="F384:I384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N359:Q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51:I351"/>
    <mergeCell ref="F352:I352"/>
    <mergeCell ref="F353:I353"/>
    <mergeCell ref="F354:I354"/>
    <mergeCell ref="F355:I355"/>
    <mergeCell ref="F356:I356"/>
    <mergeCell ref="F357:I357"/>
    <mergeCell ref="F359:I359"/>
    <mergeCell ref="L359:M359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36:I336"/>
    <mergeCell ref="L336:M336"/>
    <mergeCell ref="N336:Q336"/>
    <mergeCell ref="F338:I338"/>
    <mergeCell ref="L338:M338"/>
    <mergeCell ref="N338:Q338"/>
    <mergeCell ref="F339:I339"/>
    <mergeCell ref="F340:I340"/>
    <mergeCell ref="F341:I341"/>
    <mergeCell ref="N337:Q337"/>
    <mergeCell ref="F328:I328"/>
    <mergeCell ref="F329:I329"/>
    <mergeCell ref="F330:I330"/>
    <mergeCell ref="F331:I331"/>
    <mergeCell ref="F332:I332"/>
    <mergeCell ref="F333:I333"/>
    <mergeCell ref="F335:I335"/>
    <mergeCell ref="L335:M335"/>
    <mergeCell ref="N335:Q335"/>
    <mergeCell ref="N334:Q334"/>
    <mergeCell ref="F321:I321"/>
    <mergeCell ref="F322:I322"/>
    <mergeCell ref="F323:I323"/>
    <mergeCell ref="F324:I324"/>
    <mergeCell ref="F325:I325"/>
    <mergeCell ref="L325:M325"/>
    <mergeCell ref="N325:Q325"/>
    <mergeCell ref="F326:I326"/>
    <mergeCell ref="F327:I327"/>
    <mergeCell ref="L327:M327"/>
    <mergeCell ref="N327:Q327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F311:I311"/>
    <mergeCell ref="F298:I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82:I282"/>
    <mergeCell ref="F283:I283"/>
    <mergeCell ref="L283:M283"/>
    <mergeCell ref="N283:Q283"/>
    <mergeCell ref="F284:I284"/>
    <mergeCell ref="F285:I285"/>
    <mergeCell ref="F286:I286"/>
    <mergeCell ref="F287:I287"/>
    <mergeCell ref="F288:I288"/>
    <mergeCell ref="F275:I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68:I268"/>
    <mergeCell ref="F269:I269"/>
    <mergeCell ref="F270:I270"/>
    <mergeCell ref="F271:I271"/>
    <mergeCell ref="F272:I272"/>
    <mergeCell ref="F273:I273"/>
    <mergeCell ref="F274:I274"/>
    <mergeCell ref="L274:M274"/>
    <mergeCell ref="N274:Q274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53:I253"/>
    <mergeCell ref="F254:I254"/>
    <mergeCell ref="F255:I255"/>
    <mergeCell ref="F256:I256"/>
    <mergeCell ref="F257:I257"/>
    <mergeCell ref="L257:M257"/>
    <mergeCell ref="N257:Q257"/>
    <mergeCell ref="F258:I258"/>
    <mergeCell ref="L258:M258"/>
    <mergeCell ref="N258:Q258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37:I237"/>
    <mergeCell ref="L237:M237"/>
    <mergeCell ref="N237:Q237"/>
    <mergeCell ref="F238:I238"/>
    <mergeCell ref="F239:I239"/>
    <mergeCell ref="F240:I240"/>
    <mergeCell ref="F241:I241"/>
    <mergeCell ref="F242:I242"/>
    <mergeCell ref="F243:I24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09:I209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F202:I202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195:I195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F188:I188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57:I157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N129:Q129"/>
    <mergeCell ref="N130:Q130"/>
    <mergeCell ref="N131:Q131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73"/>
  <sheetViews>
    <sheetView showGridLines="0" workbookViewId="0">
      <pane ySplit="1" topLeftCell="A2" activePane="bottomLeft" state="frozen"/>
      <selection pane="bottomLeft" activeCell="N1172" sqref="N1172:Q117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1476</v>
      </c>
      <c r="G1" s="17"/>
      <c r="H1" s="299" t="s">
        <v>1479</v>
      </c>
      <c r="I1" s="299"/>
      <c r="J1" s="299"/>
      <c r="K1" s="299"/>
      <c r="L1" s="17" t="s">
        <v>1481</v>
      </c>
      <c r="M1" s="15"/>
      <c r="N1" s="15"/>
      <c r="O1" s="16" t="s">
        <v>100</v>
      </c>
      <c r="P1" s="15"/>
      <c r="Q1" s="15"/>
      <c r="R1" s="15"/>
      <c r="S1" s="17" t="s">
        <v>101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256" t="s">
        <v>8</v>
      </c>
      <c r="T2" s="257"/>
      <c r="U2" s="257"/>
      <c r="V2" s="257"/>
      <c r="W2" s="257"/>
      <c r="X2" s="257"/>
      <c r="Y2" s="257"/>
      <c r="Z2" s="257"/>
      <c r="AA2" s="257"/>
      <c r="AB2" s="257"/>
      <c r="AC2" s="257"/>
      <c r="AT2" s="21" t="s">
        <v>89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87</v>
      </c>
    </row>
    <row r="4" spans="1:66" ht="36.950000000000003" customHeight="1">
      <c r="B4" s="25"/>
      <c r="C4" s="219" t="s">
        <v>1477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6"/>
      <c r="T4" s="27" t="s">
        <v>13</v>
      </c>
      <c r="AT4" s="21" t="s">
        <v>6</v>
      </c>
    </row>
    <row r="5" spans="1:6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66" ht="25.35" customHeight="1">
      <c r="B6" s="25"/>
      <c r="C6" s="29"/>
      <c r="D6" s="33" t="s">
        <v>17</v>
      </c>
      <c r="E6" s="29"/>
      <c r="F6" s="262" t="str">
        <f>'Rekapitulace stavby'!K6</f>
        <v>Rekonstrukce kanalizace a vodovodu v ul. Sokola Tůmy, k.ú. Mariánské Hory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9"/>
      <c r="R6" s="26"/>
    </row>
    <row r="7" spans="1:66" s="1" customFormat="1" ht="32.85" customHeight="1">
      <c r="B7" s="38"/>
      <c r="C7" s="39"/>
      <c r="D7" s="32" t="s">
        <v>102</v>
      </c>
      <c r="E7" s="39"/>
      <c r="F7" s="225" t="s">
        <v>753</v>
      </c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39"/>
      <c r="R7" s="40"/>
    </row>
    <row r="8" spans="1:66" s="1" customFormat="1" ht="14.45" customHeight="1">
      <c r="B8" s="38"/>
      <c r="C8" s="39"/>
      <c r="D8" s="33" t="s">
        <v>20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21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65" t="str">
        <f>'Rekapitulace stavby'!AN8</f>
        <v>10. 1. 2015</v>
      </c>
      <c r="P9" s="266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29</v>
      </c>
      <c r="E11" s="39"/>
      <c r="F11" s="39"/>
      <c r="G11" s="39"/>
      <c r="H11" s="39"/>
      <c r="I11" s="39"/>
      <c r="J11" s="39"/>
      <c r="K11" s="39"/>
      <c r="L11" s="39"/>
      <c r="M11" s="33" t="s">
        <v>30</v>
      </c>
      <c r="N11" s="39"/>
      <c r="O11" s="223" t="str">
        <f>IF('Rekapitulace stavby'!AN10="","",'Rekapitulace stavby'!AN10)</f>
        <v/>
      </c>
      <c r="P11" s="223"/>
      <c r="Q11" s="39"/>
      <c r="R11" s="40"/>
    </row>
    <row r="12" spans="1:66" s="1" customFormat="1" ht="18" customHeight="1">
      <c r="B12" s="38"/>
      <c r="C12" s="39"/>
      <c r="D12" s="39"/>
      <c r="E12" s="31" t="str">
        <f>IF('Rekapitulace stavby'!E11="","",'Rekapitulace stavby'!E11)</f>
        <v xml:space="preserve"> </v>
      </c>
      <c r="F12" s="39"/>
      <c r="G12" s="39"/>
      <c r="H12" s="39"/>
      <c r="I12" s="39"/>
      <c r="J12" s="39"/>
      <c r="K12" s="39"/>
      <c r="L12" s="39"/>
      <c r="M12" s="33" t="s">
        <v>31</v>
      </c>
      <c r="N12" s="39"/>
      <c r="O12" s="223" t="str">
        <f>IF('Rekapitulace stavby'!AN11="","",'Rekapitulace stavby'!AN11)</f>
        <v/>
      </c>
      <c r="P12" s="223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32</v>
      </c>
      <c r="E14" s="39"/>
      <c r="F14" s="39"/>
      <c r="G14" s="39"/>
      <c r="H14" s="39"/>
      <c r="I14" s="39"/>
      <c r="J14" s="39"/>
      <c r="K14" s="39"/>
      <c r="L14" s="39"/>
      <c r="M14" s="33" t="s">
        <v>30</v>
      </c>
      <c r="N14" s="39"/>
      <c r="O14" s="267" t="str">
        <f>IF('Rekapitulace stavby'!AN13="","",'Rekapitulace stavby'!AN13)</f>
        <v>Vyplň údaj</v>
      </c>
      <c r="P14" s="223"/>
      <c r="Q14" s="39"/>
      <c r="R14" s="40"/>
    </row>
    <row r="15" spans="1:66" s="1" customFormat="1" ht="18" customHeight="1">
      <c r="B15" s="38"/>
      <c r="C15" s="39"/>
      <c r="D15" s="39"/>
      <c r="E15" s="267" t="str">
        <f>IF('Rekapitulace stavby'!E14="","",'Rekapitulace stavby'!E14)</f>
        <v>Vyplň údaj</v>
      </c>
      <c r="F15" s="268"/>
      <c r="G15" s="268"/>
      <c r="H15" s="268"/>
      <c r="I15" s="268"/>
      <c r="J15" s="268"/>
      <c r="K15" s="268"/>
      <c r="L15" s="268"/>
      <c r="M15" s="33" t="s">
        <v>31</v>
      </c>
      <c r="N15" s="39"/>
      <c r="O15" s="267" t="str">
        <f>IF('Rekapitulace stavby'!AN14="","",'Rekapitulace stavby'!AN14)</f>
        <v>Vyplň údaj</v>
      </c>
      <c r="P15" s="223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34</v>
      </c>
      <c r="E17" s="39"/>
      <c r="F17" s="39"/>
      <c r="G17" s="39"/>
      <c r="H17" s="39"/>
      <c r="I17" s="39"/>
      <c r="J17" s="39"/>
      <c r="K17" s="39"/>
      <c r="L17" s="39"/>
      <c r="M17" s="33" t="s">
        <v>30</v>
      </c>
      <c r="N17" s="39"/>
      <c r="O17" s="223" t="str">
        <f>IF('Rekapitulace stavby'!AN16="","",'Rekapitulace stavby'!AN16)</f>
        <v/>
      </c>
      <c r="P17" s="223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31</v>
      </c>
      <c r="N18" s="39"/>
      <c r="O18" s="223" t="str">
        <f>IF('Rekapitulace stavby'!AN17="","",'Rekapitulace stavby'!AN17)</f>
        <v/>
      </c>
      <c r="P18" s="22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30</v>
      </c>
      <c r="N20" s="39"/>
      <c r="O20" s="223" t="str">
        <f>IF('Rekapitulace stavby'!AN19="","",'Rekapitulace stavby'!AN19)</f>
        <v/>
      </c>
      <c r="P20" s="223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31</v>
      </c>
      <c r="N21" s="39"/>
      <c r="O21" s="223" t="str">
        <f>IF('Rekapitulace stavby'!AN20="","",'Rekapitulace stavby'!AN20)</f>
        <v/>
      </c>
      <c r="P21" s="22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28" t="s">
        <v>5</v>
      </c>
      <c r="F24" s="228"/>
      <c r="G24" s="228"/>
      <c r="H24" s="228"/>
      <c r="I24" s="228"/>
      <c r="J24" s="228"/>
      <c r="K24" s="228"/>
      <c r="L24" s="22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104</v>
      </c>
      <c r="E27" s="39"/>
      <c r="F27" s="39"/>
      <c r="G27" s="39"/>
      <c r="H27" s="39"/>
      <c r="I27" s="39"/>
      <c r="J27" s="39"/>
      <c r="K27" s="39"/>
      <c r="L27" s="39"/>
      <c r="M27" s="229">
        <f>N88</f>
        <v>0</v>
      </c>
      <c r="N27" s="229"/>
      <c r="O27" s="229"/>
      <c r="P27" s="229"/>
      <c r="Q27" s="39"/>
      <c r="R27" s="40"/>
    </row>
    <row r="28" spans="2:18" s="1" customFormat="1" ht="14.45" customHeight="1">
      <c r="B28" s="38"/>
      <c r="C28" s="39"/>
      <c r="D28" s="37" t="s">
        <v>95</v>
      </c>
      <c r="E28" s="39"/>
      <c r="F28" s="39"/>
      <c r="G28" s="39"/>
      <c r="H28" s="39"/>
      <c r="I28" s="39"/>
      <c r="J28" s="39"/>
      <c r="K28" s="39"/>
      <c r="L28" s="39"/>
      <c r="M28" s="229">
        <f>N104</f>
        <v>0</v>
      </c>
      <c r="N28" s="229"/>
      <c r="O28" s="229"/>
      <c r="P28" s="22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40</v>
      </c>
      <c r="E30" s="39"/>
      <c r="F30" s="39"/>
      <c r="G30" s="39"/>
      <c r="H30" s="39"/>
      <c r="I30" s="39"/>
      <c r="J30" s="39"/>
      <c r="K30" s="39"/>
      <c r="L30" s="39"/>
      <c r="M30" s="269">
        <f>ROUND(M27+M28,2)</f>
        <v>0</v>
      </c>
      <c r="N30" s="264"/>
      <c r="O30" s="264"/>
      <c r="P30" s="264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41</v>
      </c>
      <c r="E32" s="45" t="s">
        <v>42</v>
      </c>
      <c r="F32" s="46">
        <v>0.21</v>
      </c>
      <c r="G32" s="121" t="s">
        <v>43</v>
      </c>
      <c r="H32" s="270">
        <f>(SUM(BE104:BE111)+SUM(BE129:BE1171))</f>
        <v>0</v>
      </c>
      <c r="I32" s="264"/>
      <c r="J32" s="264"/>
      <c r="K32" s="39"/>
      <c r="L32" s="39"/>
      <c r="M32" s="270">
        <f>ROUND((SUM(BE104:BE111)+SUM(BE129:BE1171)), 2)*F32</f>
        <v>0</v>
      </c>
      <c r="N32" s="264"/>
      <c r="O32" s="264"/>
      <c r="P32" s="264"/>
      <c r="Q32" s="39"/>
      <c r="R32" s="40"/>
    </row>
    <row r="33" spans="2:18" s="1" customFormat="1" ht="14.45" customHeight="1">
      <c r="B33" s="38"/>
      <c r="C33" s="39"/>
      <c r="D33" s="39"/>
      <c r="E33" s="45" t="s">
        <v>44</v>
      </c>
      <c r="F33" s="46">
        <v>0.15</v>
      </c>
      <c r="G33" s="121" t="s">
        <v>43</v>
      </c>
      <c r="H33" s="270">
        <f>(SUM(BF104:BF111)+SUM(BF129:BF1171))</f>
        <v>0</v>
      </c>
      <c r="I33" s="264"/>
      <c r="J33" s="264"/>
      <c r="K33" s="39"/>
      <c r="L33" s="39"/>
      <c r="M33" s="270">
        <f>ROUND((SUM(BF104:BF111)+SUM(BF129:BF1171)), 2)*F33</f>
        <v>0</v>
      </c>
      <c r="N33" s="264"/>
      <c r="O33" s="264"/>
      <c r="P33" s="264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45</v>
      </c>
      <c r="F34" s="46">
        <v>0.21</v>
      </c>
      <c r="G34" s="121" t="s">
        <v>43</v>
      </c>
      <c r="H34" s="270">
        <f>(SUM(BG104:BG111)+SUM(BG129:BG1171))</f>
        <v>0</v>
      </c>
      <c r="I34" s="264"/>
      <c r="J34" s="264"/>
      <c r="K34" s="39"/>
      <c r="L34" s="39"/>
      <c r="M34" s="270">
        <v>0</v>
      </c>
      <c r="N34" s="264"/>
      <c r="O34" s="264"/>
      <c r="P34" s="264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46</v>
      </c>
      <c r="F35" s="46">
        <v>0.15</v>
      </c>
      <c r="G35" s="121" t="s">
        <v>43</v>
      </c>
      <c r="H35" s="270">
        <f>(SUM(BH104:BH111)+SUM(BH129:BH1171))</f>
        <v>0</v>
      </c>
      <c r="I35" s="264"/>
      <c r="J35" s="264"/>
      <c r="K35" s="39"/>
      <c r="L35" s="39"/>
      <c r="M35" s="270">
        <v>0</v>
      </c>
      <c r="N35" s="264"/>
      <c r="O35" s="264"/>
      <c r="P35" s="264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47</v>
      </c>
      <c r="F36" s="46">
        <v>0</v>
      </c>
      <c r="G36" s="121" t="s">
        <v>43</v>
      </c>
      <c r="H36" s="270">
        <f>(SUM(BI104:BI111)+SUM(BI129:BI1171))</f>
        <v>0</v>
      </c>
      <c r="I36" s="264"/>
      <c r="J36" s="264"/>
      <c r="K36" s="39"/>
      <c r="L36" s="39"/>
      <c r="M36" s="270">
        <v>0</v>
      </c>
      <c r="N36" s="264"/>
      <c r="O36" s="264"/>
      <c r="P36" s="264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71">
        <f>SUM(M30:M36)</f>
        <v>0</v>
      </c>
      <c r="M38" s="271"/>
      <c r="N38" s="271"/>
      <c r="O38" s="271"/>
      <c r="P38" s="272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9" t="s">
        <v>1480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</v>
      </c>
      <c r="D78" s="39"/>
      <c r="E78" s="39"/>
      <c r="F78" s="262" t="str">
        <f>F6</f>
        <v>Rekonstrukce kanalizace a vodovodu v ul. Sokola Tůmy, k.ú. Mariánské Hory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39"/>
      <c r="R78" s="40"/>
    </row>
    <row r="79" spans="2:18" s="1" customFormat="1" ht="36.950000000000003" customHeight="1">
      <c r="B79" s="38"/>
      <c r="C79" s="72" t="s">
        <v>102</v>
      </c>
      <c r="D79" s="39"/>
      <c r="E79" s="39"/>
      <c r="F79" s="239" t="str">
        <f>F7</f>
        <v>2 - IO 02 - Rekonstrukce kanalizace</v>
      </c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23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25</v>
      </c>
      <c r="L81" s="39"/>
      <c r="M81" s="266" t="str">
        <f>IF(O9="","",O9)</f>
        <v>10. 1. 2015</v>
      </c>
      <c r="N81" s="266"/>
      <c r="O81" s="266"/>
      <c r="P81" s="266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 ht="15">
      <c r="B83" s="38"/>
      <c r="C83" s="33" t="s">
        <v>29</v>
      </c>
      <c r="D83" s="39"/>
      <c r="E83" s="39"/>
      <c r="F83" s="31" t="str">
        <f>E12</f>
        <v xml:space="preserve"> </v>
      </c>
      <c r="G83" s="39"/>
      <c r="H83" s="39"/>
      <c r="I83" s="39"/>
      <c r="J83" s="39"/>
      <c r="K83" s="33" t="s">
        <v>34</v>
      </c>
      <c r="L83" s="39"/>
      <c r="M83" s="223" t="str">
        <f>E18</f>
        <v xml:space="preserve"> </v>
      </c>
      <c r="N83" s="223"/>
      <c r="O83" s="223"/>
      <c r="P83" s="223"/>
      <c r="Q83" s="223"/>
      <c r="R83" s="40"/>
    </row>
    <row r="84" spans="2:47" s="1" customFormat="1" ht="14.45" customHeight="1">
      <c r="B84" s="38"/>
      <c r="C84" s="33" t="s">
        <v>32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23" t="str">
        <f>E21</f>
        <v xml:space="preserve"> </v>
      </c>
      <c r="N84" s="223"/>
      <c r="O84" s="223"/>
      <c r="P84" s="223"/>
      <c r="Q84" s="223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73" t="s">
        <v>105</v>
      </c>
      <c r="D86" s="274"/>
      <c r="E86" s="274"/>
      <c r="F86" s="274"/>
      <c r="G86" s="274"/>
      <c r="H86" s="117"/>
      <c r="I86" s="117"/>
      <c r="J86" s="117"/>
      <c r="K86" s="117"/>
      <c r="L86" s="117"/>
      <c r="M86" s="117"/>
      <c r="N86" s="273" t="s">
        <v>106</v>
      </c>
      <c r="O86" s="274"/>
      <c r="P86" s="274"/>
      <c r="Q86" s="274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107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61">
        <f>N129</f>
        <v>0</v>
      </c>
      <c r="O88" s="275"/>
      <c r="P88" s="275"/>
      <c r="Q88" s="275"/>
      <c r="R88" s="40"/>
      <c r="AU88" s="21" t="s">
        <v>108</v>
      </c>
    </row>
    <row r="89" spans="2:47" s="6" customFormat="1" ht="24.95" customHeight="1">
      <c r="B89" s="126"/>
      <c r="C89" s="127"/>
      <c r="D89" s="128" t="s">
        <v>245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6">
        <f>N130</f>
        <v>0</v>
      </c>
      <c r="O89" s="277"/>
      <c r="P89" s="277"/>
      <c r="Q89" s="277"/>
      <c r="R89" s="129"/>
    </row>
    <row r="90" spans="2:47" s="7" customFormat="1" ht="19.899999999999999" customHeight="1">
      <c r="B90" s="130"/>
      <c r="C90" s="131"/>
      <c r="D90" s="105" t="s">
        <v>246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54">
        <f>N131</f>
        <v>0</v>
      </c>
      <c r="O90" s="278"/>
      <c r="P90" s="278"/>
      <c r="Q90" s="278"/>
      <c r="R90" s="132"/>
    </row>
    <row r="91" spans="2:47" s="7" customFormat="1" ht="19.899999999999999" customHeight="1">
      <c r="B91" s="130"/>
      <c r="C91" s="131"/>
      <c r="D91" s="105" t="s">
        <v>248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54">
        <f>N480</f>
        <v>0</v>
      </c>
      <c r="O91" s="278"/>
      <c r="P91" s="278"/>
      <c r="Q91" s="278"/>
      <c r="R91" s="132"/>
    </row>
    <row r="92" spans="2:47" s="7" customFormat="1" ht="19.899999999999999" customHeight="1">
      <c r="B92" s="130"/>
      <c r="C92" s="131"/>
      <c r="D92" s="105" t="s">
        <v>754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54">
        <f>N518</f>
        <v>0</v>
      </c>
      <c r="O92" s="278"/>
      <c r="P92" s="278"/>
      <c r="Q92" s="278"/>
      <c r="R92" s="132"/>
    </row>
    <row r="93" spans="2:47" s="7" customFormat="1" ht="19.899999999999999" customHeight="1">
      <c r="B93" s="130"/>
      <c r="C93" s="131"/>
      <c r="D93" s="105" t="s">
        <v>249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54">
        <f>N535</f>
        <v>0</v>
      </c>
      <c r="O93" s="278"/>
      <c r="P93" s="278"/>
      <c r="Q93" s="278"/>
      <c r="R93" s="132"/>
    </row>
    <row r="94" spans="2:47" s="7" customFormat="1" ht="14.85" customHeight="1">
      <c r="B94" s="130"/>
      <c r="C94" s="131"/>
      <c r="D94" s="105" t="s">
        <v>755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54">
        <f>N578</f>
        <v>0</v>
      </c>
      <c r="O94" s="278"/>
      <c r="P94" s="278"/>
      <c r="Q94" s="278"/>
      <c r="R94" s="132"/>
    </row>
    <row r="95" spans="2:47" s="7" customFormat="1" ht="19.899999999999999" customHeight="1">
      <c r="B95" s="130"/>
      <c r="C95" s="131"/>
      <c r="D95" s="105" t="s">
        <v>250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54">
        <f>N587</f>
        <v>0</v>
      </c>
      <c r="O95" s="278"/>
      <c r="P95" s="278"/>
      <c r="Q95" s="278"/>
      <c r="R95" s="132"/>
    </row>
    <row r="96" spans="2:47" s="7" customFormat="1" ht="19.899999999999999" customHeight="1">
      <c r="B96" s="130"/>
      <c r="C96" s="131"/>
      <c r="D96" s="105" t="s">
        <v>756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54">
        <f>N690</f>
        <v>0</v>
      </c>
      <c r="O96" s="278"/>
      <c r="P96" s="278"/>
      <c r="Q96" s="278"/>
      <c r="R96" s="132"/>
    </row>
    <row r="97" spans="2:65" s="7" customFormat="1" ht="19.899999999999999" customHeight="1">
      <c r="B97" s="130"/>
      <c r="C97" s="131"/>
      <c r="D97" s="105" t="s">
        <v>251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54">
        <f>N695</f>
        <v>0</v>
      </c>
      <c r="O97" s="278"/>
      <c r="P97" s="278"/>
      <c r="Q97" s="278"/>
      <c r="R97" s="132"/>
    </row>
    <row r="98" spans="2:65" s="7" customFormat="1" ht="19.899999999999999" customHeight="1">
      <c r="B98" s="130"/>
      <c r="C98" s="131"/>
      <c r="D98" s="105" t="s">
        <v>252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54">
        <f>N1107</f>
        <v>0</v>
      </c>
      <c r="O98" s="278"/>
      <c r="P98" s="278"/>
      <c r="Q98" s="278"/>
      <c r="R98" s="132"/>
    </row>
    <row r="99" spans="2:65" s="7" customFormat="1" ht="19.899999999999999" customHeight="1">
      <c r="B99" s="130"/>
      <c r="C99" s="131"/>
      <c r="D99" s="105" t="s">
        <v>253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54">
        <f>N1143</f>
        <v>0</v>
      </c>
      <c r="O99" s="278"/>
      <c r="P99" s="278"/>
      <c r="Q99" s="278"/>
      <c r="R99" s="132"/>
    </row>
    <row r="100" spans="2:65" s="7" customFormat="1" ht="19.899999999999999" customHeight="1">
      <c r="B100" s="130"/>
      <c r="C100" s="131"/>
      <c r="D100" s="105" t="s">
        <v>254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54">
        <f>N1150</f>
        <v>0</v>
      </c>
      <c r="O100" s="278"/>
      <c r="P100" s="278"/>
      <c r="Q100" s="278"/>
      <c r="R100" s="132"/>
    </row>
    <row r="101" spans="2:65" s="6" customFormat="1" ht="24.95" customHeight="1">
      <c r="B101" s="126"/>
      <c r="C101" s="127"/>
      <c r="D101" s="128" t="s">
        <v>757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76">
        <f>N1152</f>
        <v>0</v>
      </c>
      <c r="O101" s="277"/>
      <c r="P101" s="277"/>
      <c r="Q101" s="277"/>
      <c r="R101" s="129"/>
    </row>
    <row r="102" spans="2:65" s="7" customFormat="1" ht="19.899999999999999" customHeight="1">
      <c r="B102" s="130"/>
      <c r="C102" s="131"/>
      <c r="D102" s="105" t="s">
        <v>758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54">
        <f>N1153</f>
        <v>0</v>
      </c>
      <c r="O102" s="278"/>
      <c r="P102" s="278"/>
      <c r="Q102" s="278"/>
      <c r="R102" s="132"/>
    </row>
    <row r="103" spans="2:65" s="1" customFormat="1" ht="21.75" customHeight="1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pans="2:65" s="1" customFormat="1" ht="29.25" customHeight="1">
      <c r="B104" s="38"/>
      <c r="C104" s="125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275"/>
      <c r="O104" s="279"/>
      <c r="P104" s="279"/>
      <c r="Q104" s="279"/>
      <c r="R104" s="40"/>
      <c r="T104" s="133"/>
      <c r="U104" s="134" t="s">
        <v>41</v>
      </c>
    </row>
    <row r="105" spans="2:65" s="1" customFormat="1" ht="18" customHeight="1">
      <c r="B105" s="135"/>
      <c r="C105" s="136"/>
      <c r="D105" s="258"/>
      <c r="E105" s="280"/>
      <c r="F105" s="280"/>
      <c r="G105" s="280"/>
      <c r="H105" s="280"/>
      <c r="I105" s="136"/>
      <c r="J105" s="136"/>
      <c r="K105" s="136"/>
      <c r="L105" s="136"/>
      <c r="M105" s="136"/>
      <c r="N105" s="253"/>
      <c r="O105" s="281"/>
      <c r="P105" s="281"/>
      <c r="Q105" s="281"/>
      <c r="R105" s="138"/>
      <c r="S105" s="136"/>
      <c r="T105" s="139"/>
      <c r="U105" s="140" t="s">
        <v>42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 t="s">
        <v>111</v>
      </c>
      <c r="AZ105" s="141"/>
      <c r="BA105" s="141"/>
      <c r="BB105" s="141"/>
      <c r="BC105" s="141"/>
      <c r="BD105" s="141"/>
      <c r="BE105" s="143">
        <f t="shared" ref="BE105:BE110" si="0">IF(U105="základní",N105,0)</f>
        <v>0</v>
      </c>
      <c r="BF105" s="143">
        <f t="shared" ref="BF105:BF110" si="1">IF(U105="snížená",N105,0)</f>
        <v>0</v>
      </c>
      <c r="BG105" s="143">
        <f t="shared" ref="BG105:BG110" si="2">IF(U105="zákl. přenesená",N105,0)</f>
        <v>0</v>
      </c>
      <c r="BH105" s="143">
        <f t="shared" ref="BH105:BH110" si="3">IF(U105="sníž. přenesená",N105,0)</f>
        <v>0</v>
      </c>
      <c r="BI105" s="143">
        <f t="shared" ref="BI105:BI110" si="4">IF(U105="nulová",N105,0)</f>
        <v>0</v>
      </c>
      <c r="BJ105" s="142" t="s">
        <v>22</v>
      </c>
      <c r="BK105" s="141"/>
      <c r="BL105" s="141"/>
      <c r="BM105" s="141"/>
    </row>
    <row r="106" spans="2:65" s="1" customFormat="1" ht="18" customHeight="1">
      <c r="B106" s="135"/>
      <c r="C106" s="136"/>
      <c r="D106" s="258"/>
      <c r="E106" s="280"/>
      <c r="F106" s="280"/>
      <c r="G106" s="280"/>
      <c r="H106" s="280"/>
      <c r="I106" s="136"/>
      <c r="J106" s="136"/>
      <c r="K106" s="136"/>
      <c r="L106" s="136"/>
      <c r="M106" s="136"/>
      <c r="N106" s="253"/>
      <c r="O106" s="281"/>
      <c r="P106" s="281"/>
      <c r="Q106" s="281"/>
      <c r="R106" s="138"/>
      <c r="S106" s="136"/>
      <c r="T106" s="139"/>
      <c r="U106" s="140" t="s">
        <v>42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2" t="s">
        <v>111</v>
      </c>
      <c r="AZ106" s="141"/>
      <c r="BA106" s="141"/>
      <c r="BB106" s="141"/>
      <c r="BC106" s="141"/>
      <c r="BD106" s="141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22</v>
      </c>
      <c r="BK106" s="141"/>
      <c r="BL106" s="141"/>
      <c r="BM106" s="141"/>
    </row>
    <row r="107" spans="2:65" s="1" customFormat="1" ht="18" customHeight="1">
      <c r="B107" s="135"/>
      <c r="C107" s="136"/>
      <c r="D107" s="258"/>
      <c r="E107" s="280"/>
      <c r="F107" s="280"/>
      <c r="G107" s="280"/>
      <c r="H107" s="280"/>
      <c r="I107" s="136"/>
      <c r="J107" s="136"/>
      <c r="K107" s="136"/>
      <c r="L107" s="136"/>
      <c r="M107" s="136"/>
      <c r="N107" s="253"/>
      <c r="O107" s="281"/>
      <c r="P107" s="281"/>
      <c r="Q107" s="281"/>
      <c r="R107" s="138"/>
      <c r="S107" s="136"/>
      <c r="T107" s="139"/>
      <c r="U107" s="140" t="s">
        <v>42</v>
      </c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2" t="s">
        <v>111</v>
      </c>
      <c r="AZ107" s="141"/>
      <c r="BA107" s="141"/>
      <c r="BB107" s="141"/>
      <c r="BC107" s="141"/>
      <c r="BD107" s="141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22</v>
      </c>
      <c r="BK107" s="141"/>
      <c r="BL107" s="141"/>
      <c r="BM107" s="141"/>
    </row>
    <row r="108" spans="2:65" s="1" customFormat="1" ht="18" customHeight="1">
      <c r="B108" s="135"/>
      <c r="C108" s="136"/>
      <c r="D108" s="258"/>
      <c r="E108" s="280"/>
      <c r="F108" s="280"/>
      <c r="G108" s="280"/>
      <c r="H108" s="280"/>
      <c r="I108" s="136"/>
      <c r="J108" s="136"/>
      <c r="K108" s="136"/>
      <c r="L108" s="136"/>
      <c r="M108" s="136"/>
      <c r="N108" s="253"/>
      <c r="O108" s="281"/>
      <c r="P108" s="281"/>
      <c r="Q108" s="281"/>
      <c r="R108" s="138"/>
      <c r="S108" s="136"/>
      <c r="T108" s="139"/>
      <c r="U108" s="140" t="s">
        <v>42</v>
      </c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 t="s">
        <v>111</v>
      </c>
      <c r="AZ108" s="141"/>
      <c r="BA108" s="141"/>
      <c r="BB108" s="141"/>
      <c r="BC108" s="141"/>
      <c r="BD108" s="141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22</v>
      </c>
      <c r="BK108" s="141"/>
      <c r="BL108" s="141"/>
      <c r="BM108" s="141"/>
    </row>
    <row r="109" spans="2:65" s="1" customFormat="1" ht="18" customHeight="1">
      <c r="B109" s="135"/>
      <c r="C109" s="136"/>
      <c r="D109" s="258"/>
      <c r="E109" s="280"/>
      <c r="F109" s="280"/>
      <c r="G109" s="280"/>
      <c r="H109" s="280"/>
      <c r="I109" s="136"/>
      <c r="J109" s="136"/>
      <c r="K109" s="136"/>
      <c r="L109" s="136"/>
      <c r="M109" s="136"/>
      <c r="N109" s="253"/>
      <c r="O109" s="281"/>
      <c r="P109" s="281"/>
      <c r="Q109" s="281"/>
      <c r="R109" s="138"/>
      <c r="S109" s="136"/>
      <c r="T109" s="139"/>
      <c r="U109" s="140" t="s">
        <v>42</v>
      </c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2" t="s">
        <v>111</v>
      </c>
      <c r="AZ109" s="141"/>
      <c r="BA109" s="141"/>
      <c r="BB109" s="141"/>
      <c r="BC109" s="141"/>
      <c r="BD109" s="141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22</v>
      </c>
      <c r="BK109" s="141"/>
      <c r="BL109" s="141"/>
      <c r="BM109" s="141"/>
    </row>
    <row r="110" spans="2:65" s="1" customFormat="1" ht="18" customHeight="1">
      <c r="B110" s="135"/>
      <c r="C110" s="136"/>
      <c r="D110" s="137"/>
      <c r="E110" s="136"/>
      <c r="F110" s="136"/>
      <c r="G110" s="136"/>
      <c r="H110" s="136"/>
      <c r="I110" s="136"/>
      <c r="J110" s="136"/>
      <c r="K110" s="136"/>
      <c r="L110" s="136"/>
      <c r="M110" s="136"/>
      <c r="N110" s="253"/>
      <c r="O110" s="281"/>
      <c r="P110" s="281"/>
      <c r="Q110" s="281"/>
      <c r="R110" s="138"/>
      <c r="S110" s="136"/>
      <c r="T110" s="144"/>
      <c r="U110" s="145" t="s">
        <v>42</v>
      </c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2" t="s">
        <v>112</v>
      </c>
      <c r="AZ110" s="141"/>
      <c r="BA110" s="141"/>
      <c r="BB110" s="141"/>
      <c r="BC110" s="141"/>
      <c r="BD110" s="141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22</v>
      </c>
      <c r="BK110" s="141"/>
      <c r="BL110" s="141"/>
      <c r="BM110" s="141"/>
    </row>
    <row r="111" spans="2:65" s="1" customForma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65" s="1" customFormat="1" ht="29.25" customHeight="1">
      <c r="B112" s="38"/>
      <c r="C112" s="116" t="s">
        <v>1475</v>
      </c>
      <c r="D112" s="117"/>
      <c r="E112" s="117"/>
      <c r="F112" s="117"/>
      <c r="G112" s="117"/>
      <c r="H112" s="117"/>
      <c r="I112" s="117"/>
      <c r="J112" s="117"/>
      <c r="K112" s="117"/>
      <c r="L112" s="255">
        <f>ROUND(SUM(N88+N104),2)</f>
        <v>0</v>
      </c>
      <c r="M112" s="255"/>
      <c r="N112" s="255"/>
      <c r="O112" s="255"/>
      <c r="P112" s="255"/>
      <c r="Q112" s="255"/>
      <c r="R112" s="40"/>
    </row>
    <row r="113" spans="2:27" s="1" customFormat="1" ht="6.95" customHeight="1"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4"/>
    </row>
    <row r="117" spans="2:27" s="1" customFormat="1" ht="6.95" customHeight="1"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7"/>
    </row>
    <row r="118" spans="2:27" s="1" customFormat="1" ht="36.950000000000003" customHeight="1">
      <c r="B118" s="38"/>
      <c r="C118" s="219" t="s">
        <v>1482</v>
      </c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40"/>
    </row>
    <row r="119" spans="2:27" s="1" customFormat="1" ht="6.9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27" s="1" customFormat="1" ht="30" customHeight="1">
      <c r="B120" s="38"/>
      <c r="C120" s="33" t="s">
        <v>17</v>
      </c>
      <c r="D120" s="39"/>
      <c r="E120" s="39"/>
      <c r="F120" s="262" t="str">
        <f>F6</f>
        <v>Rekonstrukce kanalizace a vodovodu v ul. Sokola Tůmy, k.ú. Mariánské Hory</v>
      </c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39"/>
      <c r="R120" s="40"/>
    </row>
    <row r="121" spans="2:27" s="1" customFormat="1" ht="36.950000000000003" customHeight="1">
      <c r="B121" s="38"/>
      <c r="C121" s="72" t="s">
        <v>102</v>
      </c>
      <c r="D121" s="39"/>
      <c r="E121" s="39"/>
      <c r="F121" s="239" t="str">
        <f>F7</f>
        <v>2 - IO 02 - Rekonstrukce kanalizace</v>
      </c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39"/>
      <c r="R121" s="40"/>
    </row>
    <row r="122" spans="2:27" s="1" customFormat="1" ht="6.9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27" s="1" customFormat="1" ht="18" customHeight="1">
      <c r="B123" s="38"/>
      <c r="C123" s="33" t="s">
        <v>23</v>
      </c>
      <c r="D123" s="39"/>
      <c r="E123" s="39"/>
      <c r="F123" s="31" t="str">
        <f>F9</f>
        <v xml:space="preserve"> </v>
      </c>
      <c r="G123" s="39"/>
      <c r="H123" s="39"/>
      <c r="I123" s="39"/>
      <c r="J123" s="39"/>
      <c r="K123" s="33" t="s">
        <v>25</v>
      </c>
      <c r="L123" s="39"/>
      <c r="M123" s="266" t="str">
        <f>IF(O9="","",O9)</f>
        <v>10. 1. 2015</v>
      </c>
      <c r="N123" s="266"/>
      <c r="O123" s="266"/>
      <c r="P123" s="266"/>
      <c r="Q123" s="39"/>
      <c r="R123" s="40"/>
    </row>
    <row r="124" spans="2:27" s="1" customFormat="1" ht="6.95" customHeight="1"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40"/>
    </row>
    <row r="125" spans="2:27" s="1" customFormat="1" ht="15">
      <c r="B125" s="38"/>
      <c r="C125" s="33" t="s">
        <v>29</v>
      </c>
      <c r="D125" s="39"/>
      <c r="E125" s="39"/>
      <c r="F125" s="31" t="str">
        <f>E12</f>
        <v xml:space="preserve"> </v>
      </c>
      <c r="G125" s="39"/>
      <c r="H125" s="39"/>
      <c r="I125" s="39"/>
      <c r="J125" s="39"/>
      <c r="K125" s="33" t="s">
        <v>34</v>
      </c>
      <c r="L125" s="39"/>
      <c r="M125" s="223" t="str">
        <f>E18</f>
        <v xml:space="preserve"> </v>
      </c>
      <c r="N125" s="223"/>
      <c r="O125" s="223"/>
      <c r="P125" s="223"/>
      <c r="Q125" s="223"/>
      <c r="R125" s="40"/>
    </row>
    <row r="126" spans="2:27" s="1" customFormat="1" ht="14.45" customHeight="1">
      <c r="B126" s="38"/>
      <c r="C126" s="33" t="s">
        <v>32</v>
      </c>
      <c r="D126" s="39"/>
      <c r="E126" s="39"/>
      <c r="F126" s="31" t="str">
        <f>IF(E15="","",E15)</f>
        <v>Vyplň údaj</v>
      </c>
      <c r="G126" s="39"/>
      <c r="H126" s="39"/>
      <c r="I126" s="39"/>
      <c r="J126" s="39"/>
      <c r="K126" s="33" t="s">
        <v>36</v>
      </c>
      <c r="L126" s="39"/>
      <c r="M126" s="223" t="str">
        <f>E21</f>
        <v xml:space="preserve"> </v>
      </c>
      <c r="N126" s="223"/>
      <c r="O126" s="223"/>
      <c r="P126" s="223"/>
      <c r="Q126" s="223"/>
      <c r="R126" s="40"/>
    </row>
    <row r="127" spans="2:27" s="1" customFormat="1" ht="10.35" customHeigh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0"/>
    </row>
    <row r="128" spans="2:27" s="8" customFormat="1" ht="29.25" customHeight="1">
      <c r="B128" s="146"/>
      <c r="C128" s="147" t="s">
        <v>113</v>
      </c>
      <c r="D128" s="148" t="s">
        <v>114</v>
      </c>
      <c r="E128" s="148" t="s">
        <v>59</v>
      </c>
      <c r="F128" s="282" t="s">
        <v>115</v>
      </c>
      <c r="G128" s="282"/>
      <c r="H128" s="282"/>
      <c r="I128" s="282"/>
      <c r="J128" s="148" t="s">
        <v>116</v>
      </c>
      <c r="K128" s="148" t="s">
        <v>117</v>
      </c>
      <c r="L128" s="283" t="s">
        <v>118</v>
      </c>
      <c r="M128" s="283"/>
      <c r="N128" s="282" t="s">
        <v>106</v>
      </c>
      <c r="O128" s="282"/>
      <c r="P128" s="282"/>
      <c r="Q128" s="284"/>
      <c r="R128" s="149"/>
      <c r="T128" s="79" t="s">
        <v>119</v>
      </c>
      <c r="U128" s="80" t="s">
        <v>41</v>
      </c>
      <c r="V128" s="80" t="s">
        <v>120</v>
      </c>
      <c r="W128" s="80" t="s">
        <v>121</v>
      </c>
      <c r="X128" s="80" t="s">
        <v>122</v>
      </c>
      <c r="Y128" s="80" t="s">
        <v>123</v>
      </c>
      <c r="Z128" s="80" t="s">
        <v>124</v>
      </c>
      <c r="AA128" s="81" t="s">
        <v>125</v>
      </c>
    </row>
    <row r="129" spans="2:65" s="1" customFormat="1" ht="29.25" customHeight="1">
      <c r="B129" s="38"/>
      <c r="C129" s="83" t="s">
        <v>104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292">
        <f>BK129</f>
        <v>0</v>
      </c>
      <c r="O129" s="293"/>
      <c r="P129" s="293"/>
      <c r="Q129" s="293"/>
      <c r="R129" s="40"/>
      <c r="T129" s="82"/>
      <c r="U129" s="54"/>
      <c r="V129" s="54"/>
      <c r="W129" s="150">
        <f>W130+W1152+W1172</f>
        <v>0</v>
      </c>
      <c r="X129" s="54"/>
      <c r="Y129" s="150">
        <f>Y130+Y1152+Y1172</f>
        <v>5305.0268819999992</v>
      </c>
      <c r="Z129" s="54"/>
      <c r="AA129" s="151">
        <f>AA130+AA1152+AA1172</f>
        <v>893.94580000000008</v>
      </c>
      <c r="AT129" s="21" t="s">
        <v>76</v>
      </c>
      <c r="AU129" s="21" t="s">
        <v>108</v>
      </c>
      <c r="BK129" s="152">
        <f>BK130+BK1152+BK1172</f>
        <v>0</v>
      </c>
    </row>
    <row r="130" spans="2:65" s="9" customFormat="1" ht="37.35" customHeight="1">
      <c r="B130" s="153"/>
      <c r="C130" s="154"/>
      <c r="D130" s="155" t="s">
        <v>245</v>
      </c>
      <c r="E130" s="155"/>
      <c r="F130" s="155"/>
      <c r="G130" s="155"/>
      <c r="H130" s="155"/>
      <c r="I130" s="155"/>
      <c r="J130" s="155"/>
      <c r="K130" s="155"/>
      <c r="L130" s="155"/>
      <c r="M130" s="155"/>
      <c r="N130" s="298">
        <f>BK130</f>
        <v>0</v>
      </c>
      <c r="O130" s="276"/>
      <c r="P130" s="276"/>
      <c r="Q130" s="276"/>
      <c r="R130" s="156"/>
      <c r="T130" s="157"/>
      <c r="U130" s="154"/>
      <c r="V130" s="154"/>
      <c r="W130" s="158">
        <f>W131+W480+W518+W535+W587+W690+W695+W1107+W1143+W1150</f>
        <v>0</v>
      </c>
      <c r="X130" s="154"/>
      <c r="Y130" s="158">
        <f>Y131+Y480+Y518+Y535+Y587+Y690+Y695+Y1107+Y1143+Y1150</f>
        <v>5303.7136562399992</v>
      </c>
      <c r="Z130" s="154"/>
      <c r="AA130" s="159">
        <f>AA131+AA480+AA518+AA535+AA587+AA690+AA695+AA1107+AA1143+AA1150</f>
        <v>893.94580000000008</v>
      </c>
      <c r="AR130" s="160" t="s">
        <v>22</v>
      </c>
      <c r="AT130" s="161" t="s">
        <v>76</v>
      </c>
      <c r="AU130" s="161" t="s">
        <v>77</v>
      </c>
      <c r="AY130" s="160" t="s">
        <v>127</v>
      </c>
      <c r="BK130" s="162">
        <f>BK131+BK480+BK518+BK535+BK587+BK690+BK695+BK1107+BK1143+BK1150</f>
        <v>0</v>
      </c>
    </row>
    <row r="131" spans="2:65" s="9" customFormat="1" ht="19.899999999999999" customHeight="1">
      <c r="B131" s="153"/>
      <c r="C131" s="154"/>
      <c r="D131" s="186" t="s">
        <v>246</v>
      </c>
      <c r="E131" s="186"/>
      <c r="F131" s="186"/>
      <c r="G131" s="186"/>
      <c r="H131" s="186"/>
      <c r="I131" s="186"/>
      <c r="J131" s="186"/>
      <c r="K131" s="186"/>
      <c r="L131" s="186"/>
      <c r="M131" s="186"/>
      <c r="N131" s="296">
        <f>BK131</f>
        <v>0</v>
      </c>
      <c r="O131" s="297"/>
      <c r="P131" s="297"/>
      <c r="Q131" s="297"/>
      <c r="R131" s="156"/>
      <c r="T131" s="157"/>
      <c r="U131" s="154"/>
      <c r="V131" s="154"/>
      <c r="W131" s="158">
        <f>SUM(W132:W479)</f>
        <v>0</v>
      </c>
      <c r="X131" s="154"/>
      <c r="Y131" s="158">
        <f>SUM(Y132:Y479)</f>
        <v>3406.1277169999998</v>
      </c>
      <c r="Z131" s="154"/>
      <c r="AA131" s="159">
        <f>SUM(AA132:AA479)</f>
        <v>644.91800000000001</v>
      </c>
      <c r="AR131" s="160" t="s">
        <v>22</v>
      </c>
      <c r="AT131" s="161" t="s">
        <v>76</v>
      </c>
      <c r="AU131" s="161" t="s">
        <v>22</v>
      </c>
      <c r="AY131" s="160" t="s">
        <v>127</v>
      </c>
      <c r="BK131" s="162">
        <f>SUM(BK132:BK479)</f>
        <v>0</v>
      </c>
    </row>
    <row r="132" spans="2:65" s="1" customFormat="1" ht="31.5" customHeight="1">
      <c r="B132" s="135"/>
      <c r="C132" s="163" t="s">
        <v>22</v>
      </c>
      <c r="D132" s="163" t="s">
        <v>128</v>
      </c>
      <c r="E132" s="164" t="s">
        <v>259</v>
      </c>
      <c r="F132" s="285" t="s">
        <v>260</v>
      </c>
      <c r="G132" s="285"/>
      <c r="H132" s="285"/>
      <c r="I132" s="285"/>
      <c r="J132" s="165" t="s">
        <v>261</v>
      </c>
      <c r="K132" s="166">
        <v>17</v>
      </c>
      <c r="L132" s="286">
        <v>0</v>
      </c>
      <c r="M132" s="286"/>
      <c r="N132" s="287">
        <f>ROUND(L132*K132,2)</f>
        <v>0</v>
      </c>
      <c r="O132" s="287"/>
      <c r="P132" s="287"/>
      <c r="Q132" s="287"/>
      <c r="R132" s="138"/>
      <c r="T132" s="167" t="s">
        <v>5</v>
      </c>
      <c r="U132" s="47" t="s">
        <v>42</v>
      </c>
      <c r="V132" s="39"/>
      <c r="W132" s="168">
        <f>V132*K132</f>
        <v>0</v>
      </c>
      <c r="X132" s="168">
        <v>0</v>
      </c>
      <c r="Y132" s="168">
        <f>X132*K132</f>
        <v>0</v>
      </c>
      <c r="Z132" s="168">
        <v>0.26</v>
      </c>
      <c r="AA132" s="169">
        <f>Z132*K132</f>
        <v>4.42</v>
      </c>
      <c r="AR132" s="21" t="s">
        <v>150</v>
      </c>
      <c r="AT132" s="21" t="s">
        <v>128</v>
      </c>
      <c r="AU132" s="21" t="s">
        <v>87</v>
      </c>
      <c r="AY132" s="21" t="s">
        <v>127</v>
      </c>
      <c r="BE132" s="109">
        <f>IF(U132="základní",N132,0)</f>
        <v>0</v>
      </c>
      <c r="BF132" s="109">
        <f>IF(U132="snížená",N132,0)</f>
        <v>0</v>
      </c>
      <c r="BG132" s="109">
        <f>IF(U132="zákl. přenesená",N132,0)</f>
        <v>0</v>
      </c>
      <c r="BH132" s="109">
        <f>IF(U132="sníž. přenesená",N132,0)</f>
        <v>0</v>
      </c>
      <c r="BI132" s="109">
        <f>IF(U132="nulová",N132,0)</f>
        <v>0</v>
      </c>
      <c r="BJ132" s="21" t="s">
        <v>22</v>
      </c>
      <c r="BK132" s="109">
        <f>ROUND(L132*K132,2)</f>
        <v>0</v>
      </c>
      <c r="BL132" s="21" t="s">
        <v>150</v>
      </c>
      <c r="BM132" s="21" t="s">
        <v>759</v>
      </c>
    </row>
    <row r="133" spans="2:65" s="11" customFormat="1" ht="22.5" customHeight="1">
      <c r="B133" s="178"/>
      <c r="C133" s="179"/>
      <c r="D133" s="179"/>
      <c r="E133" s="180" t="s">
        <v>5</v>
      </c>
      <c r="F133" s="300" t="s">
        <v>263</v>
      </c>
      <c r="G133" s="301"/>
      <c r="H133" s="301"/>
      <c r="I133" s="301"/>
      <c r="J133" s="179"/>
      <c r="K133" s="181" t="s">
        <v>5</v>
      </c>
      <c r="L133" s="179"/>
      <c r="M133" s="179"/>
      <c r="N133" s="179"/>
      <c r="O133" s="179"/>
      <c r="P133" s="179"/>
      <c r="Q133" s="179"/>
      <c r="R133" s="182"/>
      <c r="T133" s="183"/>
      <c r="U133" s="179"/>
      <c r="V133" s="179"/>
      <c r="W133" s="179"/>
      <c r="X133" s="179"/>
      <c r="Y133" s="179"/>
      <c r="Z133" s="179"/>
      <c r="AA133" s="184"/>
      <c r="AT133" s="185" t="s">
        <v>134</v>
      </c>
      <c r="AU133" s="185" t="s">
        <v>87</v>
      </c>
      <c r="AV133" s="11" t="s">
        <v>22</v>
      </c>
      <c r="AW133" s="11" t="s">
        <v>35</v>
      </c>
      <c r="AX133" s="11" t="s">
        <v>77</v>
      </c>
      <c r="AY133" s="185" t="s">
        <v>127</v>
      </c>
    </row>
    <row r="134" spans="2:65" s="11" customFormat="1" ht="22.5" customHeight="1">
      <c r="B134" s="178"/>
      <c r="C134" s="179"/>
      <c r="D134" s="179"/>
      <c r="E134" s="180" t="s">
        <v>5</v>
      </c>
      <c r="F134" s="290" t="s">
        <v>760</v>
      </c>
      <c r="G134" s="291"/>
      <c r="H134" s="291"/>
      <c r="I134" s="291"/>
      <c r="J134" s="179"/>
      <c r="K134" s="181" t="s">
        <v>5</v>
      </c>
      <c r="L134" s="179"/>
      <c r="M134" s="179"/>
      <c r="N134" s="179"/>
      <c r="O134" s="179"/>
      <c r="P134" s="179"/>
      <c r="Q134" s="179"/>
      <c r="R134" s="182"/>
      <c r="T134" s="183"/>
      <c r="U134" s="179"/>
      <c r="V134" s="179"/>
      <c r="W134" s="179"/>
      <c r="X134" s="179"/>
      <c r="Y134" s="179"/>
      <c r="Z134" s="179"/>
      <c r="AA134" s="184"/>
      <c r="AT134" s="185" t="s">
        <v>134</v>
      </c>
      <c r="AU134" s="185" t="s">
        <v>87</v>
      </c>
      <c r="AV134" s="11" t="s">
        <v>22</v>
      </c>
      <c r="AW134" s="11" t="s">
        <v>35</v>
      </c>
      <c r="AX134" s="11" t="s">
        <v>77</v>
      </c>
      <c r="AY134" s="185" t="s">
        <v>127</v>
      </c>
    </row>
    <row r="135" spans="2:65" s="11" customFormat="1" ht="22.5" customHeight="1">
      <c r="B135" s="178"/>
      <c r="C135" s="179"/>
      <c r="D135" s="179"/>
      <c r="E135" s="180" t="s">
        <v>5</v>
      </c>
      <c r="F135" s="290" t="s">
        <v>761</v>
      </c>
      <c r="G135" s="291"/>
      <c r="H135" s="291"/>
      <c r="I135" s="291"/>
      <c r="J135" s="179"/>
      <c r="K135" s="181" t="s">
        <v>5</v>
      </c>
      <c r="L135" s="179"/>
      <c r="M135" s="179"/>
      <c r="N135" s="179"/>
      <c r="O135" s="179"/>
      <c r="P135" s="179"/>
      <c r="Q135" s="179"/>
      <c r="R135" s="182"/>
      <c r="T135" s="183"/>
      <c r="U135" s="179"/>
      <c r="V135" s="179"/>
      <c r="W135" s="179"/>
      <c r="X135" s="179"/>
      <c r="Y135" s="179"/>
      <c r="Z135" s="179"/>
      <c r="AA135" s="184"/>
      <c r="AT135" s="185" t="s">
        <v>134</v>
      </c>
      <c r="AU135" s="185" t="s">
        <v>87</v>
      </c>
      <c r="AV135" s="11" t="s">
        <v>22</v>
      </c>
      <c r="AW135" s="11" t="s">
        <v>35</v>
      </c>
      <c r="AX135" s="11" t="s">
        <v>77</v>
      </c>
      <c r="AY135" s="185" t="s">
        <v>127</v>
      </c>
    </row>
    <row r="136" spans="2:65" s="11" customFormat="1" ht="22.5" customHeight="1">
      <c r="B136" s="178"/>
      <c r="C136" s="179"/>
      <c r="D136" s="179"/>
      <c r="E136" s="180" t="s">
        <v>5</v>
      </c>
      <c r="F136" s="290" t="s">
        <v>762</v>
      </c>
      <c r="G136" s="291"/>
      <c r="H136" s="291"/>
      <c r="I136" s="291"/>
      <c r="J136" s="179"/>
      <c r="K136" s="181" t="s">
        <v>5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134</v>
      </c>
      <c r="AU136" s="185" t="s">
        <v>87</v>
      </c>
      <c r="AV136" s="11" t="s">
        <v>22</v>
      </c>
      <c r="AW136" s="11" t="s">
        <v>35</v>
      </c>
      <c r="AX136" s="11" t="s">
        <v>77</v>
      </c>
      <c r="AY136" s="185" t="s">
        <v>127</v>
      </c>
    </row>
    <row r="137" spans="2:65" s="11" customFormat="1" ht="22.5" customHeight="1">
      <c r="B137" s="178"/>
      <c r="C137" s="179"/>
      <c r="D137" s="179"/>
      <c r="E137" s="180" t="s">
        <v>5</v>
      </c>
      <c r="F137" s="290" t="s">
        <v>763</v>
      </c>
      <c r="G137" s="291"/>
      <c r="H137" s="291"/>
      <c r="I137" s="291"/>
      <c r="J137" s="179"/>
      <c r="K137" s="181" t="s">
        <v>5</v>
      </c>
      <c r="L137" s="179"/>
      <c r="M137" s="179"/>
      <c r="N137" s="179"/>
      <c r="O137" s="179"/>
      <c r="P137" s="179"/>
      <c r="Q137" s="179"/>
      <c r="R137" s="182"/>
      <c r="T137" s="183"/>
      <c r="U137" s="179"/>
      <c r="V137" s="179"/>
      <c r="W137" s="179"/>
      <c r="X137" s="179"/>
      <c r="Y137" s="179"/>
      <c r="Z137" s="179"/>
      <c r="AA137" s="184"/>
      <c r="AT137" s="185" t="s">
        <v>134</v>
      </c>
      <c r="AU137" s="185" t="s">
        <v>87</v>
      </c>
      <c r="AV137" s="11" t="s">
        <v>22</v>
      </c>
      <c r="AW137" s="11" t="s">
        <v>35</v>
      </c>
      <c r="AX137" s="11" t="s">
        <v>77</v>
      </c>
      <c r="AY137" s="185" t="s">
        <v>127</v>
      </c>
    </row>
    <row r="138" spans="2:65" s="11" customFormat="1" ht="22.5" customHeight="1">
      <c r="B138" s="178"/>
      <c r="C138" s="179"/>
      <c r="D138" s="179"/>
      <c r="E138" s="180" t="s">
        <v>5</v>
      </c>
      <c r="F138" s="290" t="s">
        <v>275</v>
      </c>
      <c r="G138" s="291"/>
      <c r="H138" s="291"/>
      <c r="I138" s="291"/>
      <c r="J138" s="179"/>
      <c r="K138" s="181" t="s">
        <v>5</v>
      </c>
      <c r="L138" s="179"/>
      <c r="M138" s="179"/>
      <c r="N138" s="179"/>
      <c r="O138" s="179"/>
      <c r="P138" s="179"/>
      <c r="Q138" s="179"/>
      <c r="R138" s="182"/>
      <c r="T138" s="183"/>
      <c r="U138" s="179"/>
      <c r="V138" s="179"/>
      <c r="W138" s="179"/>
      <c r="X138" s="179"/>
      <c r="Y138" s="179"/>
      <c r="Z138" s="179"/>
      <c r="AA138" s="184"/>
      <c r="AT138" s="185" t="s">
        <v>134</v>
      </c>
      <c r="AU138" s="185" t="s">
        <v>87</v>
      </c>
      <c r="AV138" s="11" t="s">
        <v>22</v>
      </c>
      <c r="AW138" s="11" t="s">
        <v>35</v>
      </c>
      <c r="AX138" s="11" t="s">
        <v>77</v>
      </c>
      <c r="AY138" s="185" t="s">
        <v>127</v>
      </c>
    </row>
    <row r="139" spans="2:65" s="10" customFormat="1" ht="22.5" customHeight="1">
      <c r="B139" s="170"/>
      <c r="C139" s="171"/>
      <c r="D139" s="171"/>
      <c r="E139" s="172" t="s">
        <v>5</v>
      </c>
      <c r="F139" s="302" t="s">
        <v>764</v>
      </c>
      <c r="G139" s="303"/>
      <c r="H139" s="303"/>
      <c r="I139" s="303"/>
      <c r="J139" s="171"/>
      <c r="K139" s="173">
        <v>11</v>
      </c>
      <c r="L139" s="171"/>
      <c r="M139" s="171"/>
      <c r="N139" s="171"/>
      <c r="O139" s="171"/>
      <c r="P139" s="171"/>
      <c r="Q139" s="171"/>
      <c r="R139" s="174"/>
      <c r="T139" s="175"/>
      <c r="U139" s="171"/>
      <c r="V139" s="171"/>
      <c r="W139" s="171"/>
      <c r="X139" s="171"/>
      <c r="Y139" s="171"/>
      <c r="Z139" s="171"/>
      <c r="AA139" s="176"/>
      <c r="AT139" s="177" t="s">
        <v>134</v>
      </c>
      <c r="AU139" s="177" t="s">
        <v>87</v>
      </c>
      <c r="AV139" s="10" t="s">
        <v>87</v>
      </c>
      <c r="AW139" s="10" t="s">
        <v>35</v>
      </c>
      <c r="AX139" s="10" t="s">
        <v>77</v>
      </c>
      <c r="AY139" s="177" t="s">
        <v>127</v>
      </c>
    </row>
    <row r="140" spans="2:65" s="10" customFormat="1" ht="22.5" customHeight="1">
      <c r="B140" s="170"/>
      <c r="C140" s="171"/>
      <c r="D140" s="171"/>
      <c r="E140" s="172" t="s">
        <v>5</v>
      </c>
      <c r="F140" s="302" t="s">
        <v>765</v>
      </c>
      <c r="G140" s="303"/>
      <c r="H140" s="303"/>
      <c r="I140" s="303"/>
      <c r="J140" s="171"/>
      <c r="K140" s="173">
        <v>6</v>
      </c>
      <c r="L140" s="171"/>
      <c r="M140" s="171"/>
      <c r="N140" s="171"/>
      <c r="O140" s="171"/>
      <c r="P140" s="171"/>
      <c r="Q140" s="171"/>
      <c r="R140" s="174"/>
      <c r="T140" s="175"/>
      <c r="U140" s="171"/>
      <c r="V140" s="171"/>
      <c r="W140" s="171"/>
      <c r="X140" s="171"/>
      <c r="Y140" s="171"/>
      <c r="Z140" s="171"/>
      <c r="AA140" s="176"/>
      <c r="AT140" s="177" t="s">
        <v>134</v>
      </c>
      <c r="AU140" s="177" t="s">
        <v>87</v>
      </c>
      <c r="AV140" s="10" t="s">
        <v>87</v>
      </c>
      <c r="AW140" s="10" t="s">
        <v>35</v>
      </c>
      <c r="AX140" s="10" t="s">
        <v>77</v>
      </c>
      <c r="AY140" s="177" t="s">
        <v>127</v>
      </c>
    </row>
    <row r="141" spans="2:65" s="12" customFormat="1" ht="22.5" customHeight="1">
      <c r="B141" s="188"/>
      <c r="C141" s="189"/>
      <c r="D141" s="189"/>
      <c r="E141" s="190" t="s">
        <v>5</v>
      </c>
      <c r="F141" s="304" t="s">
        <v>279</v>
      </c>
      <c r="G141" s="305"/>
      <c r="H141" s="305"/>
      <c r="I141" s="305"/>
      <c r="J141" s="189"/>
      <c r="K141" s="191">
        <v>17</v>
      </c>
      <c r="L141" s="189"/>
      <c r="M141" s="189"/>
      <c r="N141" s="189"/>
      <c r="O141" s="189"/>
      <c r="P141" s="189"/>
      <c r="Q141" s="189"/>
      <c r="R141" s="192"/>
      <c r="T141" s="193"/>
      <c r="U141" s="189"/>
      <c r="V141" s="189"/>
      <c r="W141" s="189"/>
      <c r="X141" s="189"/>
      <c r="Y141" s="189"/>
      <c r="Z141" s="189"/>
      <c r="AA141" s="194"/>
      <c r="AT141" s="195" t="s">
        <v>134</v>
      </c>
      <c r="AU141" s="195" t="s">
        <v>87</v>
      </c>
      <c r="AV141" s="12" t="s">
        <v>150</v>
      </c>
      <c r="AW141" s="12" t="s">
        <v>35</v>
      </c>
      <c r="AX141" s="12" t="s">
        <v>22</v>
      </c>
      <c r="AY141" s="195" t="s">
        <v>127</v>
      </c>
    </row>
    <row r="142" spans="2:65" s="1" customFormat="1" ht="31.5" customHeight="1">
      <c r="B142" s="135"/>
      <c r="C142" s="163" t="s">
        <v>87</v>
      </c>
      <c r="D142" s="163" t="s">
        <v>128</v>
      </c>
      <c r="E142" s="164" t="s">
        <v>280</v>
      </c>
      <c r="F142" s="285" t="s">
        <v>281</v>
      </c>
      <c r="G142" s="285"/>
      <c r="H142" s="285"/>
      <c r="I142" s="285"/>
      <c r="J142" s="165" t="s">
        <v>261</v>
      </c>
      <c r="K142" s="166">
        <v>17</v>
      </c>
      <c r="L142" s="286">
        <v>0</v>
      </c>
      <c r="M142" s="286"/>
      <c r="N142" s="287">
        <f>ROUND(L142*K142,2)</f>
        <v>0</v>
      </c>
      <c r="O142" s="287"/>
      <c r="P142" s="287"/>
      <c r="Q142" s="287"/>
      <c r="R142" s="138"/>
      <c r="T142" s="167" t="s">
        <v>5</v>
      </c>
      <c r="U142" s="47" t="s">
        <v>42</v>
      </c>
      <c r="V142" s="39"/>
      <c r="W142" s="168">
        <f>V142*K142</f>
        <v>0</v>
      </c>
      <c r="X142" s="168">
        <v>0</v>
      </c>
      <c r="Y142" s="168">
        <f>X142*K142</f>
        <v>0</v>
      </c>
      <c r="Z142" s="168">
        <v>0.4</v>
      </c>
      <c r="AA142" s="169">
        <f>Z142*K142</f>
        <v>6.8000000000000007</v>
      </c>
      <c r="AR142" s="21" t="s">
        <v>150</v>
      </c>
      <c r="AT142" s="21" t="s">
        <v>128</v>
      </c>
      <c r="AU142" s="21" t="s">
        <v>87</v>
      </c>
      <c r="AY142" s="21" t="s">
        <v>127</v>
      </c>
      <c r="BE142" s="109">
        <f>IF(U142="základní",N142,0)</f>
        <v>0</v>
      </c>
      <c r="BF142" s="109">
        <f>IF(U142="snížená",N142,0)</f>
        <v>0</v>
      </c>
      <c r="BG142" s="109">
        <f>IF(U142="zákl. přenesená",N142,0)</f>
        <v>0</v>
      </c>
      <c r="BH142" s="109">
        <f>IF(U142="sníž. přenesená",N142,0)</f>
        <v>0</v>
      </c>
      <c r="BI142" s="109">
        <f>IF(U142="nulová",N142,0)</f>
        <v>0</v>
      </c>
      <c r="BJ142" s="21" t="s">
        <v>22</v>
      </c>
      <c r="BK142" s="109">
        <f>ROUND(L142*K142,2)</f>
        <v>0</v>
      </c>
      <c r="BL142" s="21" t="s">
        <v>150</v>
      </c>
      <c r="BM142" s="21" t="s">
        <v>766</v>
      </c>
    </row>
    <row r="143" spans="2:65" s="11" customFormat="1" ht="22.5" customHeight="1">
      <c r="B143" s="178"/>
      <c r="C143" s="179"/>
      <c r="D143" s="179"/>
      <c r="E143" s="180" t="s">
        <v>5</v>
      </c>
      <c r="F143" s="300" t="s">
        <v>263</v>
      </c>
      <c r="G143" s="301"/>
      <c r="H143" s="301"/>
      <c r="I143" s="301"/>
      <c r="J143" s="179"/>
      <c r="K143" s="181" t="s">
        <v>5</v>
      </c>
      <c r="L143" s="179"/>
      <c r="M143" s="179"/>
      <c r="N143" s="179"/>
      <c r="O143" s="179"/>
      <c r="P143" s="179"/>
      <c r="Q143" s="179"/>
      <c r="R143" s="182"/>
      <c r="T143" s="183"/>
      <c r="U143" s="179"/>
      <c r="V143" s="179"/>
      <c r="W143" s="179"/>
      <c r="X143" s="179"/>
      <c r="Y143" s="179"/>
      <c r="Z143" s="179"/>
      <c r="AA143" s="184"/>
      <c r="AT143" s="185" t="s">
        <v>134</v>
      </c>
      <c r="AU143" s="185" t="s">
        <v>87</v>
      </c>
      <c r="AV143" s="11" t="s">
        <v>22</v>
      </c>
      <c r="AW143" s="11" t="s">
        <v>35</v>
      </c>
      <c r="AX143" s="11" t="s">
        <v>77</v>
      </c>
      <c r="AY143" s="185" t="s">
        <v>127</v>
      </c>
    </row>
    <row r="144" spans="2:65" s="11" customFormat="1" ht="22.5" customHeight="1">
      <c r="B144" s="178"/>
      <c r="C144" s="179"/>
      <c r="D144" s="179"/>
      <c r="E144" s="180" t="s">
        <v>5</v>
      </c>
      <c r="F144" s="290" t="s">
        <v>760</v>
      </c>
      <c r="G144" s="291"/>
      <c r="H144" s="291"/>
      <c r="I144" s="291"/>
      <c r="J144" s="179"/>
      <c r="K144" s="181" t="s">
        <v>5</v>
      </c>
      <c r="L144" s="179"/>
      <c r="M144" s="179"/>
      <c r="N144" s="179"/>
      <c r="O144" s="179"/>
      <c r="P144" s="179"/>
      <c r="Q144" s="179"/>
      <c r="R144" s="182"/>
      <c r="T144" s="183"/>
      <c r="U144" s="179"/>
      <c r="V144" s="179"/>
      <c r="W144" s="179"/>
      <c r="X144" s="179"/>
      <c r="Y144" s="179"/>
      <c r="Z144" s="179"/>
      <c r="AA144" s="184"/>
      <c r="AT144" s="185" t="s">
        <v>134</v>
      </c>
      <c r="AU144" s="185" t="s">
        <v>87</v>
      </c>
      <c r="AV144" s="11" t="s">
        <v>22</v>
      </c>
      <c r="AW144" s="11" t="s">
        <v>35</v>
      </c>
      <c r="AX144" s="11" t="s">
        <v>77</v>
      </c>
      <c r="AY144" s="185" t="s">
        <v>127</v>
      </c>
    </row>
    <row r="145" spans="2:65" s="11" customFormat="1" ht="22.5" customHeight="1">
      <c r="B145" s="178"/>
      <c r="C145" s="179"/>
      <c r="D145" s="179"/>
      <c r="E145" s="180" t="s">
        <v>5</v>
      </c>
      <c r="F145" s="290" t="s">
        <v>761</v>
      </c>
      <c r="G145" s="291"/>
      <c r="H145" s="291"/>
      <c r="I145" s="291"/>
      <c r="J145" s="179"/>
      <c r="K145" s="181" t="s">
        <v>5</v>
      </c>
      <c r="L145" s="179"/>
      <c r="M145" s="179"/>
      <c r="N145" s="179"/>
      <c r="O145" s="179"/>
      <c r="P145" s="179"/>
      <c r="Q145" s="179"/>
      <c r="R145" s="182"/>
      <c r="T145" s="183"/>
      <c r="U145" s="179"/>
      <c r="V145" s="179"/>
      <c r="W145" s="179"/>
      <c r="X145" s="179"/>
      <c r="Y145" s="179"/>
      <c r="Z145" s="179"/>
      <c r="AA145" s="184"/>
      <c r="AT145" s="185" t="s">
        <v>134</v>
      </c>
      <c r="AU145" s="185" t="s">
        <v>87</v>
      </c>
      <c r="AV145" s="11" t="s">
        <v>22</v>
      </c>
      <c r="AW145" s="11" t="s">
        <v>35</v>
      </c>
      <c r="AX145" s="11" t="s">
        <v>77</v>
      </c>
      <c r="AY145" s="185" t="s">
        <v>127</v>
      </c>
    </row>
    <row r="146" spans="2:65" s="11" customFormat="1" ht="22.5" customHeight="1">
      <c r="B146" s="178"/>
      <c r="C146" s="179"/>
      <c r="D146" s="179"/>
      <c r="E146" s="180" t="s">
        <v>5</v>
      </c>
      <c r="F146" s="290" t="s">
        <v>762</v>
      </c>
      <c r="G146" s="291"/>
      <c r="H146" s="291"/>
      <c r="I146" s="291"/>
      <c r="J146" s="179"/>
      <c r="K146" s="181" t="s">
        <v>5</v>
      </c>
      <c r="L146" s="179"/>
      <c r="M146" s="179"/>
      <c r="N146" s="179"/>
      <c r="O146" s="179"/>
      <c r="P146" s="179"/>
      <c r="Q146" s="179"/>
      <c r="R146" s="182"/>
      <c r="T146" s="183"/>
      <c r="U146" s="179"/>
      <c r="V146" s="179"/>
      <c r="W146" s="179"/>
      <c r="X146" s="179"/>
      <c r="Y146" s="179"/>
      <c r="Z146" s="179"/>
      <c r="AA146" s="184"/>
      <c r="AT146" s="185" t="s">
        <v>134</v>
      </c>
      <c r="AU146" s="185" t="s">
        <v>87</v>
      </c>
      <c r="AV146" s="11" t="s">
        <v>22</v>
      </c>
      <c r="AW146" s="11" t="s">
        <v>35</v>
      </c>
      <c r="AX146" s="11" t="s">
        <v>77</v>
      </c>
      <c r="AY146" s="185" t="s">
        <v>127</v>
      </c>
    </row>
    <row r="147" spans="2:65" s="11" customFormat="1" ht="22.5" customHeight="1">
      <c r="B147" s="178"/>
      <c r="C147" s="179"/>
      <c r="D147" s="179"/>
      <c r="E147" s="180" t="s">
        <v>5</v>
      </c>
      <c r="F147" s="290" t="s">
        <v>763</v>
      </c>
      <c r="G147" s="291"/>
      <c r="H147" s="291"/>
      <c r="I147" s="291"/>
      <c r="J147" s="179"/>
      <c r="K147" s="181" t="s">
        <v>5</v>
      </c>
      <c r="L147" s="179"/>
      <c r="M147" s="179"/>
      <c r="N147" s="179"/>
      <c r="O147" s="179"/>
      <c r="P147" s="179"/>
      <c r="Q147" s="179"/>
      <c r="R147" s="182"/>
      <c r="T147" s="183"/>
      <c r="U147" s="179"/>
      <c r="V147" s="179"/>
      <c r="W147" s="179"/>
      <c r="X147" s="179"/>
      <c r="Y147" s="179"/>
      <c r="Z147" s="179"/>
      <c r="AA147" s="184"/>
      <c r="AT147" s="185" t="s">
        <v>134</v>
      </c>
      <c r="AU147" s="185" t="s">
        <v>87</v>
      </c>
      <c r="AV147" s="11" t="s">
        <v>22</v>
      </c>
      <c r="AW147" s="11" t="s">
        <v>35</v>
      </c>
      <c r="AX147" s="11" t="s">
        <v>77</v>
      </c>
      <c r="AY147" s="185" t="s">
        <v>127</v>
      </c>
    </row>
    <row r="148" spans="2:65" s="11" customFormat="1" ht="22.5" customHeight="1">
      <c r="B148" s="178"/>
      <c r="C148" s="179"/>
      <c r="D148" s="179"/>
      <c r="E148" s="180" t="s">
        <v>5</v>
      </c>
      <c r="F148" s="290" t="s">
        <v>275</v>
      </c>
      <c r="G148" s="291"/>
      <c r="H148" s="291"/>
      <c r="I148" s="291"/>
      <c r="J148" s="179"/>
      <c r="K148" s="181" t="s">
        <v>5</v>
      </c>
      <c r="L148" s="179"/>
      <c r="M148" s="179"/>
      <c r="N148" s="179"/>
      <c r="O148" s="179"/>
      <c r="P148" s="179"/>
      <c r="Q148" s="179"/>
      <c r="R148" s="182"/>
      <c r="T148" s="183"/>
      <c r="U148" s="179"/>
      <c r="V148" s="179"/>
      <c r="W148" s="179"/>
      <c r="X148" s="179"/>
      <c r="Y148" s="179"/>
      <c r="Z148" s="179"/>
      <c r="AA148" s="184"/>
      <c r="AT148" s="185" t="s">
        <v>134</v>
      </c>
      <c r="AU148" s="185" t="s">
        <v>87</v>
      </c>
      <c r="AV148" s="11" t="s">
        <v>22</v>
      </c>
      <c r="AW148" s="11" t="s">
        <v>35</v>
      </c>
      <c r="AX148" s="11" t="s">
        <v>77</v>
      </c>
      <c r="AY148" s="185" t="s">
        <v>127</v>
      </c>
    </row>
    <row r="149" spans="2:65" s="10" customFormat="1" ht="22.5" customHeight="1">
      <c r="B149" s="170"/>
      <c r="C149" s="171"/>
      <c r="D149" s="171"/>
      <c r="E149" s="172" t="s">
        <v>5</v>
      </c>
      <c r="F149" s="302" t="s">
        <v>764</v>
      </c>
      <c r="G149" s="303"/>
      <c r="H149" s="303"/>
      <c r="I149" s="303"/>
      <c r="J149" s="171"/>
      <c r="K149" s="173">
        <v>11</v>
      </c>
      <c r="L149" s="171"/>
      <c r="M149" s="171"/>
      <c r="N149" s="171"/>
      <c r="O149" s="171"/>
      <c r="P149" s="171"/>
      <c r="Q149" s="171"/>
      <c r="R149" s="174"/>
      <c r="T149" s="175"/>
      <c r="U149" s="171"/>
      <c r="V149" s="171"/>
      <c r="W149" s="171"/>
      <c r="X149" s="171"/>
      <c r="Y149" s="171"/>
      <c r="Z149" s="171"/>
      <c r="AA149" s="176"/>
      <c r="AT149" s="177" t="s">
        <v>134</v>
      </c>
      <c r="AU149" s="177" t="s">
        <v>87</v>
      </c>
      <c r="AV149" s="10" t="s">
        <v>87</v>
      </c>
      <c r="AW149" s="10" t="s">
        <v>35</v>
      </c>
      <c r="AX149" s="10" t="s">
        <v>77</v>
      </c>
      <c r="AY149" s="177" t="s">
        <v>127</v>
      </c>
    </row>
    <row r="150" spans="2:65" s="10" customFormat="1" ht="22.5" customHeight="1">
      <c r="B150" s="170"/>
      <c r="C150" s="171"/>
      <c r="D150" s="171"/>
      <c r="E150" s="172" t="s">
        <v>5</v>
      </c>
      <c r="F150" s="302" t="s">
        <v>765</v>
      </c>
      <c r="G150" s="303"/>
      <c r="H150" s="303"/>
      <c r="I150" s="303"/>
      <c r="J150" s="171"/>
      <c r="K150" s="173">
        <v>6</v>
      </c>
      <c r="L150" s="171"/>
      <c r="M150" s="171"/>
      <c r="N150" s="171"/>
      <c r="O150" s="171"/>
      <c r="P150" s="171"/>
      <c r="Q150" s="171"/>
      <c r="R150" s="174"/>
      <c r="T150" s="175"/>
      <c r="U150" s="171"/>
      <c r="V150" s="171"/>
      <c r="W150" s="171"/>
      <c r="X150" s="171"/>
      <c r="Y150" s="171"/>
      <c r="Z150" s="171"/>
      <c r="AA150" s="176"/>
      <c r="AT150" s="177" t="s">
        <v>134</v>
      </c>
      <c r="AU150" s="177" t="s">
        <v>87</v>
      </c>
      <c r="AV150" s="10" t="s">
        <v>87</v>
      </c>
      <c r="AW150" s="10" t="s">
        <v>35</v>
      </c>
      <c r="AX150" s="10" t="s">
        <v>77</v>
      </c>
      <c r="AY150" s="177" t="s">
        <v>127</v>
      </c>
    </row>
    <row r="151" spans="2:65" s="12" customFormat="1" ht="22.5" customHeight="1">
      <c r="B151" s="188"/>
      <c r="C151" s="189"/>
      <c r="D151" s="189"/>
      <c r="E151" s="190" t="s">
        <v>5</v>
      </c>
      <c r="F151" s="304" t="s">
        <v>279</v>
      </c>
      <c r="G151" s="305"/>
      <c r="H151" s="305"/>
      <c r="I151" s="305"/>
      <c r="J151" s="189"/>
      <c r="K151" s="191">
        <v>17</v>
      </c>
      <c r="L151" s="189"/>
      <c r="M151" s="189"/>
      <c r="N151" s="189"/>
      <c r="O151" s="189"/>
      <c r="P151" s="189"/>
      <c r="Q151" s="189"/>
      <c r="R151" s="192"/>
      <c r="T151" s="193"/>
      <c r="U151" s="189"/>
      <c r="V151" s="189"/>
      <c r="W151" s="189"/>
      <c r="X151" s="189"/>
      <c r="Y151" s="189"/>
      <c r="Z151" s="189"/>
      <c r="AA151" s="194"/>
      <c r="AT151" s="195" t="s">
        <v>134</v>
      </c>
      <c r="AU151" s="195" t="s">
        <v>87</v>
      </c>
      <c r="AV151" s="12" t="s">
        <v>150</v>
      </c>
      <c r="AW151" s="12" t="s">
        <v>35</v>
      </c>
      <c r="AX151" s="12" t="s">
        <v>22</v>
      </c>
      <c r="AY151" s="195" t="s">
        <v>127</v>
      </c>
    </row>
    <row r="152" spans="2:65" s="1" customFormat="1" ht="31.5" customHeight="1">
      <c r="B152" s="135"/>
      <c r="C152" s="163" t="s">
        <v>90</v>
      </c>
      <c r="D152" s="163" t="s">
        <v>128</v>
      </c>
      <c r="E152" s="164" t="s">
        <v>767</v>
      </c>
      <c r="F152" s="285" t="s">
        <v>768</v>
      </c>
      <c r="G152" s="285"/>
      <c r="H152" s="285"/>
      <c r="I152" s="285"/>
      <c r="J152" s="165" t="s">
        <v>261</v>
      </c>
      <c r="K152" s="166">
        <v>587.79999999999995</v>
      </c>
      <c r="L152" s="286">
        <v>0</v>
      </c>
      <c r="M152" s="286"/>
      <c r="N152" s="287">
        <f>ROUND(L152*K152,2)</f>
        <v>0</v>
      </c>
      <c r="O152" s="287"/>
      <c r="P152" s="287"/>
      <c r="Q152" s="287"/>
      <c r="R152" s="138"/>
      <c r="T152" s="167" t="s">
        <v>5</v>
      </c>
      <c r="U152" s="47" t="s">
        <v>42</v>
      </c>
      <c r="V152" s="39"/>
      <c r="W152" s="168">
        <f>V152*K152</f>
        <v>0</v>
      </c>
      <c r="X152" s="168">
        <v>0</v>
      </c>
      <c r="Y152" s="168">
        <f>X152*K152</f>
        <v>0</v>
      </c>
      <c r="Z152" s="168">
        <v>0.72</v>
      </c>
      <c r="AA152" s="169">
        <f>Z152*K152</f>
        <v>423.21599999999995</v>
      </c>
      <c r="AR152" s="21" t="s">
        <v>150</v>
      </c>
      <c r="AT152" s="21" t="s">
        <v>128</v>
      </c>
      <c r="AU152" s="21" t="s">
        <v>87</v>
      </c>
      <c r="AY152" s="21" t="s">
        <v>127</v>
      </c>
      <c r="BE152" s="109">
        <f>IF(U152="základní",N152,0)</f>
        <v>0</v>
      </c>
      <c r="BF152" s="109">
        <f>IF(U152="snížená",N152,0)</f>
        <v>0</v>
      </c>
      <c r="BG152" s="109">
        <f>IF(U152="zákl. přenesená",N152,0)</f>
        <v>0</v>
      </c>
      <c r="BH152" s="109">
        <f>IF(U152="sníž. přenesená",N152,0)</f>
        <v>0</v>
      </c>
      <c r="BI152" s="109">
        <f>IF(U152="nulová",N152,0)</f>
        <v>0</v>
      </c>
      <c r="BJ152" s="21" t="s">
        <v>22</v>
      </c>
      <c r="BK152" s="109">
        <f>ROUND(L152*K152,2)</f>
        <v>0</v>
      </c>
      <c r="BL152" s="21" t="s">
        <v>150</v>
      </c>
      <c r="BM152" s="21" t="s">
        <v>769</v>
      </c>
    </row>
    <row r="153" spans="2:65" s="11" customFormat="1" ht="22.5" customHeight="1">
      <c r="B153" s="178"/>
      <c r="C153" s="179"/>
      <c r="D153" s="179"/>
      <c r="E153" s="180" t="s">
        <v>5</v>
      </c>
      <c r="F153" s="300" t="s">
        <v>263</v>
      </c>
      <c r="G153" s="301"/>
      <c r="H153" s="301"/>
      <c r="I153" s="301"/>
      <c r="J153" s="179"/>
      <c r="K153" s="181" t="s">
        <v>5</v>
      </c>
      <c r="L153" s="179"/>
      <c r="M153" s="179"/>
      <c r="N153" s="179"/>
      <c r="O153" s="179"/>
      <c r="P153" s="179"/>
      <c r="Q153" s="179"/>
      <c r="R153" s="182"/>
      <c r="T153" s="183"/>
      <c r="U153" s="179"/>
      <c r="V153" s="179"/>
      <c r="W153" s="179"/>
      <c r="X153" s="179"/>
      <c r="Y153" s="179"/>
      <c r="Z153" s="179"/>
      <c r="AA153" s="184"/>
      <c r="AT153" s="185" t="s">
        <v>134</v>
      </c>
      <c r="AU153" s="185" t="s">
        <v>87</v>
      </c>
      <c r="AV153" s="11" t="s">
        <v>22</v>
      </c>
      <c r="AW153" s="11" t="s">
        <v>35</v>
      </c>
      <c r="AX153" s="11" t="s">
        <v>77</v>
      </c>
      <c r="AY153" s="185" t="s">
        <v>127</v>
      </c>
    </row>
    <row r="154" spans="2:65" s="11" customFormat="1" ht="22.5" customHeight="1">
      <c r="B154" s="178"/>
      <c r="C154" s="179"/>
      <c r="D154" s="179"/>
      <c r="E154" s="180" t="s">
        <v>5</v>
      </c>
      <c r="F154" s="290" t="s">
        <v>760</v>
      </c>
      <c r="G154" s="291"/>
      <c r="H154" s="291"/>
      <c r="I154" s="291"/>
      <c r="J154" s="179"/>
      <c r="K154" s="181" t="s">
        <v>5</v>
      </c>
      <c r="L154" s="179"/>
      <c r="M154" s="179"/>
      <c r="N154" s="179"/>
      <c r="O154" s="179"/>
      <c r="P154" s="179"/>
      <c r="Q154" s="179"/>
      <c r="R154" s="182"/>
      <c r="T154" s="183"/>
      <c r="U154" s="179"/>
      <c r="V154" s="179"/>
      <c r="W154" s="179"/>
      <c r="X154" s="179"/>
      <c r="Y154" s="179"/>
      <c r="Z154" s="179"/>
      <c r="AA154" s="184"/>
      <c r="AT154" s="185" t="s">
        <v>134</v>
      </c>
      <c r="AU154" s="185" t="s">
        <v>87</v>
      </c>
      <c r="AV154" s="11" t="s">
        <v>22</v>
      </c>
      <c r="AW154" s="11" t="s">
        <v>35</v>
      </c>
      <c r="AX154" s="11" t="s">
        <v>77</v>
      </c>
      <c r="AY154" s="185" t="s">
        <v>127</v>
      </c>
    </row>
    <row r="155" spans="2:65" s="11" customFormat="1" ht="22.5" customHeight="1">
      <c r="B155" s="178"/>
      <c r="C155" s="179"/>
      <c r="D155" s="179"/>
      <c r="E155" s="180" t="s">
        <v>5</v>
      </c>
      <c r="F155" s="290" t="s">
        <v>761</v>
      </c>
      <c r="G155" s="291"/>
      <c r="H155" s="291"/>
      <c r="I155" s="291"/>
      <c r="J155" s="179"/>
      <c r="K155" s="181" t="s">
        <v>5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134</v>
      </c>
      <c r="AU155" s="185" t="s">
        <v>87</v>
      </c>
      <c r="AV155" s="11" t="s">
        <v>22</v>
      </c>
      <c r="AW155" s="11" t="s">
        <v>35</v>
      </c>
      <c r="AX155" s="11" t="s">
        <v>77</v>
      </c>
      <c r="AY155" s="185" t="s">
        <v>127</v>
      </c>
    </row>
    <row r="156" spans="2:65" s="11" customFormat="1" ht="22.5" customHeight="1">
      <c r="B156" s="178"/>
      <c r="C156" s="179"/>
      <c r="D156" s="179"/>
      <c r="E156" s="180" t="s">
        <v>5</v>
      </c>
      <c r="F156" s="290" t="s">
        <v>762</v>
      </c>
      <c r="G156" s="291"/>
      <c r="H156" s="291"/>
      <c r="I156" s="291"/>
      <c r="J156" s="179"/>
      <c r="K156" s="181" t="s">
        <v>5</v>
      </c>
      <c r="L156" s="179"/>
      <c r="M156" s="179"/>
      <c r="N156" s="179"/>
      <c r="O156" s="179"/>
      <c r="P156" s="179"/>
      <c r="Q156" s="179"/>
      <c r="R156" s="182"/>
      <c r="T156" s="183"/>
      <c r="U156" s="179"/>
      <c r="V156" s="179"/>
      <c r="W156" s="179"/>
      <c r="X156" s="179"/>
      <c r="Y156" s="179"/>
      <c r="Z156" s="179"/>
      <c r="AA156" s="184"/>
      <c r="AT156" s="185" t="s">
        <v>134</v>
      </c>
      <c r="AU156" s="185" t="s">
        <v>87</v>
      </c>
      <c r="AV156" s="11" t="s">
        <v>22</v>
      </c>
      <c r="AW156" s="11" t="s">
        <v>35</v>
      </c>
      <c r="AX156" s="11" t="s">
        <v>77</v>
      </c>
      <c r="AY156" s="185" t="s">
        <v>127</v>
      </c>
    </row>
    <row r="157" spans="2:65" s="11" customFormat="1" ht="22.5" customHeight="1">
      <c r="B157" s="178"/>
      <c r="C157" s="179"/>
      <c r="D157" s="179"/>
      <c r="E157" s="180" t="s">
        <v>5</v>
      </c>
      <c r="F157" s="290" t="s">
        <v>763</v>
      </c>
      <c r="G157" s="291"/>
      <c r="H157" s="291"/>
      <c r="I157" s="291"/>
      <c r="J157" s="179"/>
      <c r="K157" s="181" t="s">
        <v>5</v>
      </c>
      <c r="L157" s="179"/>
      <c r="M157" s="179"/>
      <c r="N157" s="179"/>
      <c r="O157" s="179"/>
      <c r="P157" s="179"/>
      <c r="Q157" s="179"/>
      <c r="R157" s="182"/>
      <c r="T157" s="183"/>
      <c r="U157" s="179"/>
      <c r="V157" s="179"/>
      <c r="W157" s="179"/>
      <c r="X157" s="179"/>
      <c r="Y157" s="179"/>
      <c r="Z157" s="179"/>
      <c r="AA157" s="184"/>
      <c r="AT157" s="185" t="s">
        <v>134</v>
      </c>
      <c r="AU157" s="185" t="s">
        <v>87</v>
      </c>
      <c r="AV157" s="11" t="s">
        <v>22</v>
      </c>
      <c r="AW157" s="11" t="s">
        <v>35</v>
      </c>
      <c r="AX157" s="11" t="s">
        <v>77</v>
      </c>
      <c r="AY157" s="185" t="s">
        <v>127</v>
      </c>
    </row>
    <row r="158" spans="2:65" s="11" customFormat="1" ht="22.5" customHeight="1">
      <c r="B158" s="178"/>
      <c r="C158" s="179"/>
      <c r="D158" s="179"/>
      <c r="E158" s="180" t="s">
        <v>5</v>
      </c>
      <c r="F158" s="290" t="s">
        <v>770</v>
      </c>
      <c r="G158" s="291"/>
      <c r="H158" s="291"/>
      <c r="I158" s="291"/>
      <c r="J158" s="179"/>
      <c r="K158" s="181" t="s">
        <v>5</v>
      </c>
      <c r="L158" s="179"/>
      <c r="M158" s="179"/>
      <c r="N158" s="179"/>
      <c r="O158" s="179"/>
      <c r="P158" s="179"/>
      <c r="Q158" s="179"/>
      <c r="R158" s="182"/>
      <c r="T158" s="183"/>
      <c r="U158" s="179"/>
      <c r="V158" s="179"/>
      <c r="W158" s="179"/>
      <c r="X158" s="179"/>
      <c r="Y158" s="179"/>
      <c r="Z158" s="179"/>
      <c r="AA158" s="184"/>
      <c r="AT158" s="185" t="s">
        <v>134</v>
      </c>
      <c r="AU158" s="185" t="s">
        <v>87</v>
      </c>
      <c r="AV158" s="11" t="s">
        <v>22</v>
      </c>
      <c r="AW158" s="11" t="s">
        <v>35</v>
      </c>
      <c r="AX158" s="11" t="s">
        <v>77</v>
      </c>
      <c r="AY158" s="185" t="s">
        <v>127</v>
      </c>
    </row>
    <row r="159" spans="2:65" s="10" customFormat="1" ht="22.5" customHeight="1">
      <c r="B159" s="170"/>
      <c r="C159" s="171"/>
      <c r="D159" s="171"/>
      <c r="E159" s="172" t="s">
        <v>5</v>
      </c>
      <c r="F159" s="302" t="s">
        <v>771</v>
      </c>
      <c r="G159" s="303"/>
      <c r="H159" s="303"/>
      <c r="I159" s="303"/>
      <c r="J159" s="171"/>
      <c r="K159" s="173">
        <v>483.8</v>
      </c>
      <c r="L159" s="171"/>
      <c r="M159" s="171"/>
      <c r="N159" s="171"/>
      <c r="O159" s="171"/>
      <c r="P159" s="171"/>
      <c r="Q159" s="171"/>
      <c r="R159" s="174"/>
      <c r="T159" s="175"/>
      <c r="U159" s="171"/>
      <c r="V159" s="171"/>
      <c r="W159" s="171"/>
      <c r="X159" s="171"/>
      <c r="Y159" s="171"/>
      <c r="Z159" s="171"/>
      <c r="AA159" s="176"/>
      <c r="AT159" s="177" t="s">
        <v>134</v>
      </c>
      <c r="AU159" s="177" t="s">
        <v>87</v>
      </c>
      <c r="AV159" s="10" t="s">
        <v>87</v>
      </c>
      <c r="AW159" s="10" t="s">
        <v>35</v>
      </c>
      <c r="AX159" s="10" t="s">
        <v>77</v>
      </c>
      <c r="AY159" s="177" t="s">
        <v>127</v>
      </c>
    </row>
    <row r="160" spans="2:65" s="11" customFormat="1" ht="22.5" customHeight="1">
      <c r="B160" s="178"/>
      <c r="C160" s="179"/>
      <c r="D160" s="179"/>
      <c r="E160" s="180" t="s">
        <v>5</v>
      </c>
      <c r="F160" s="290" t="s">
        <v>772</v>
      </c>
      <c r="G160" s="291"/>
      <c r="H160" s="291"/>
      <c r="I160" s="291"/>
      <c r="J160" s="179"/>
      <c r="K160" s="181" t="s">
        <v>5</v>
      </c>
      <c r="L160" s="179"/>
      <c r="M160" s="179"/>
      <c r="N160" s="179"/>
      <c r="O160" s="179"/>
      <c r="P160" s="179"/>
      <c r="Q160" s="179"/>
      <c r="R160" s="182"/>
      <c r="T160" s="183"/>
      <c r="U160" s="179"/>
      <c r="V160" s="179"/>
      <c r="W160" s="179"/>
      <c r="X160" s="179"/>
      <c r="Y160" s="179"/>
      <c r="Z160" s="179"/>
      <c r="AA160" s="184"/>
      <c r="AT160" s="185" t="s">
        <v>134</v>
      </c>
      <c r="AU160" s="185" t="s">
        <v>87</v>
      </c>
      <c r="AV160" s="11" t="s">
        <v>22</v>
      </c>
      <c r="AW160" s="11" t="s">
        <v>35</v>
      </c>
      <c r="AX160" s="11" t="s">
        <v>77</v>
      </c>
      <c r="AY160" s="185" t="s">
        <v>127</v>
      </c>
    </row>
    <row r="161" spans="2:51" s="10" customFormat="1" ht="22.5" customHeight="1">
      <c r="B161" s="170"/>
      <c r="C161" s="171"/>
      <c r="D161" s="171"/>
      <c r="E161" s="172" t="s">
        <v>5</v>
      </c>
      <c r="F161" s="302" t="s">
        <v>773</v>
      </c>
      <c r="G161" s="303"/>
      <c r="H161" s="303"/>
      <c r="I161" s="303"/>
      <c r="J161" s="171"/>
      <c r="K161" s="173">
        <v>5.5</v>
      </c>
      <c r="L161" s="171"/>
      <c r="M161" s="171"/>
      <c r="N161" s="171"/>
      <c r="O161" s="171"/>
      <c r="P161" s="171"/>
      <c r="Q161" s="171"/>
      <c r="R161" s="174"/>
      <c r="T161" s="175"/>
      <c r="U161" s="171"/>
      <c r="V161" s="171"/>
      <c r="W161" s="171"/>
      <c r="X161" s="171"/>
      <c r="Y161" s="171"/>
      <c r="Z161" s="171"/>
      <c r="AA161" s="176"/>
      <c r="AT161" s="177" t="s">
        <v>134</v>
      </c>
      <c r="AU161" s="177" t="s">
        <v>87</v>
      </c>
      <c r="AV161" s="10" t="s">
        <v>87</v>
      </c>
      <c r="AW161" s="10" t="s">
        <v>35</v>
      </c>
      <c r="AX161" s="10" t="s">
        <v>77</v>
      </c>
      <c r="AY161" s="177" t="s">
        <v>127</v>
      </c>
    </row>
    <row r="162" spans="2:51" s="11" customFormat="1" ht="22.5" customHeight="1">
      <c r="B162" s="178"/>
      <c r="C162" s="179"/>
      <c r="D162" s="179"/>
      <c r="E162" s="180" t="s">
        <v>5</v>
      </c>
      <c r="F162" s="290" t="s">
        <v>774</v>
      </c>
      <c r="G162" s="291"/>
      <c r="H162" s="291"/>
      <c r="I162" s="291"/>
      <c r="J162" s="179"/>
      <c r="K162" s="181" t="s">
        <v>5</v>
      </c>
      <c r="L162" s="179"/>
      <c r="M162" s="179"/>
      <c r="N162" s="179"/>
      <c r="O162" s="179"/>
      <c r="P162" s="179"/>
      <c r="Q162" s="179"/>
      <c r="R162" s="182"/>
      <c r="T162" s="183"/>
      <c r="U162" s="179"/>
      <c r="V162" s="179"/>
      <c r="W162" s="179"/>
      <c r="X162" s="179"/>
      <c r="Y162" s="179"/>
      <c r="Z162" s="179"/>
      <c r="AA162" s="184"/>
      <c r="AT162" s="185" t="s">
        <v>134</v>
      </c>
      <c r="AU162" s="185" t="s">
        <v>87</v>
      </c>
      <c r="AV162" s="11" t="s">
        <v>22</v>
      </c>
      <c r="AW162" s="11" t="s">
        <v>35</v>
      </c>
      <c r="AX162" s="11" t="s">
        <v>77</v>
      </c>
      <c r="AY162" s="185" t="s">
        <v>127</v>
      </c>
    </row>
    <row r="163" spans="2:51" s="10" customFormat="1" ht="22.5" customHeight="1">
      <c r="B163" s="170"/>
      <c r="C163" s="171"/>
      <c r="D163" s="171"/>
      <c r="E163" s="172" t="s">
        <v>5</v>
      </c>
      <c r="F163" s="302" t="s">
        <v>775</v>
      </c>
      <c r="G163" s="303"/>
      <c r="H163" s="303"/>
      <c r="I163" s="303"/>
      <c r="J163" s="171"/>
      <c r="K163" s="173">
        <v>27.5</v>
      </c>
      <c r="L163" s="171"/>
      <c r="M163" s="171"/>
      <c r="N163" s="171"/>
      <c r="O163" s="171"/>
      <c r="P163" s="171"/>
      <c r="Q163" s="171"/>
      <c r="R163" s="174"/>
      <c r="T163" s="175"/>
      <c r="U163" s="171"/>
      <c r="V163" s="171"/>
      <c r="W163" s="171"/>
      <c r="X163" s="171"/>
      <c r="Y163" s="171"/>
      <c r="Z163" s="171"/>
      <c r="AA163" s="176"/>
      <c r="AT163" s="177" t="s">
        <v>134</v>
      </c>
      <c r="AU163" s="177" t="s">
        <v>87</v>
      </c>
      <c r="AV163" s="10" t="s">
        <v>87</v>
      </c>
      <c r="AW163" s="10" t="s">
        <v>35</v>
      </c>
      <c r="AX163" s="10" t="s">
        <v>77</v>
      </c>
      <c r="AY163" s="177" t="s">
        <v>127</v>
      </c>
    </row>
    <row r="164" spans="2:51" s="11" customFormat="1" ht="22.5" customHeight="1">
      <c r="B164" s="178"/>
      <c r="C164" s="179"/>
      <c r="D164" s="179"/>
      <c r="E164" s="180" t="s">
        <v>5</v>
      </c>
      <c r="F164" s="290" t="s">
        <v>776</v>
      </c>
      <c r="G164" s="291"/>
      <c r="H164" s="291"/>
      <c r="I164" s="291"/>
      <c r="J164" s="179"/>
      <c r="K164" s="181" t="s">
        <v>5</v>
      </c>
      <c r="L164" s="179"/>
      <c r="M164" s="179"/>
      <c r="N164" s="179"/>
      <c r="O164" s="179"/>
      <c r="P164" s="179"/>
      <c r="Q164" s="179"/>
      <c r="R164" s="182"/>
      <c r="T164" s="183"/>
      <c r="U164" s="179"/>
      <c r="V164" s="179"/>
      <c r="W164" s="179"/>
      <c r="X164" s="179"/>
      <c r="Y164" s="179"/>
      <c r="Z164" s="179"/>
      <c r="AA164" s="184"/>
      <c r="AT164" s="185" t="s">
        <v>134</v>
      </c>
      <c r="AU164" s="185" t="s">
        <v>87</v>
      </c>
      <c r="AV164" s="11" t="s">
        <v>22</v>
      </c>
      <c r="AW164" s="11" t="s">
        <v>35</v>
      </c>
      <c r="AX164" s="11" t="s">
        <v>77</v>
      </c>
      <c r="AY164" s="185" t="s">
        <v>127</v>
      </c>
    </row>
    <row r="165" spans="2:51" s="10" customFormat="1" ht="22.5" customHeight="1">
      <c r="B165" s="170"/>
      <c r="C165" s="171"/>
      <c r="D165" s="171"/>
      <c r="E165" s="172" t="s">
        <v>5</v>
      </c>
      <c r="F165" s="302" t="s">
        <v>276</v>
      </c>
      <c r="G165" s="303"/>
      <c r="H165" s="303"/>
      <c r="I165" s="303"/>
      <c r="J165" s="171"/>
      <c r="K165" s="173">
        <v>3</v>
      </c>
      <c r="L165" s="171"/>
      <c r="M165" s="171"/>
      <c r="N165" s="171"/>
      <c r="O165" s="171"/>
      <c r="P165" s="171"/>
      <c r="Q165" s="171"/>
      <c r="R165" s="174"/>
      <c r="T165" s="175"/>
      <c r="U165" s="171"/>
      <c r="V165" s="171"/>
      <c r="W165" s="171"/>
      <c r="X165" s="171"/>
      <c r="Y165" s="171"/>
      <c r="Z165" s="171"/>
      <c r="AA165" s="176"/>
      <c r="AT165" s="177" t="s">
        <v>134</v>
      </c>
      <c r="AU165" s="177" t="s">
        <v>87</v>
      </c>
      <c r="AV165" s="10" t="s">
        <v>87</v>
      </c>
      <c r="AW165" s="10" t="s">
        <v>35</v>
      </c>
      <c r="AX165" s="10" t="s">
        <v>77</v>
      </c>
      <c r="AY165" s="177" t="s">
        <v>127</v>
      </c>
    </row>
    <row r="166" spans="2:51" s="11" customFormat="1" ht="22.5" customHeight="1">
      <c r="B166" s="178"/>
      <c r="C166" s="179"/>
      <c r="D166" s="179"/>
      <c r="E166" s="180" t="s">
        <v>5</v>
      </c>
      <c r="F166" s="290" t="s">
        <v>777</v>
      </c>
      <c r="G166" s="291"/>
      <c r="H166" s="291"/>
      <c r="I166" s="291"/>
      <c r="J166" s="179"/>
      <c r="K166" s="181" t="s">
        <v>5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134</v>
      </c>
      <c r="AU166" s="185" t="s">
        <v>87</v>
      </c>
      <c r="AV166" s="11" t="s">
        <v>22</v>
      </c>
      <c r="AW166" s="11" t="s">
        <v>35</v>
      </c>
      <c r="AX166" s="11" t="s">
        <v>77</v>
      </c>
      <c r="AY166" s="185" t="s">
        <v>127</v>
      </c>
    </row>
    <row r="167" spans="2:51" s="10" customFormat="1" ht="22.5" customHeight="1">
      <c r="B167" s="170"/>
      <c r="C167" s="171"/>
      <c r="D167" s="171"/>
      <c r="E167" s="172" t="s">
        <v>5</v>
      </c>
      <c r="F167" s="302" t="s">
        <v>276</v>
      </c>
      <c r="G167" s="303"/>
      <c r="H167" s="303"/>
      <c r="I167" s="303"/>
      <c r="J167" s="171"/>
      <c r="K167" s="173">
        <v>3</v>
      </c>
      <c r="L167" s="171"/>
      <c r="M167" s="171"/>
      <c r="N167" s="171"/>
      <c r="O167" s="171"/>
      <c r="P167" s="171"/>
      <c r="Q167" s="171"/>
      <c r="R167" s="174"/>
      <c r="T167" s="175"/>
      <c r="U167" s="171"/>
      <c r="V167" s="171"/>
      <c r="W167" s="171"/>
      <c r="X167" s="171"/>
      <c r="Y167" s="171"/>
      <c r="Z167" s="171"/>
      <c r="AA167" s="176"/>
      <c r="AT167" s="177" t="s">
        <v>134</v>
      </c>
      <c r="AU167" s="177" t="s">
        <v>87</v>
      </c>
      <c r="AV167" s="10" t="s">
        <v>87</v>
      </c>
      <c r="AW167" s="10" t="s">
        <v>35</v>
      </c>
      <c r="AX167" s="10" t="s">
        <v>77</v>
      </c>
      <c r="AY167" s="177" t="s">
        <v>127</v>
      </c>
    </row>
    <row r="168" spans="2:51" s="11" customFormat="1" ht="22.5" customHeight="1">
      <c r="B168" s="178"/>
      <c r="C168" s="179"/>
      <c r="D168" s="179"/>
      <c r="E168" s="180" t="s">
        <v>5</v>
      </c>
      <c r="F168" s="290" t="s">
        <v>778</v>
      </c>
      <c r="G168" s="291"/>
      <c r="H168" s="291"/>
      <c r="I168" s="291"/>
      <c r="J168" s="179"/>
      <c r="K168" s="181" t="s">
        <v>5</v>
      </c>
      <c r="L168" s="179"/>
      <c r="M168" s="179"/>
      <c r="N168" s="179"/>
      <c r="O168" s="179"/>
      <c r="P168" s="179"/>
      <c r="Q168" s="179"/>
      <c r="R168" s="182"/>
      <c r="T168" s="183"/>
      <c r="U168" s="179"/>
      <c r="V168" s="179"/>
      <c r="W168" s="179"/>
      <c r="X168" s="179"/>
      <c r="Y168" s="179"/>
      <c r="Z168" s="179"/>
      <c r="AA168" s="184"/>
      <c r="AT168" s="185" t="s">
        <v>134</v>
      </c>
      <c r="AU168" s="185" t="s">
        <v>87</v>
      </c>
      <c r="AV168" s="11" t="s">
        <v>22</v>
      </c>
      <c r="AW168" s="11" t="s">
        <v>35</v>
      </c>
      <c r="AX168" s="11" t="s">
        <v>77</v>
      </c>
      <c r="AY168" s="185" t="s">
        <v>127</v>
      </c>
    </row>
    <row r="169" spans="2:51" s="10" customFormat="1" ht="22.5" customHeight="1">
      <c r="B169" s="170"/>
      <c r="C169" s="171"/>
      <c r="D169" s="171"/>
      <c r="E169" s="172" t="s">
        <v>5</v>
      </c>
      <c r="F169" s="302" t="s">
        <v>276</v>
      </c>
      <c r="G169" s="303"/>
      <c r="H169" s="303"/>
      <c r="I169" s="303"/>
      <c r="J169" s="171"/>
      <c r="K169" s="173">
        <v>3</v>
      </c>
      <c r="L169" s="171"/>
      <c r="M169" s="171"/>
      <c r="N169" s="171"/>
      <c r="O169" s="171"/>
      <c r="P169" s="171"/>
      <c r="Q169" s="171"/>
      <c r="R169" s="174"/>
      <c r="T169" s="175"/>
      <c r="U169" s="171"/>
      <c r="V169" s="171"/>
      <c r="W169" s="171"/>
      <c r="X169" s="171"/>
      <c r="Y169" s="171"/>
      <c r="Z169" s="171"/>
      <c r="AA169" s="176"/>
      <c r="AT169" s="177" t="s">
        <v>134</v>
      </c>
      <c r="AU169" s="177" t="s">
        <v>87</v>
      </c>
      <c r="AV169" s="10" t="s">
        <v>87</v>
      </c>
      <c r="AW169" s="10" t="s">
        <v>35</v>
      </c>
      <c r="AX169" s="10" t="s">
        <v>77</v>
      </c>
      <c r="AY169" s="177" t="s">
        <v>127</v>
      </c>
    </row>
    <row r="170" spans="2:51" s="11" customFormat="1" ht="22.5" customHeight="1">
      <c r="B170" s="178"/>
      <c r="C170" s="179"/>
      <c r="D170" s="179"/>
      <c r="E170" s="180" t="s">
        <v>5</v>
      </c>
      <c r="F170" s="290" t="s">
        <v>779</v>
      </c>
      <c r="G170" s="291"/>
      <c r="H170" s="291"/>
      <c r="I170" s="291"/>
      <c r="J170" s="179"/>
      <c r="K170" s="181" t="s">
        <v>5</v>
      </c>
      <c r="L170" s="179"/>
      <c r="M170" s="179"/>
      <c r="N170" s="179"/>
      <c r="O170" s="179"/>
      <c r="P170" s="179"/>
      <c r="Q170" s="179"/>
      <c r="R170" s="182"/>
      <c r="T170" s="183"/>
      <c r="U170" s="179"/>
      <c r="V170" s="179"/>
      <c r="W170" s="179"/>
      <c r="X170" s="179"/>
      <c r="Y170" s="179"/>
      <c r="Z170" s="179"/>
      <c r="AA170" s="184"/>
      <c r="AT170" s="185" t="s">
        <v>134</v>
      </c>
      <c r="AU170" s="185" t="s">
        <v>87</v>
      </c>
      <c r="AV170" s="11" t="s">
        <v>22</v>
      </c>
      <c r="AW170" s="11" t="s">
        <v>35</v>
      </c>
      <c r="AX170" s="11" t="s">
        <v>77</v>
      </c>
      <c r="AY170" s="185" t="s">
        <v>127</v>
      </c>
    </row>
    <row r="171" spans="2:51" s="10" customFormat="1" ht="22.5" customHeight="1">
      <c r="B171" s="170"/>
      <c r="C171" s="171"/>
      <c r="D171" s="171"/>
      <c r="E171" s="172" t="s">
        <v>5</v>
      </c>
      <c r="F171" s="302" t="s">
        <v>780</v>
      </c>
      <c r="G171" s="303"/>
      <c r="H171" s="303"/>
      <c r="I171" s="303"/>
      <c r="J171" s="171"/>
      <c r="K171" s="173">
        <v>1</v>
      </c>
      <c r="L171" s="171"/>
      <c r="M171" s="171"/>
      <c r="N171" s="171"/>
      <c r="O171" s="171"/>
      <c r="P171" s="171"/>
      <c r="Q171" s="171"/>
      <c r="R171" s="174"/>
      <c r="T171" s="175"/>
      <c r="U171" s="171"/>
      <c r="V171" s="171"/>
      <c r="W171" s="171"/>
      <c r="X171" s="171"/>
      <c r="Y171" s="171"/>
      <c r="Z171" s="171"/>
      <c r="AA171" s="176"/>
      <c r="AT171" s="177" t="s">
        <v>134</v>
      </c>
      <c r="AU171" s="177" t="s">
        <v>87</v>
      </c>
      <c r="AV171" s="10" t="s">
        <v>87</v>
      </c>
      <c r="AW171" s="10" t="s">
        <v>35</v>
      </c>
      <c r="AX171" s="10" t="s">
        <v>77</v>
      </c>
      <c r="AY171" s="177" t="s">
        <v>127</v>
      </c>
    </row>
    <row r="172" spans="2:51" s="11" customFormat="1" ht="22.5" customHeight="1">
      <c r="B172" s="178"/>
      <c r="C172" s="179"/>
      <c r="D172" s="179"/>
      <c r="E172" s="180" t="s">
        <v>5</v>
      </c>
      <c r="F172" s="290" t="s">
        <v>781</v>
      </c>
      <c r="G172" s="291"/>
      <c r="H172" s="291"/>
      <c r="I172" s="291"/>
      <c r="J172" s="179"/>
      <c r="K172" s="181" t="s">
        <v>5</v>
      </c>
      <c r="L172" s="179"/>
      <c r="M172" s="179"/>
      <c r="N172" s="179"/>
      <c r="O172" s="179"/>
      <c r="P172" s="179"/>
      <c r="Q172" s="179"/>
      <c r="R172" s="182"/>
      <c r="T172" s="183"/>
      <c r="U172" s="179"/>
      <c r="V172" s="179"/>
      <c r="W172" s="179"/>
      <c r="X172" s="179"/>
      <c r="Y172" s="179"/>
      <c r="Z172" s="179"/>
      <c r="AA172" s="184"/>
      <c r="AT172" s="185" t="s">
        <v>134</v>
      </c>
      <c r="AU172" s="185" t="s">
        <v>87</v>
      </c>
      <c r="AV172" s="11" t="s">
        <v>22</v>
      </c>
      <c r="AW172" s="11" t="s">
        <v>35</v>
      </c>
      <c r="AX172" s="11" t="s">
        <v>77</v>
      </c>
      <c r="AY172" s="185" t="s">
        <v>127</v>
      </c>
    </row>
    <row r="173" spans="2:51" s="10" customFormat="1" ht="22.5" customHeight="1">
      <c r="B173" s="170"/>
      <c r="C173" s="171"/>
      <c r="D173" s="171"/>
      <c r="E173" s="172" t="s">
        <v>5</v>
      </c>
      <c r="F173" s="302" t="s">
        <v>276</v>
      </c>
      <c r="G173" s="303"/>
      <c r="H173" s="303"/>
      <c r="I173" s="303"/>
      <c r="J173" s="171"/>
      <c r="K173" s="173">
        <v>3</v>
      </c>
      <c r="L173" s="171"/>
      <c r="M173" s="171"/>
      <c r="N173" s="171"/>
      <c r="O173" s="171"/>
      <c r="P173" s="171"/>
      <c r="Q173" s="171"/>
      <c r="R173" s="174"/>
      <c r="T173" s="175"/>
      <c r="U173" s="171"/>
      <c r="V173" s="171"/>
      <c r="W173" s="171"/>
      <c r="X173" s="171"/>
      <c r="Y173" s="171"/>
      <c r="Z173" s="171"/>
      <c r="AA173" s="176"/>
      <c r="AT173" s="177" t="s">
        <v>134</v>
      </c>
      <c r="AU173" s="177" t="s">
        <v>87</v>
      </c>
      <c r="AV173" s="10" t="s">
        <v>87</v>
      </c>
      <c r="AW173" s="10" t="s">
        <v>35</v>
      </c>
      <c r="AX173" s="10" t="s">
        <v>77</v>
      </c>
      <c r="AY173" s="177" t="s">
        <v>127</v>
      </c>
    </row>
    <row r="174" spans="2:51" s="11" customFormat="1" ht="22.5" customHeight="1">
      <c r="B174" s="178"/>
      <c r="C174" s="179"/>
      <c r="D174" s="179"/>
      <c r="E174" s="180" t="s">
        <v>5</v>
      </c>
      <c r="F174" s="290" t="s">
        <v>782</v>
      </c>
      <c r="G174" s="291"/>
      <c r="H174" s="291"/>
      <c r="I174" s="291"/>
      <c r="J174" s="179"/>
      <c r="K174" s="181" t="s">
        <v>5</v>
      </c>
      <c r="L174" s="179"/>
      <c r="M174" s="179"/>
      <c r="N174" s="179"/>
      <c r="O174" s="179"/>
      <c r="P174" s="179"/>
      <c r="Q174" s="179"/>
      <c r="R174" s="182"/>
      <c r="T174" s="183"/>
      <c r="U174" s="179"/>
      <c r="V174" s="179"/>
      <c r="W174" s="179"/>
      <c r="X174" s="179"/>
      <c r="Y174" s="179"/>
      <c r="Z174" s="179"/>
      <c r="AA174" s="184"/>
      <c r="AT174" s="185" t="s">
        <v>134</v>
      </c>
      <c r="AU174" s="185" t="s">
        <v>87</v>
      </c>
      <c r="AV174" s="11" t="s">
        <v>22</v>
      </c>
      <c r="AW174" s="11" t="s">
        <v>35</v>
      </c>
      <c r="AX174" s="11" t="s">
        <v>77</v>
      </c>
      <c r="AY174" s="185" t="s">
        <v>127</v>
      </c>
    </row>
    <row r="175" spans="2:51" s="10" customFormat="1" ht="22.5" customHeight="1">
      <c r="B175" s="170"/>
      <c r="C175" s="171"/>
      <c r="D175" s="171"/>
      <c r="E175" s="172" t="s">
        <v>5</v>
      </c>
      <c r="F175" s="302" t="s">
        <v>783</v>
      </c>
      <c r="G175" s="303"/>
      <c r="H175" s="303"/>
      <c r="I175" s="303"/>
      <c r="J175" s="171"/>
      <c r="K175" s="173">
        <v>18</v>
      </c>
      <c r="L175" s="171"/>
      <c r="M175" s="171"/>
      <c r="N175" s="171"/>
      <c r="O175" s="171"/>
      <c r="P175" s="171"/>
      <c r="Q175" s="171"/>
      <c r="R175" s="174"/>
      <c r="T175" s="175"/>
      <c r="U175" s="171"/>
      <c r="V175" s="171"/>
      <c r="W175" s="171"/>
      <c r="X175" s="171"/>
      <c r="Y175" s="171"/>
      <c r="Z175" s="171"/>
      <c r="AA175" s="176"/>
      <c r="AT175" s="177" t="s">
        <v>134</v>
      </c>
      <c r="AU175" s="177" t="s">
        <v>87</v>
      </c>
      <c r="AV175" s="10" t="s">
        <v>87</v>
      </c>
      <c r="AW175" s="10" t="s">
        <v>35</v>
      </c>
      <c r="AX175" s="10" t="s">
        <v>77</v>
      </c>
      <c r="AY175" s="177" t="s">
        <v>127</v>
      </c>
    </row>
    <row r="176" spans="2:51" s="11" customFormat="1" ht="22.5" customHeight="1">
      <c r="B176" s="178"/>
      <c r="C176" s="179"/>
      <c r="D176" s="179"/>
      <c r="E176" s="180" t="s">
        <v>5</v>
      </c>
      <c r="F176" s="290" t="s">
        <v>784</v>
      </c>
      <c r="G176" s="291"/>
      <c r="H176" s="291"/>
      <c r="I176" s="291"/>
      <c r="J176" s="179"/>
      <c r="K176" s="181" t="s">
        <v>5</v>
      </c>
      <c r="L176" s="179"/>
      <c r="M176" s="179"/>
      <c r="N176" s="179"/>
      <c r="O176" s="179"/>
      <c r="P176" s="179"/>
      <c r="Q176" s="179"/>
      <c r="R176" s="182"/>
      <c r="T176" s="183"/>
      <c r="U176" s="179"/>
      <c r="V176" s="179"/>
      <c r="W176" s="179"/>
      <c r="X176" s="179"/>
      <c r="Y176" s="179"/>
      <c r="Z176" s="179"/>
      <c r="AA176" s="184"/>
      <c r="AT176" s="185" t="s">
        <v>134</v>
      </c>
      <c r="AU176" s="185" t="s">
        <v>87</v>
      </c>
      <c r="AV176" s="11" t="s">
        <v>22</v>
      </c>
      <c r="AW176" s="11" t="s">
        <v>35</v>
      </c>
      <c r="AX176" s="11" t="s">
        <v>77</v>
      </c>
      <c r="AY176" s="185" t="s">
        <v>127</v>
      </c>
    </row>
    <row r="177" spans="2:65" s="10" customFormat="1" ht="22.5" customHeight="1">
      <c r="B177" s="170"/>
      <c r="C177" s="171"/>
      <c r="D177" s="171"/>
      <c r="E177" s="172" t="s">
        <v>5</v>
      </c>
      <c r="F177" s="302" t="s">
        <v>780</v>
      </c>
      <c r="G177" s="303"/>
      <c r="H177" s="303"/>
      <c r="I177" s="303"/>
      <c r="J177" s="171"/>
      <c r="K177" s="173">
        <v>1</v>
      </c>
      <c r="L177" s="171"/>
      <c r="M177" s="171"/>
      <c r="N177" s="171"/>
      <c r="O177" s="171"/>
      <c r="P177" s="171"/>
      <c r="Q177" s="171"/>
      <c r="R177" s="174"/>
      <c r="T177" s="175"/>
      <c r="U177" s="171"/>
      <c r="V177" s="171"/>
      <c r="W177" s="171"/>
      <c r="X177" s="171"/>
      <c r="Y177" s="171"/>
      <c r="Z177" s="171"/>
      <c r="AA177" s="176"/>
      <c r="AT177" s="177" t="s">
        <v>134</v>
      </c>
      <c r="AU177" s="177" t="s">
        <v>87</v>
      </c>
      <c r="AV177" s="10" t="s">
        <v>87</v>
      </c>
      <c r="AW177" s="10" t="s">
        <v>35</v>
      </c>
      <c r="AX177" s="10" t="s">
        <v>77</v>
      </c>
      <c r="AY177" s="177" t="s">
        <v>127</v>
      </c>
    </row>
    <row r="178" spans="2:65" s="11" customFormat="1" ht="22.5" customHeight="1">
      <c r="B178" s="178"/>
      <c r="C178" s="179"/>
      <c r="D178" s="179"/>
      <c r="E178" s="180" t="s">
        <v>5</v>
      </c>
      <c r="F178" s="290" t="s">
        <v>785</v>
      </c>
      <c r="G178" s="291"/>
      <c r="H178" s="291"/>
      <c r="I178" s="291"/>
      <c r="J178" s="179"/>
      <c r="K178" s="181" t="s">
        <v>5</v>
      </c>
      <c r="L178" s="179"/>
      <c r="M178" s="179"/>
      <c r="N178" s="179"/>
      <c r="O178" s="179"/>
      <c r="P178" s="179"/>
      <c r="Q178" s="179"/>
      <c r="R178" s="182"/>
      <c r="T178" s="183"/>
      <c r="U178" s="179"/>
      <c r="V178" s="179"/>
      <c r="W178" s="179"/>
      <c r="X178" s="179"/>
      <c r="Y178" s="179"/>
      <c r="Z178" s="179"/>
      <c r="AA178" s="184"/>
      <c r="AT178" s="185" t="s">
        <v>134</v>
      </c>
      <c r="AU178" s="185" t="s">
        <v>87</v>
      </c>
      <c r="AV178" s="11" t="s">
        <v>22</v>
      </c>
      <c r="AW178" s="11" t="s">
        <v>35</v>
      </c>
      <c r="AX178" s="11" t="s">
        <v>77</v>
      </c>
      <c r="AY178" s="185" t="s">
        <v>127</v>
      </c>
    </row>
    <row r="179" spans="2:65" s="10" customFormat="1" ht="22.5" customHeight="1">
      <c r="B179" s="170"/>
      <c r="C179" s="171"/>
      <c r="D179" s="171"/>
      <c r="E179" s="172" t="s">
        <v>5</v>
      </c>
      <c r="F179" s="302" t="s">
        <v>780</v>
      </c>
      <c r="G179" s="303"/>
      <c r="H179" s="303"/>
      <c r="I179" s="303"/>
      <c r="J179" s="171"/>
      <c r="K179" s="173">
        <v>1</v>
      </c>
      <c r="L179" s="171"/>
      <c r="M179" s="171"/>
      <c r="N179" s="171"/>
      <c r="O179" s="171"/>
      <c r="P179" s="171"/>
      <c r="Q179" s="171"/>
      <c r="R179" s="174"/>
      <c r="T179" s="175"/>
      <c r="U179" s="171"/>
      <c r="V179" s="171"/>
      <c r="W179" s="171"/>
      <c r="X179" s="171"/>
      <c r="Y179" s="171"/>
      <c r="Z179" s="171"/>
      <c r="AA179" s="176"/>
      <c r="AT179" s="177" t="s">
        <v>134</v>
      </c>
      <c r="AU179" s="177" t="s">
        <v>87</v>
      </c>
      <c r="AV179" s="10" t="s">
        <v>87</v>
      </c>
      <c r="AW179" s="10" t="s">
        <v>35</v>
      </c>
      <c r="AX179" s="10" t="s">
        <v>77</v>
      </c>
      <c r="AY179" s="177" t="s">
        <v>127</v>
      </c>
    </row>
    <row r="180" spans="2:65" s="11" customFormat="1" ht="22.5" customHeight="1">
      <c r="B180" s="178"/>
      <c r="C180" s="179"/>
      <c r="D180" s="179"/>
      <c r="E180" s="180" t="s">
        <v>5</v>
      </c>
      <c r="F180" s="290" t="s">
        <v>786</v>
      </c>
      <c r="G180" s="291"/>
      <c r="H180" s="291"/>
      <c r="I180" s="291"/>
      <c r="J180" s="179"/>
      <c r="K180" s="181" t="s">
        <v>5</v>
      </c>
      <c r="L180" s="179"/>
      <c r="M180" s="179"/>
      <c r="N180" s="179"/>
      <c r="O180" s="179"/>
      <c r="P180" s="179"/>
      <c r="Q180" s="179"/>
      <c r="R180" s="182"/>
      <c r="T180" s="183"/>
      <c r="U180" s="179"/>
      <c r="V180" s="179"/>
      <c r="W180" s="179"/>
      <c r="X180" s="179"/>
      <c r="Y180" s="179"/>
      <c r="Z180" s="179"/>
      <c r="AA180" s="184"/>
      <c r="AT180" s="185" t="s">
        <v>134</v>
      </c>
      <c r="AU180" s="185" t="s">
        <v>87</v>
      </c>
      <c r="AV180" s="11" t="s">
        <v>22</v>
      </c>
      <c r="AW180" s="11" t="s">
        <v>35</v>
      </c>
      <c r="AX180" s="11" t="s">
        <v>77</v>
      </c>
      <c r="AY180" s="185" t="s">
        <v>127</v>
      </c>
    </row>
    <row r="181" spans="2:65" s="10" customFormat="1" ht="22.5" customHeight="1">
      <c r="B181" s="170"/>
      <c r="C181" s="171"/>
      <c r="D181" s="171"/>
      <c r="E181" s="172" t="s">
        <v>5</v>
      </c>
      <c r="F181" s="302" t="s">
        <v>787</v>
      </c>
      <c r="G181" s="303"/>
      <c r="H181" s="303"/>
      <c r="I181" s="303"/>
      <c r="J181" s="171"/>
      <c r="K181" s="173">
        <v>16.8</v>
      </c>
      <c r="L181" s="171"/>
      <c r="M181" s="171"/>
      <c r="N181" s="171"/>
      <c r="O181" s="171"/>
      <c r="P181" s="171"/>
      <c r="Q181" s="171"/>
      <c r="R181" s="174"/>
      <c r="T181" s="175"/>
      <c r="U181" s="171"/>
      <c r="V181" s="171"/>
      <c r="W181" s="171"/>
      <c r="X181" s="171"/>
      <c r="Y181" s="171"/>
      <c r="Z181" s="171"/>
      <c r="AA181" s="176"/>
      <c r="AT181" s="177" t="s">
        <v>134</v>
      </c>
      <c r="AU181" s="177" t="s">
        <v>87</v>
      </c>
      <c r="AV181" s="10" t="s">
        <v>87</v>
      </c>
      <c r="AW181" s="10" t="s">
        <v>35</v>
      </c>
      <c r="AX181" s="10" t="s">
        <v>77</v>
      </c>
      <c r="AY181" s="177" t="s">
        <v>127</v>
      </c>
    </row>
    <row r="182" spans="2:65" s="11" customFormat="1" ht="22.5" customHeight="1">
      <c r="B182" s="178"/>
      <c r="C182" s="179"/>
      <c r="D182" s="179"/>
      <c r="E182" s="180" t="s">
        <v>5</v>
      </c>
      <c r="F182" s="290" t="s">
        <v>788</v>
      </c>
      <c r="G182" s="291"/>
      <c r="H182" s="291"/>
      <c r="I182" s="291"/>
      <c r="J182" s="179"/>
      <c r="K182" s="181" t="s">
        <v>5</v>
      </c>
      <c r="L182" s="179"/>
      <c r="M182" s="179"/>
      <c r="N182" s="179"/>
      <c r="O182" s="179"/>
      <c r="P182" s="179"/>
      <c r="Q182" s="179"/>
      <c r="R182" s="182"/>
      <c r="T182" s="183"/>
      <c r="U182" s="179"/>
      <c r="V182" s="179"/>
      <c r="W182" s="179"/>
      <c r="X182" s="179"/>
      <c r="Y182" s="179"/>
      <c r="Z182" s="179"/>
      <c r="AA182" s="184"/>
      <c r="AT182" s="185" t="s">
        <v>134</v>
      </c>
      <c r="AU182" s="185" t="s">
        <v>87</v>
      </c>
      <c r="AV182" s="11" t="s">
        <v>22</v>
      </c>
      <c r="AW182" s="11" t="s">
        <v>35</v>
      </c>
      <c r="AX182" s="11" t="s">
        <v>77</v>
      </c>
      <c r="AY182" s="185" t="s">
        <v>127</v>
      </c>
    </row>
    <row r="183" spans="2:65" s="10" customFormat="1" ht="22.5" customHeight="1">
      <c r="B183" s="170"/>
      <c r="C183" s="171"/>
      <c r="D183" s="171"/>
      <c r="E183" s="172" t="s">
        <v>5</v>
      </c>
      <c r="F183" s="302" t="s">
        <v>764</v>
      </c>
      <c r="G183" s="303"/>
      <c r="H183" s="303"/>
      <c r="I183" s="303"/>
      <c r="J183" s="171"/>
      <c r="K183" s="173">
        <v>11</v>
      </c>
      <c r="L183" s="171"/>
      <c r="M183" s="171"/>
      <c r="N183" s="171"/>
      <c r="O183" s="171"/>
      <c r="P183" s="171"/>
      <c r="Q183" s="171"/>
      <c r="R183" s="174"/>
      <c r="T183" s="175"/>
      <c r="U183" s="171"/>
      <c r="V183" s="171"/>
      <c r="W183" s="171"/>
      <c r="X183" s="171"/>
      <c r="Y183" s="171"/>
      <c r="Z183" s="171"/>
      <c r="AA183" s="176"/>
      <c r="AT183" s="177" t="s">
        <v>134</v>
      </c>
      <c r="AU183" s="177" t="s">
        <v>87</v>
      </c>
      <c r="AV183" s="10" t="s">
        <v>87</v>
      </c>
      <c r="AW183" s="10" t="s">
        <v>35</v>
      </c>
      <c r="AX183" s="10" t="s">
        <v>77</v>
      </c>
      <c r="AY183" s="177" t="s">
        <v>127</v>
      </c>
    </row>
    <row r="184" spans="2:65" s="11" customFormat="1" ht="22.5" customHeight="1">
      <c r="B184" s="178"/>
      <c r="C184" s="179"/>
      <c r="D184" s="179"/>
      <c r="E184" s="180" t="s">
        <v>5</v>
      </c>
      <c r="F184" s="290" t="s">
        <v>789</v>
      </c>
      <c r="G184" s="291"/>
      <c r="H184" s="291"/>
      <c r="I184" s="291"/>
      <c r="J184" s="179"/>
      <c r="K184" s="181" t="s">
        <v>5</v>
      </c>
      <c r="L184" s="179"/>
      <c r="M184" s="179"/>
      <c r="N184" s="179"/>
      <c r="O184" s="179"/>
      <c r="P184" s="179"/>
      <c r="Q184" s="179"/>
      <c r="R184" s="182"/>
      <c r="T184" s="183"/>
      <c r="U184" s="179"/>
      <c r="V184" s="179"/>
      <c r="W184" s="179"/>
      <c r="X184" s="179"/>
      <c r="Y184" s="179"/>
      <c r="Z184" s="179"/>
      <c r="AA184" s="184"/>
      <c r="AT184" s="185" t="s">
        <v>134</v>
      </c>
      <c r="AU184" s="185" t="s">
        <v>87</v>
      </c>
      <c r="AV184" s="11" t="s">
        <v>22</v>
      </c>
      <c r="AW184" s="11" t="s">
        <v>35</v>
      </c>
      <c r="AX184" s="11" t="s">
        <v>77</v>
      </c>
      <c r="AY184" s="185" t="s">
        <v>127</v>
      </c>
    </row>
    <row r="185" spans="2:65" s="10" customFormat="1" ht="22.5" customHeight="1">
      <c r="B185" s="170"/>
      <c r="C185" s="171"/>
      <c r="D185" s="171"/>
      <c r="E185" s="172" t="s">
        <v>5</v>
      </c>
      <c r="F185" s="302" t="s">
        <v>790</v>
      </c>
      <c r="G185" s="303"/>
      <c r="H185" s="303"/>
      <c r="I185" s="303"/>
      <c r="J185" s="171"/>
      <c r="K185" s="173">
        <v>10.199999999999999</v>
      </c>
      <c r="L185" s="171"/>
      <c r="M185" s="171"/>
      <c r="N185" s="171"/>
      <c r="O185" s="171"/>
      <c r="P185" s="171"/>
      <c r="Q185" s="171"/>
      <c r="R185" s="174"/>
      <c r="T185" s="175"/>
      <c r="U185" s="171"/>
      <c r="V185" s="171"/>
      <c r="W185" s="171"/>
      <c r="X185" s="171"/>
      <c r="Y185" s="171"/>
      <c r="Z185" s="171"/>
      <c r="AA185" s="176"/>
      <c r="AT185" s="177" t="s">
        <v>134</v>
      </c>
      <c r="AU185" s="177" t="s">
        <v>87</v>
      </c>
      <c r="AV185" s="10" t="s">
        <v>87</v>
      </c>
      <c r="AW185" s="10" t="s">
        <v>35</v>
      </c>
      <c r="AX185" s="10" t="s">
        <v>77</v>
      </c>
      <c r="AY185" s="177" t="s">
        <v>127</v>
      </c>
    </row>
    <row r="186" spans="2:65" s="12" customFormat="1" ht="22.5" customHeight="1">
      <c r="B186" s="188"/>
      <c r="C186" s="189"/>
      <c r="D186" s="189"/>
      <c r="E186" s="190" t="s">
        <v>5</v>
      </c>
      <c r="F186" s="304" t="s">
        <v>279</v>
      </c>
      <c r="G186" s="305"/>
      <c r="H186" s="305"/>
      <c r="I186" s="305"/>
      <c r="J186" s="189"/>
      <c r="K186" s="191">
        <v>587.79999999999995</v>
      </c>
      <c r="L186" s="189"/>
      <c r="M186" s="189"/>
      <c r="N186" s="189"/>
      <c r="O186" s="189"/>
      <c r="P186" s="189"/>
      <c r="Q186" s="189"/>
      <c r="R186" s="192"/>
      <c r="T186" s="193"/>
      <c r="U186" s="189"/>
      <c r="V186" s="189"/>
      <c r="W186" s="189"/>
      <c r="X186" s="189"/>
      <c r="Y186" s="189"/>
      <c r="Z186" s="189"/>
      <c r="AA186" s="194"/>
      <c r="AT186" s="195" t="s">
        <v>134</v>
      </c>
      <c r="AU186" s="195" t="s">
        <v>87</v>
      </c>
      <c r="AV186" s="12" t="s">
        <v>150</v>
      </c>
      <c r="AW186" s="12" t="s">
        <v>35</v>
      </c>
      <c r="AX186" s="12" t="s">
        <v>22</v>
      </c>
      <c r="AY186" s="195" t="s">
        <v>127</v>
      </c>
    </row>
    <row r="187" spans="2:65" s="1" customFormat="1" ht="31.5" customHeight="1">
      <c r="B187" s="135"/>
      <c r="C187" s="163" t="s">
        <v>150</v>
      </c>
      <c r="D187" s="163" t="s">
        <v>128</v>
      </c>
      <c r="E187" s="164" t="s">
        <v>791</v>
      </c>
      <c r="F187" s="285" t="s">
        <v>792</v>
      </c>
      <c r="G187" s="285"/>
      <c r="H187" s="285"/>
      <c r="I187" s="285"/>
      <c r="J187" s="165" t="s">
        <v>261</v>
      </c>
      <c r="K187" s="166">
        <v>812</v>
      </c>
      <c r="L187" s="286">
        <v>0</v>
      </c>
      <c r="M187" s="286"/>
      <c r="N187" s="287">
        <f>ROUND(L187*K187,2)</f>
        <v>0</v>
      </c>
      <c r="O187" s="287"/>
      <c r="P187" s="287"/>
      <c r="Q187" s="287"/>
      <c r="R187" s="138"/>
      <c r="T187" s="167" t="s">
        <v>5</v>
      </c>
      <c r="U187" s="47" t="s">
        <v>42</v>
      </c>
      <c r="V187" s="39"/>
      <c r="W187" s="168">
        <f>V187*K187</f>
        <v>0</v>
      </c>
      <c r="X187" s="168">
        <v>1.2E-4</v>
      </c>
      <c r="Y187" s="168">
        <f>X187*K187</f>
        <v>9.7439999999999999E-2</v>
      </c>
      <c r="Z187" s="168">
        <v>0.25600000000000001</v>
      </c>
      <c r="AA187" s="169">
        <f>Z187*K187</f>
        <v>207.87200000000001</v>
      </c>
      <c r="AR187" s="21" t="s">
        <v>150</v>
      </c>
      <c r="AT187" s="21" t="s">
        <v>128</v>
      </c>
      <c r="AU187" s="21" t="s">
        <v>87</v>
      </c>
      <c r="AY187" s="21" t="s">
        <v>127</v>
      </c>
      <c r="BE187" s="109">
        <f>IF(U187="základní",N187,0)</f>
        <v>0</v>
      </c>
      <c r="BF187" s="109">
        <f>IF(U187="snížená",N187,0)</f>
        <v>0</v>
      </c>
      <c r="BG187" s="109">
        <f>IF(U187="zákl. přenesená",N187,0)</f>
        <v>0</v>
      </c>
      <c r="BH187" s="109">
        <f>IF(U187="sníž. přenesená",N187,0)</f>
        <v>0</v>
      </c>
      <c r="BI187" s="109">
        <f>IF(U187="nulová",N187,0)</f>
        <v>0</v>
      </c>
      <c r="BJ187" s="21" t="s">
        <v>22</v>
      </c>
      <c r="BK187" s="109">
        <f>ROUND(L187*K187,2)</f>
        <v>0</v>
      </c>
      <c r="BL187" s="21" t="s">
        <v>150</v>
      </c>
      <c r="BM187" s="21" t="s">
        <v>793</v>
      </c>
    </row>
    <row r="188" spans="2:65" s="11" customFormat="1" ht="22.5" customHeight="1">
      <c r="B188" s="178"/>
      <c r="C188" s="179"/>
      <c r="D188" s="179"/>
      <c r="E188" s="180" t="s">
        <v>5</v>
      </c>
      <c r="F188" s="300" t="s">
        <v>263</v>
      </c>
      <c r="G188" s="301"/>
      <c r="H188" s="301"/>
      <c r="I188" s="301"/>
      <c r="J188" s="179"/>
      <c r="K188" s="181" t="s">
        <v>5</v>
      </c>
      <c r="L188" s="179"/>
      <c r="M188" s="179"/>
      <c r="N188" s="179"/>
      <c r="O188" s="179"/>
      <c r="P188" s="179"/>
      <c r="Q188" s="179"/>
      <c r="R188" s="182"/>
      <c r="T188" s="183"/>
      <c r="U188" s="179"/>
      <c r="V188" s="179"/>
      <c r="W188" s="179"/>
      <c r="X188" s="179"/>
      <c r="Y188" s="179"/>
      <c r="Z188" s="179"/>
      <c r="AA188" s="184"/>
      <c r="AT188" s="185" t="s">
        <v>134</v>
      </c>
      <c r="AU188" s="185" t="s">
        <v>87</v>
      </c>
      <c r="AV188" s="11" t="s">
        <v>22</v>
      </c>
      <c r="AW188" s="11" t="s">
        <v>35</v>
      </c>
      <c r="AX188" s="11" t="s">
        <v>77</v>
      </c>
      <c r="AY188" s="185" t="s">
        <v>127</v>
      </c>
    </row>
    <row r="189" spans="2:65" s="11" customFormat="1" ht="22.5" customHeight="1">
      <c r="B189" s="178"/>
      <c r="C189" s="179"/>
      <c r="D189" s="179"/>
      <c r="E189" s="180" t="s">
        <v>5</v>
      </c>
      <c r="F189" s="290" t="s">
        <v>760</v>
      </c>
      <c r="G189" s="291"/>
      <c r="H189" s="291"/>
      <c r="I189" s="291"/>
      <c r="J189" s="179"/>
      <c r="K189" s="181" t="s">
        <v>5</v>
      </c>
      <c r="L189" s="179"/>
      <c r="M189" s="179"/>
      <c r="N189" s="179"/>
      <c r="O189" s="179"/>
      <c r="P189" s="179"/>
      <c r="Q189" s="179"/>
      <c r="R189" s="182"/>
      <c r="T189" s="183"/>
      <c r="U189" s="179"/>
      <c r="V189" s="179"/>
      <c r="W189" s="179"/>
      <c r="X189" s="179"/>
      <c r="Y189" s="179"/>
      <c r="Z189" s="179"/>
      <c r="AA189" s="184"/>
      <c r="AT189" s="185" t="s">
        <v>134</v>
      </c>
      <c r="AU189" s="185" t="s">
        <v>87</v>
      </c>
      <c r="AV189" s="11" t="s">
        <v>22</v>
      </c>
      <c r="AW189" s="11" t="s">
        <v>35</v>
      </c>
      <c r="AX189" s="11" t="s">
        <v>77</v>
      </c>
      <c r="AY189" s="185" t="s">
        <v>127</v>
      </c>
    </row>
    <row r="190" spans="2:65" s="11" customFormat="1" ht="22.5" customHeight="1">
      <c r="B190" s="178"/>
      <c r="C190" s="179"/>
      <c r="D190" s="179"/>
      <c r="E190" s="180" t="s">
        <v>5</v>
      </c>
      <c r="F190" s="290" t="s">
        <v>761</v>
      </c>
      <c r="G190" s="291"/>
      <c r="H190" s="291"/>
      <c r="I190" s="291"/>
      <c r="J190" s="179"/>
      <c r="K190" s="181" t="s">
        <v>5</v>
      </c>
      <c r="L190" s="179"/>
      <c r="M190" s="179"/>
      <c r="N190" s="179"/>
      <c r="O190" s="179"/>
      <c r="P190" s="179"/>
      <c r="Q190" s="179"/>
      <c r="R190" s="182"/>
      <c r="T190" s="183"/>
      <c r="U190" s="179"/>
      <c r="V190" s="179"/>
      <c r="W190" s="179"/>
      <c r="X190" s="179"/>
      <c r="Y190" s="179"/>
      <c r="Z190" s="179"/>
      <c r="AA190" s="184"/>
      <c r="AT190" s="185" t="s">
        <v>134</v>
      </c>
      <c r="AU190" s="185" t="s">
        <v>87</v>
      </c>
      <c r="AV190" s="11" t="s">
        <v>22</v>
      </c>
      <c r="AW190" s="11" t="s">
        <v>35</v>
      </c>
      <c r="AX190" s="11" t="s">
        <v>77</v>
      </c>
      <c r="AY190" s="185" t="s">
        <v>127</v>
      </c>
    </row>
    <row r="191" spans="2:65" s="11" customFormat="1" ht="22.5" customHeight="1">
      <c r="B191" s="178"/>
      <c r="C191" s="179"/>
      <c r="D191" s="179"/>
      <c r="E191" s="180" t="s">
        <v>5</v>
      </c>
      <c r="F191" s="290" t="s">
        <v>762</v>
      </c>
      <c r="G191" s="291"/>
      <c r="H191" s="291"/>
      <c r="I191" s="291"/>
      <c r="J191" s="179"/>
      <c r="K191" s="181" t="s">
        <v>5</v>
      </c>
      <c r="L191" s="179"/>
      <c r="M191" s="179"/>
      <c r="N191" s="179"/>
      <c r="O191" s="179"/>
      <c r="P191" s="179"/>
      <c r="Q191" s="179"/>
      <c r="R191" s="182"/>
      <c r="T191" s="183"/>
      <c r="U191" s="179"/>
      <c r="V191" s="179"/>
      <c r="W191" s="179"/>
      <c r="X191" s="179"/>
      <c r="Y191" s="179"/>
      <c r="Z191" s="179"/>
      <c r="AA191" s="184"/>
      <c r="AT191" s="185" t="s">
        <v>134</v>
      </c>
      <c r="AU191" s="185" t="s">
        <v>87</v>
      </c>
      <c r="AV191" s="11" t="s">
        <v>22</v>
      </c>
      <c r="AW191" s="11" t="s">
        <v>35</v>
      </c>
      <c r="AX191" s="11" t="s">
        <v>77</v>
      </c>
      <c r="AY191" s="185" t="s">
        <v>127</v>
      </c>
    </row>
    <row r="192" spans="2:65" s="11" customFormat="1" ht="22.5" customHeight="1">
      <c r="B192" s="178"/>
      <c r="C192" s="179"/>
      <c r="D192" s="179"/>
      <c r="E192" s="180" t="s">
        <v>5</v>
      </c>
      <c r="F192" s="290" t="s">
        <v>763</v>
      </c>
      <c r="G192" s="291"/>
      <c r="H192" s="291"/>
      <c r="I192" s="291"/>
      <c r="J192" s="179"/>
      <c r="K192" s="181" t="s">
        <v>5</v>
      </c>
      <c r="L192" s="179"/>
      <c r="M192" s="179"/>
      <c r="N192" s="179"/>
      <c r="O192" s="179"/>
      <c r="P192" s="179"/>
      <c r="Q192" s="179"/>
      <c r="R192" s="182"/>
      <c r="T192" s="183"/>
      <c r="U192" s="179"/>
      <c r="V192" s="179"/>
      <c r="W192" s="179"/>
      <c r="X192" s="179"/>
      <c r="Y192" s="179"/>
      <c r="Z192" s="179"/>
      <c r="AA192" s="184"/>
      <c r="AT192" s="185" t="s">
        <v>134</v>
      </c>
      <c r="AU192" s="185" t="s">
        <v>87</v>
      </c>
      <c r="AV192" s="11" t="s">
        <v>22</v>
      </c>
      <c r="AW192" s="11" t="s">
        <v>35</v>
      </c>
      <c r="AX192" s="11" t="s">
        <v>77</v>
      </c>
      <c r="AY192" s="185" t="s">
        <v>127</v>
      </c>
    </row>
    <row r="193" spans="2:65" s="11" customFormat="1" ht="22.5" customHeight="1">
      <c r="B193" s="178"/>
      <c r="C193" s="179"/>
      <c r="D193" s="179"/>
      <c r="E193" s="180" t="s">
        <v>5</v>
      </c>
      <c r="F193" s="290" t="s">
        <v>770</v>
      </c>
      <c r="G193" s="291"/>
      <c r="H193" s="291"/>
      <c r="I193" s="291"/>
      <c r="J193" s="179"/>
      <c r="K193" s="181" t="s">
        <v>5</v>
      </c>
      <c r="L193" s="179"/>
      <c r="M193" s="179"/>
      <c r="N193" s="179"/>
      <c r="O193" s="179"/>
      <c r="P193" s="179"/>
      <c r="Q193" s="179"/>
      <c r="R193" s="182"/>
      <c r="T193" s="183"/>
      <c r="U193" s="179"/>
      <c r="V193" s="179"/>
      <c r="W193" s="179"/>
      <c r="X193" s="179"/>
      <c r="Y193" s="179"/>
      <c r="Z193" s="179"/>
      <c r="AA193" s="184"/>
      <c r="AT193" s="185" t="s">
        <v>134</v>
      </c>
      <c r="AU193" s="185" t="s">
        <v>87</v>
      </c>
      <c r="AV193" s="11" t="s">
        <v>22</v>
      </c>
      <c r="AW193" s="11" t="s">
        <v>35</v>
      </c>
      <c r="AX193" s="11" t="s">
        <v>77</v>
      </c>
      <c r="AY193" s="185" t="s">
        <v>127</v>
      </c>
    </row>
    <row r="194" spans="2:65" s="10" customFormat="1" ht="22.5" customHeight="1">
      <c r="B194" s="170"/>
      <c r="C194" s="171"/>
      <c r="D194" s="171"/>
      <c r="E194" s="172" t="s">
        <v>5</v>
      </c>
      <c r="F194" s="302" t="s">
        <v>794</v>
      </c>
      <c r="G194" s="303"/>
      <c r="H194" s="303"/>
      <c r="I194" s="303"/>
      <c r="J194" s="171"/>
      <c r="K194" s="173">
        <v>656</v>
      </c>
      <c r="L194" s="171"/>
      <c r="M194" s="171"/>
      <c r="N194" s="171"/>
      <c r="O194" s="171"/>
      <c r="P194" s="171"/>
      <c r="Q194" s="171"/>
      <c r="R194" s="174"/>
      <c r="T194" s="175"/>
      <c r="U194" s="171"/>
      <c r="V194" s="171"/>
      <c r="W194" s="171"/>
      <c r="X194" s="171"/>
      <c r="Y194" s="171"/>
      <c r="Z194" s="171"/>
      <c r="AA194" s="176"/>
      <c r="AT194" s="177" t="s">
        <v>134</v>
      </c>
      <c r="AU194" s="177" t="s">
        <v>87</v>
      </c>
      <c r="AV194" s="10" t="s">
        <v>87</v>
      </c>
      <c r="AW194" s="10" t="s">
        <v>35</v>
      </c>
      <c r="AX194" s="10" t="s">
        <v>77</v>
      </c>
      <c r="AY194" s="177" t="s">
        <v>127</v>
      </c>
    </row>
    <row r="195" spans="2:65" s="11" customFormat="1" ht="22.5" customHeight="1">
      <c r="B195" s="178"/>
      <c r="C195" s="179"/>
      <c r="D195" s="179"/>
      <c r="E195" s="180" t="s">
        <v>5</v>
      </c>
      <c r="F195" s="290" t="s">
        <v>786</v>
      </c>
      <c r="G195" s="291"/>
      <c r="H195" s="291"/>
      <c r="I195" s="291"/>
      <c r="J195" s="179"/>
      <c r="K195" s="181" t="s">
        <v>5</v>
      </c>
      <c r="L195" s="179"/>
      <c r="M195" s="179"/>
      <c r="N195" s="179"/>
      <c r="O195" s="179"/>
      <c r="P195" s="179"/>
      <c r="Q195" s="179"/>
      <c r="R195" s="182"/>
      <c r="T195" s="183"/>
      <c r="U195" s="179"/>
      <c r="V195" s="179"/>
      <c r="W195" s="179"/>
      <c r="X195" s="179"/>
      <c r="Y195" s="179"/>
      <c r="Z195" s="179"/>
      <c r="AA195" s="184"/>
      <c r="AT195" s="185" t="s">
        <v>134</v>
      </c>
      <c r="AU195" s="185" t="s">
        <v>87</v>
      </c>
      <c r="AV195" s="11" t="s">
        <v>22</v>
      </c>
      <c r="AW195" s="11" t="s">
        <v>35</v>
      </c>
      <c r="AX195" s="11" t="s">
        <v>77</v>
      </c>
      <c r="AY195" s="185" t="s">
        <v>127</v>
      </c>
    </row>
    <row r="196" spans="2:65" s="10" customFormat="1" ht="22.5" customHeight="1">
      <c r="B196" s="170"/>
      <c r="C196" s="171"/>
      <c r="D196" s="171"/>
      <c r="E196" s="172" t="s">
        <v>5</v>
      </c>
      <c r="F196" s="302" t="s">
        <v>795</v>
      </c>
      <c r="G196" s="303"/>
      <c r="H196" s="303"/>
      <c r="I196" s="303"/>
      <c r="J196" s="171"/>
      <c r="K196" s="173">
        <v>144</v>
      </c>
      <c r="L196" s="171"/>
      <c r="M196" s="171"/>
      <c r="N196" s="171"/>
      <c r="O196" s="171"/>
      <c r="P196" s="171"/>
      <c r="Q196" s="171"/>
      <c r="R196" s="174"/>
      <c r="T196" s="175"/>
      <c r="U196" s="171"/>
      <c r="V196" s="171"/>
      <c r="W196" s="171"/>
      <c r="X196" s="171"/>
      <c r="Y196" s="171"/>
      <c r="Z196" s="171"/>
      <c r="AA196" s="176"/>
      <c r="AT196" s="177" t="s">
        <v>134</v>
      </c>
      <c r="AU196" s="177" t="s">
        <v>87</v>
      </c>
      <c r="AV196" s="10" t="s">
        <v>87</v>
      </c>
      <c r="AW196" s="10" t="s">
        <v>35</v>
      </c>
      <c r="AX196" s="10" t="s">
        <v>77</v>
      </c>
      <c r="AY196" s="177" t="s">
        <v>127</v>
      </c>
    </row>
    <row r="197" spans="2:65" s="11" customFormat="1" ht="22.5" customHeight="1">
      <c r="B197" s="178"/>
      <c r="C197" s="179"/>
      <c r="D197" s="179"/>
      <c r="E197" s="180" t="s">
        <v>5</v>
      </c>
      <c r="F197" s="290" t="s">
        <v>789</v>
      </c>
      <c r="G197" s="291"/>
      <c r="H197" s="291"/>
      <c r="I197" s="291"/>
      <c r="J197" s="179"/>
      <c r="K197" s="181" t="s">
        <v>5</v>
      </c>
      <c r="L197" s="179"/>
      <c r="M197" s="179"/>
      <c r="N197" s="179"/>
      <c r="O197" s="179"/>
      <c r="P197" s="179"/>
      <c r="Q197" s="179"/>
      <c r="R197" s="182"/>
      <c r="T197" s="183"/>
      <c r="U197" s="179"/>
      <c r="V197" s="179"/>
      <c r="W197" s="179"/>
      <c r="X197" s="179"/>
      <c r="Y197" s="179"/>
      <c r="Z197" s="179"/>
      <c r="AA197" s="184"/>
      <c r="AT197" s="185" t="s">
        <v>134</v>
      </c>
      <c r="AU197" s="185" t="s">
        <v>87</v>
      </c>
      <c r="AV197" s="11" t="s">
        <v>22</v>
      </c>
      <c r="AW197" s="11" t="s">
        <v>35</v>
      </c>
      <c r="AX197" s="11" t="s">
        <v>77</v>
      </c>
      <c r="AY197" s="185" t="s">
        <v>127</v>
      </c>
    </row>
    <row r="198" spans="2:65" s="10" customFormat="1" ht="22.5" customHeight="1">
      <c r="B198" s="170"/>
      <c r="C198" s="171"/>
      <c r="D198" s="171"/>
      <c r="E198" s="172" t="s">
        <v>5</v>
      </c>
      <c r="F198" s="302" t="s">
        <v>289</v>
      </c>
      <c r="G198" s="303"/>
      <c r="H198" s="303"/>
      <c r="I198" s="303"/>
      <c r="J198" s="171"/>
      <c r="K198" s="173">
        <v>12</v>
      </c>
      <c r="L198" s="171"/>
      <c r="M198" s="171"/>
      <c r="N198" s="171"/>
      <c r="O198" s="171"/>
      <c r="P198" s="171"/>
      <c r="Q198" s="171"/>
      <c r="R198" s="174"/>
      <c r="T198" s="175"/>
      <c r="U198" s="171"/>
      <c r="V198" s="171"/>
      <c r="W198" s="171"/>
      <c r="X198" s="171"/>
      <c r="Y198" s="171"/>
      <c r="Z198" s="171"/>
      <c r="AA198" s="176"/>
      <c r="AT198" s="177" t="s">
        <v>134</v>
      </c>
      <c r="AU198" s="177" t="s">
        <v>87</v>
      </c>
      <c r="AV198" s="10" t="s">
        <v>87</v>
      </c>
      <c r="AW198" s="10" t="s">
        <v>35</v>
      </c>
      <c r="AX198" s="10" t="s">
        <v>77</v>
      </c>
      <c r="AY198" s="177" t="s">
        <v>127</v>
      </c>
    </row>
    <row r="199" spans="2:65" s="12" customFormat="1" ht="22.5" customHeight="1">
      <c r="B199" s="188"/>
      <c r="C199" s="189"/>
      <c r="D199" s="189"/>
      <c r="E199" s="190" t="s">
        <v>5</v>
      </c>
      <c r="F199" s="304" t="s">
        <v>279</v>
      </c>
      <c r="G199" s="305"/>
      <c r="H199" s="305"/>
      <c r="I199" s="305"/>
      <c r="J199" s="189"/>
      <c r="K199" s="191">
        <v>812</v>
      </c>
      <c r="L199" s="189"/>
      <c r="M199" s="189"/>
      <c r="N199" s="189"/>
      <c r="O199" s="189"/>
      <c r="P199" s="189"/>
      <c r="Q199" s="189"/>
      <c r="R199" s="192"/>
      <c r="T199" s="193"/>
      <c r="U199" s="189"/>
      <c r="V199" s="189"/>
      <c r="W199" s="189"/>
      <c r="X199" s="189"/>
      <c r="Y199" s="189"/>
      <c r="Z199" s="189"/>
      <c r="AA199" s="194"/>
      <c r="AT199" s="195" t="s">
        <v>134</v>
      </c>
      <c r="AU199" s="195" t="s">
        <v>87</v>
      </c>
      <c r="AV199" s="12" t="s">
        <v>150</v>
      </c>
      <c r="AW199" s="12" t="s">
        <v>35</v>
      </c>
      <c r="AX199" s="12" t="s">
        <v>22</v>
      </c>
      <c r="AY199" s="195" t="s">
        <v>127</v>
      </c>
    </row>
    <row r="200" spans="2:65" s="1" customFormat="1" ht="22.5" customHeight="1">
      <c r="B200" s="135"/>
      <c r="C200" s="163" t="s">
        <v>126</v>
      </c>
      <c r="D200" s="163" t="s">
        <v>128</v>
      </c>
      <c r="E200" s="164" t="s">
        <v>294</v>
      </c>
      <c r="F200" s="285" t="s">
        <v>295</v>
      </c>
      <c r="G200" s="285"/>
      <c r="H200" s="285"/>
      <c r="I200" s="285"/>
      <c r="J200" s="165" t="s">
        <v>296</v>
      </c>
      <c r="K200" s="166">
        <v>6</v>
      </c>
      <c r="L200" s="286">
        <v>0</v>
      </c>
      <c r="M200" s="286"/>
      <c r="N200" s="287">
        <f>ROUND(L200*K200,2)</f>
        <v>0</v>
      </c>
      <c r="O200" s="287"/>
      <c r="P200" s="287"/>
      <c r="Q200" s="287"/>
      <c r="R200" s="138"/>
      <c r="T200" s="167" t="s">
        <v>5</v>
      </c>
      <c r="U200" s="47" t="s">
        <v>42</v>
      </c>
      <c r="V200" s="39"/>
      <c r="W200" s="168">
        <f>V200*K200</f>
        <v>0</v>
      </c>
      <c r="X200" s="168">
        <v>0</v>
      </c>
      <c r="Y200" s="168">
        <f>X200*K200</f>
        <v>0</v>
      </c>
      <c r="Z200" s="168">
        <v>0.20499999999999999</v>
      </c>
      <c r="AA200" s="169">
        <f>Z200*K200</f>
        <v>1.23</v>
      </c>
      <c r="AR200" s="21" t="s">
        <v>150</v>
      </c>
      <c r="AT200" s="21" t="s">
        <v>128</v>
      </c>
      <c r="AU200" s="21" t="s">
        <v>87</v>
      </c>
      <c r="AY200" s="21" t="s">
        <v>127</v>
      </c>
      <c r="BE200" s="109">
        <f>IF(U200="základní",N200,0)</f>
        <v>0</v>
      </c>
      <c r="BF200" s="109">
        <f>IF(U200="snížená",N200,0)</f>
        <v>0</v>
      </c>
      <c r="BG200" s="109">
        <f>IF(U200="zákl. přenesená",N200,0)</f>
        <v>0</v>
      </c>
      <c r="BH200" s="109">
        <f>IF(U200="sníž. přenesená",N200,0)</f>
        <v>0</v>
      </c>
      <c r="BI200" s="109">
        <f>IF(U200="nulová",N200,0)</f>
        <v>0</v>
      </c>
      <c r="BJ200" s="21" t="s">
        <v>22</v>
      </c>
      <c r="BK200" s="109">
        <f>ROUND(L200*K200,2)</f>
        <v>0</v>
      </c>
      <c r="BL200" s="21" t="s">
        <v>150</v>
      </c>
      <c r="BM200" s="21" t="s">
        <v>796</v>
      </c>
    </row>
    <row r="201" spans="2:65" s="11" customFormat="1" ht="22.5" customHeight="1">
      <c r="B201" s="178"/>
      <c r="C201" s="179"/>
      <c r="D201" s="179"/>
      <c r="E201" s="180" t="s">
        <v>5</v>
      </c>
      <c r="F201" s="300" t="s">
        <v>263</v>
      </c>
      <c r="G201" s="301"/>
      <c r="H201" s="301"/>
      <c r="I201" s="301"/>
      <c r="J201" s="179"/>
      <c r="K201" s="181" t="s">
        <v>5</v>
      </c>
      <c r="L201" s="179"/>
      <c r="M201" s="179"/>
      <c r="N201" s="179"/>
      <c r="O201" s="179"/>
      <c r="P201" s="179"/>
      <c r="Q201" s="179"/>
      <c r="R201" s="182"/>
      <c r="T201" s="183"/>
      <c r="U201" s="179"/>
      <c r="V201" s="179"/>
      <c r="W201" s="179"/>
      <c r="X201" s="179"/>
      <c r="Y201" s="179"/>
      <c r="Z201" s="179"/>
      <c r="AA201" s="184"/>
      <c r="AT201" s="185" t="s">
        <v>134</v>
      </c>
      <c r="AU201" s="185" t="s">
        <v>87</v>
      </c>
      <c r="AV201" s="11" t="s">
        <v>22</v>
      </c>
      <c r="AW201" s="11" t="s">
        <v>35</v>
      </c>
      <c r="AX201" s="11" t="s">
        <v>77</v>
      </c>
      <c r="AY201" s="185" t="s">
        <v>127</v>
      </c>
    </row>
    <row r="202" spans="2:65" s="11" customFormat="1" ht="22.5" customHeight="1">
      <c r="B202" s="178"/>
      <c r="C202" s="179"/>
      <c r="D202" s="179"/>
      <c r="E202" s="180" t="s">
        <v>5</v>
      </c>
      <c r="F202" s="290" t="s">
        <v>760</v>
      </c>
      <c r="G202" s="291"/>
      <c r="H202" s="291"/>
      <c r="I202" s="291"/>
      <c r="J202" s="179"/>
      <c r="K202" s="181" t="s">
        <v>5</v>
      </c>
      <c r="L202" s="179"/>
      <c r="M202" s="179"/>
      <c r="N202" s="179"/>
      <c r="O202" s="179"/>
      <c r="P202" s="179"/>
      <c r="Q202" s="179"/>
      <c r="R202" s="182"/>
      <c r="T202" s="183"/>
      <c r="U202" s="179"/>
      <c r="V202" s="179"/>
      <c r="W202" s="179"/>
      <c r="X202" s="179"/>
      <c r="Y202" s="179"/>
      <c r="Z202" s="179"/>
      <c r="AA202" s="184"/>
      <c r="AT202" s="185" t="s">
        <v>134</v>
      </c>
      <c r="AU202" s="185" t="s">
        <v>87</v>
      </c>
      <c r="AV202" s="11" t="s">
        <v>22</v>
      </c>
      <c r="AW202" s="11" t="s">
        <v>35</v>
      </c>
      <c r="AX202" s="11" t="s">
        <v>77</v>
      </c>
      <c r="AY202" s="185" t="s">
        <v>127</v>
      </c>
    </row>
    <row r="203" spans="2:65" s="11" customFormat="1" ht="22.5" customHeight="1">
      <c r="B203" s="178"/>
      <c r="C203" s="179"/>
      <c r="D203" s="179"/>
      <c r="E203" s="180" t="s">
        <v>5</v>
      </c>
      <c r="F203" s="290" t="s">
        <v>761</v>
      </c>
      <c r="G203" s="291"/>
      <c r="H203" s="291"/>
      <c r="I203" s="291"/>
      <c r="J203" s="179"/>
      <c r="K203" s="181" t="s">
        <v>5</v>
      </c>
      <c r="L203" s="179"/>
      <c r="M203" s="179"/>
      <c r="N203" s="179"/>
      <c r="O203" s="179"/>
      <c r="P203" s="179"/>
      <c r="Q203" s="179"/>
      <c r="R203" s="182"/>
      <c r="T203" s="183"/>
      <c r="U203" s="179"/>
      <c r="V203" s="179"/>
      <c r="W203" s="179"/>
      <c r="X203" s="179"/>
      <c r="Y203" s="179"/>
      <c r="Z203" s="179"/>
      <c r="AA203" s="184"/>
      <c r="AT203" s="185" t="s">
        <v>134</v>
      </c>
      <c r="AU203" s="185" t="s">
        <v>87</v>
      </c>
      <c r="AV203" s="11" t="s">
        <v>22</v>
      </c>
      <c r="AW203" s="11" t="s">
        <v>35</v>
      </c>
      <c r="AX203" s="11" t="s">
        <v>77</v>
      </c>
      <c r="AY203" s="185" t="s">
        <v>127</v>
      </c>
    </row>
    <row r="204" spans="2:65" s="11" customFormat="1" ht="22.5" customHeight="1">
      <c r="B204" s="178"/>
      <c r="C204" s="179"/>
      <c r="D204" s="179"/>
      <c r="E204" s="180" t="s">
        <v>5</v>
      </c>
      <c r="F204" s="290" t="s">
        <v>762</v>
      </c>
      <c r="G204" s="291"/>
      <c r="H204" s="291"/>
      <c r="I204" s="291"/>
      <c r="J204" s="179"/>
      <c r="K204" s="181" t="s">
        <v>5</v>
      </c>
      <c r="L204" s="179"/>
      <c r="M204" s="179"/>
      <c r="N204" s="179"/>
      <c r="O204" s="179"/>
      <c r="P204" s="179"/>
      <c r="Q204" s="179"/>
      <c r="R204" s="182"/>
      <c r="T204" s="183"/>
      <c r="U204" s="179"/>
      <c r="V204" s="179"/>
      <c r="W204" s="179"/>
      <c r="X204" s="179"/>
      <c r="Y204" s="179"/>
      <c r="Z204" s="179"/>
      <c r="AA204" s="184"/>
      <c r="AT204" s="185" t="s">
        <v>134</v>
      </c>
      <c r="AU204" s="185" t="s">
        <v>87</v>
      </c>
      <c r="AV204" s="11" t="s">
        <v>22</v>
      </c>
      <c r="AW204" s="11" t="s">
        <v>35</v>
      </c>
      <c r="AX204" s="11" t="s">
        <v>77</v>
      </c>
      <c r="AY204" s="185" t="s">
        <v>127</v>
      </c>
    </row>
    <row r="205" spans="2:65" s="11" customFormat="1" ht="22.5" customHeight="1">
      <c r="B205" s="178"/>
      <c r="C205" s="179"/>
      <c r="D205" s="179"/>
      <c r="E205" s="180" t="s">
        <v>5</v>
      </c>
      <c r="F205" s="290" t="s">
        <v>763</v>
      </c>
      <c r="G205" s="291"/>
      <c r="H205" s="291"/>
      <c r="I205" s="291"/>
      <c r="J205" s="179"/>
      <c r="K205" s="181" t="s">
        <v>5</v>
      </c>
      <c r="L205" s="179"/>
      <c r="M205" s="179"/>
      <c r="N205" s="179"/>
      <c r="O205" s="179"/>
      <c r="P205" s="179"/>
      <c r="Q205" s="179"/>
      <c r="R205" s="182"/>
      <c r="T205" s="183"/>
      <c r="U205" s="179"/>
      <c r="V205" s="179"/>
      <c r="W205" s="179"/>
      <c r="X205" s="179"/>
      <c r="Y205" s="179"/>
      <c r="Z205" s="179"/>
      <c r="AA205" s="184"/>
      <c r="AT205" s="185" t="s">
        <v>134</v>
      </c>
      <c r="AU205" s="185" t="s">
        <v>87</v>
      </c>
      <c r="AV205" s="11" t="s">
        <v>22</v>
      </c>
      <c r="AW205" s="11" t="s">
        <v>35</v>
      </c>
      <c r="AX205" s="11" t="s">
        <v>77</v>
      </c>
      <c r="AY205" s="185" t="s">
        <v>127</v>
      </c>
    </row>
    <row r="206" spans="2:65" s="10" customFormat="1" ht="22.5" customHeight="1">
      <c r="B206" s="170"/>
      <c r="C206" s="171"/>
      <c r="D206" s="171"/>
      <c r="E206" s="172" t="s">
        <v>5</v>
      </c>
      <c r="F206" s="302" t="s">
        <v>797</v>
      </c>
      <c r="G206" s="303"/>
      <c r="H206" s="303"/>
      <c r="I206" s="303"/>
      <c r="J206" s="171"/>
      <c r="K206" s="173">
        <v>6</v>
      </c>
      <c r="L206" s="171"/>
      <c r="M206" s="171"/>
      <c r="N206" s="171"/>
      <c r="O206" s="171"/>
      <c r="P206" s="171"/>
      <c r="Q206" s="171"/>
      <c r="R206" s="174"/>
      <c r="T206" s="175"/>
      <c r="U206" s="171"/>
      <c r="V206" s="171"/>
      <c r="W206" s="171"/>
      <c r="X206" s="171"/>
      <c r="Y206" s="171"/>
      <c r="Z206" s="171"/>
      <c r="AA206" s="176"/>
      <c r="AT206" s="177" t="s">
        <v>134</v>
      </c>
      <c r="AU206" s="177" t="s">
        <v>87</v>
      </c>
      <c r="AV206" s="10" t="s">
        <v>87</v>
      </c>
      <c r="AW206" s="10" t="s">
        <v>35</v>
      </c>
      <c r="AX206" s="10" t="s">
        <v>22</v>
      </c>
      <c r="AY206" s="177" t="s">
        <v>127</v>
      </c>
    </row>
    <row r="207" spans="2:65" s="1" customFormat="1" ht="22.5" customHeight="1">
      <c r="B207" s="135"/>
      <c r="C207" s="163" t="s">
        <v>159</v>
      </c>
      <c r="D207" s="163" t="s">
        <v>128</v>
      </c>
      <c r="E207" s="164" t="s">
        <v>299</v>
      </c>
      <c r="F207" s="285" t="s">
        <v>300</v>
      </c>
      <c r="G207" s="285"/>
      <c r="H207" s="285"/>
      <c r="I207" s="285"/>
      <c r="J207" s="165" t="s">
        <v>296</v>
      </c>
      <c r="K207" s="166">
        <v>12</v>
      </c>
      <c r="L207" s="286">
        <v>0</v>
      </c>
      <c r="M207" s="286"/>
      <c r="N207" s="287">
        <f>ROUND(L207*K207,2)</f>
        <v>0</v>
      </c>
      <c r="O207" s="287"/>
      <c r="P207" s="287"/>
      <c r="Q207" s="287"/>
      <c r="R207" s="138"/>
      <c r="T207" s="167" t="s">
        <v>5</v>
      </c>
      <c r="U207" s="47" t="s">
        <v>42</v>
      </c>
      <c r="V207" s="39"/>
      <c r="W207" s="168">
        <f>V207*K207</f>
        <v>0</v>
      </c>
      <c r="X207" s="168">
        <v>0</v>
      </c>
      <c r="Y207" s="168">
        <f>X207*K207</f>
        <v>0</v>
      </c>
      <c r="Z207" s="168">
        <v>0.115</v>
      </c>
      <c r="AA207" s="169">
        <f>Z207*K207</f>
        <v>1.3800000000000001</v>
      </c>
      <c r="AR207" s="21" t="s">
        <v>150</v>
      </c>
      <c r="AT207" s="21" t="s">
        <v>128</v>
      </c>
      <c r="AU207" s="21" t="s">
        <v>87</v>
      </c>
      <c r="AY207" s="21" t="s">
        <v>127</v>
      </c>
      <c r="BE207" s="109">
        <f>IF(U207="základní",N207,0)</f>
        <v>0</v>
      </c>
      <c r="BF207" s="109">
        <f>IF(U207="snížená",N207,0)</f>
        <v>0</v>
      </c>
      <c r="BG207" s="109">
        <f>IF(U207="zákl. přenesená",N207,0)</f>
        <v>0</v>
      </c>
      <c r="BH207" s="109">
        <f>IF(U207="sníž. přenesená",N207,0)</f>
        <v>0</v>
      </c>
      <c r="BI207" s="109">
        <f>IF(U207="nulová",N207,0)</f>
        <v>0</v>
      </c>
      <c r="BJ207" s="21" t="s">
        <v>22</v>
      </c>
      <c r="BK207" s="109">
        <f>ROUND(L207*K207,2)</f>
        <v>0</v>
      </c>
      <c r="BL207" s="21" t="s">
        <v>150</v>
      </c>
      <c r="BM207" s="21" t="s">
        <v>798</v>
      </c>
    </row>
    <row r="208" spans="2:65" s="11" customFormat="1" ht="22.5" customHeight="1">
      <c r="B208" s="178"/>
      <c r="C208" s="179"/>
      <c r="D208" s="179"/>
      <c r="E208" s="180" t="s">
        <v>5</v>
      </c>
      <c r="F208" s="300" t="s">
        <v>263</v>
      </c>
      <c r="G208" s="301"/>
      <c r="H208" s="301"/>
      <c r="I208" s="301"/>
      <c r="J208" s="179"/>
      <c r="K208" s="181" t="s">
        <v>5</v>
      </c>
      <c r="L208" s="179"/>
      <c r="M208" s="179"/>
      <c r="N208" s="179"/>
      <c r="O208" s="179"/>
      <c r="P208" s="179"/>
      <c r="Q208" s="179"/>
      <c r="R208" s="182"/>
      <c r="T208" s="183"/>
      <c r="U208" s="179"/>
      <c r="V208" s="179"/>
      <c r="W208" s="179"/>
      <c r="X208" s="179"/>
      <c r="Y208" s="179"/>
      <c r="Z208" s="179"/>
      <c r="AA208" s="184"/>
      <c r="AT208" s="185" t="s">
        <v>134</v>
      </c>
      <c r="AU208" s="185" t="s">
        <v>87</v>
      </c>
      <c r="AV208" s="11" t="s">
        <v>22</v>
      </c>
      <c r="AW208" s="11" t="s">
        <v>35</v>
      </c>
      <c r="AX208" s="11" t="s">
        <v>77</v>
      </c>
      <c r="AY208" s="185" t="s">
        <v>127</v>
      </c>
    </row>
    <row r="209" spans="2:65" s="11" customFormat="1" ht="22.5" customHeight="1">
      <c r="B209" s="178"/>
      <c r="C209" s="179"/>
      <c r="D209" s="179"/>
      <c r="E209" s="180" t="s">
        <v>5</v>
      </c>
      <c r="F209" s="290" t="s">
        <v>760</v>
      </c>
      <c r="G209" s="291"/>
      <c r="H209" s="291"/>
      <c r="I209" s="291"/>
      <c r="J209" s="179"/>
      <c r="K209" s="181" t="s">
        <v>5</v>
      </c>
      <c r="L209" s="179"/>
      <c r="M209" s="179"/>
      <c r="N209" s="179"/>
      <c r="O209" s="179"/>
      <c r="P209" s="179"/>
      <c r="Q209" s="179"/>
      <c r="R209" s="182"/>
      <c r="T209" s="183"/>
      <c r="U209" s="179"/>
      <c r="V209" s="179"/>
      <c r="W209" s="179"/>
      <c r="X209" s="179"/>
      <c r="Y209" s="179"/>
      <c r="Z209" s="179"/>
      <c r="AA209" s="184"/>
      <c r="AT209" s="185" t="s">
        <v>134</v>
      </c>
      <c r="AU209" s="185" t="s">
        <v>87</v>
      </c>
      <c r="AV209" s="11" t="s">
        <v>22</v>
      </c>
      <c r="AW209" s="11" t="s">
        <v>35</v>
      </c>
      <c r="AX209" s="11" t="s">
        <v>77</v>
      </c>
      <c r="AY209" s="185" t="s">
        <v>127</v>
      </c>
    </row>
    <row r="210" spans="2:65" s="11" customFormat="1" ht="22.5" customHeight="1">
      <c r="B210" s="178"/>
      <c r="C210" s="179"/>
      <c r="D210" s="179"/>
      <c r="E210" s="180" t="s">
        <v>5</v>
      </c>
      <c r="F210" s="290" t="s">
        <v>761</v>
      </c>
      <c r="G210" s="291"/>
      <c r="H210" s="291"/>
      <c r="I210" s="291"/>
      <c r="J210" s="179"/>
      <c r="K210" s="181" t="s">
        <v>5</v>
      </c>
      <c r="L210" s="179"/>
      <c r="M210" s="179"/>
      <c r="N210" s="179"/>
      <c r="O210" s="179"/>
      <c r="P210" s="179"/>
      <c r="Q210" s="179"/>
      <c r="R210" s="182"/>
      <c r="T210" s="183"/>
      <c r="U210" s="179"/>
      <c r="V210" s="179"/>
      <c r="W210" s="179"/>
      <c r="X210" s="179"/>
      <c r="Y210" s="179"/>
      <c r="Z210" s="179"/>
      <c r="AA210" s="184"/>
      <c r="AT210" s="185" t="s">
        <v>134</v>
      </c>
      <c r="AU210" s="185" t="s">
        <v>87</v>
      </c>
      <c r="AV210" s="11" t="s">
        <v>22</v>
      </c>
      <c r="AW210" s="11" t="s">
        <v>35</v>
      </c>
      <c r="AX210" s="11" t="s">
        <v>77</v>
      </c>
      <c r="AY210" s="185" t="s">
        <v>127</v>
      </c>
    </row>
    <row r="211" spans="2:65" s="11" customFormat="1" ht="22.5" customHeight="1">
      <c r="B211" s="178"/>
      <c r="C211" s="179"/>
      <c r="D211" s="179"/>
      <c r="E211" s="180" t="s">
        <v>5</v>
      </c>
      <c r="F211" s="290" t="s">
        <v>762</v>
      </c>
      <c r="G211" s="291"/>
      <c r="H211" s="291"/>
      <c r="I211" s="291"/>
      <c r="J211" s="179"/>
      <c r="K211" s="181" t="s">
        <v>5</v>
      </c>
      <c r="L211" s="179"/>
      <c r="M211" s="179"/>
      <c r="N211" s="179"/>
      <c r="O211" s="179"/>
      <c r="P211" s="179"/>
      <c r="Q211" s="179"/>
      <c r="R211" s="182"/>
      <c r="T211" s="183"/>
      <c r="U211" s="179"/>
      <c r="V211" s="179"/>
      <c r="W211" s="179"/>
      <c r="X211" s="179"/>
      <c r="Y211" s="179"/>
      <c r="Z211" s="179"/>
      <c r="AA211" s="184"/>
      <c r="AT211" s="185" t="s">
        <v>134</v>
      </c>
      <c r="AU211" s="185" t="s">
        <v>87</v>
      </c>
      <c r="AV211" s="11" t="s">
        <v>22</v>
      </c>
      <c r="AW211" s="11" t="s">
        <v>35</v>
      </c>
      <c r="AX211" s="11" t="s">
        <v>77</v>
      </c>
      <c r="AY211" s="185" t="s">
        <v>127</v>
      </c>
    </row>
    <row r="212" spans="2:65" s="11" customFormat="1" ht="22.5" customHeight="1">
      <c r="B212" s="178"/>
      <c r="C212" s="179"/>
      <c r="D212" s="179"/>
      <c r="E212" s="180" t="s">
        <v>5</v>
      </c>
      <c r="F212" s="290" t="s">
        <v>763</v>
      </c>
      <c r="G212" s="291"/>
      <c r="H212" s="291"/>
      <c r="I212" s="291"/>
      <c r="J212" s="179"/>
      <c r="K212" s="181" t="s">
        <v>5</v>
      </c>
      <c r="L212" s="179"/>
      <c r="M212" s="179"/>
      <c r="N212" s="179"/>
      <c r="O212" s="179"/>
      <c r="P212" s="179"/>
      <c r="Q212" s="179"/>
      <c r="R212" s="182"/>
      <c r="T212" s="183"/>
      <c r="U212" s="179"/>
      <c r="V212" s="179"/>
      <c r="W212" s="179"/>
      <c r="X212" s="179"/>
      <c r="Y212" s="179"/>
      <c r="Z212" s="179"/>
      <c r="AA212" s="184"/>
      <c r="AT212" s="185" t="s">
        <v>134</v>
      </c>
      <c r="AU212" s="185" t="s">
        <v>87</v>
      </c>
      <c r="AV212" s="11" t="s">
        <v>22</v>
      </c>
      <c r="AW212" s="11" t="s">
        <v>35</v>
      </c>
      <c r="AX212" s="11" t="s">
        <v>77</v>
      </c>
      <c r="AY212" s="185" t="s">
        <v>127</v>
      </c>
    </row>
    <row r="213" spans="2:65" s="10" customFormat="1" ht="22.5" customHeight="1">
      <c r="B213" s="170"/>
      <c r="C213" s="171"/>
      <c r="D213" s="171"/>
      <c r="E213" s="172" t="s">
        <v>5</v>
      </c>
      <c r="F213" s="302" t="s">
        <v>799</v>
      </c>
      <c r="G213" s="303"/>
      <c r="H213" s="303"/>
      <c r="I213" s="303"/>
      <c r="J213" s="171"/>
      <c r="K213" s="173">
        <v>12</v>
      </c>
      <c r="L213" s="171"/>
      <c r="M213" s="171"/>
      <c r="N213" s="171"/>
      <c r="O213" s="171"/>
      <c r="P213" s="171"/>
      <c r="Q213" s="171"/>
      <c r="R213" s="174"/>
      <c r="T213" s="175"/>
      <c r="U213" s="171"/>
      <c r="V213" s="171"/>
      <c r="W213" s="171"/>
      <c r="X213" s="171"/>
      <c r="Y213" s="171"/>
      <c r="Z213" s="171"/>
      <c r="AA213" s="176"/>
      <c r="AT213" s="177" t="s">
        <v>134</v>
      </c>
      <c r="AU213" s="177" t="s">
        <v>87</v>
      </c>
      <c r="AV213" s="10" t="s">
        <v>87</v>
      </c>
      <c r="AW213" s="10" t="s">
        <v>35</v>
      </c>
      <c r="AX213" s="10" t="s">
        <v>22</v>
      </c>
      <c r="AY213" s="177" t="s">
        <v>127</v>
      </c>
    </row>
    <row r="214" spans="2:65" s="1" customFormat="1" ht="31.5" customHeight="1">
      <c r="B214" s="135"/>
      <c r="C214" s="163" t="s">
        <v>165</v>
      </c>
      <c r="D214" s="163" t="s">
        <v>128</v>
      </c>
      <c r="E214" s="164" t="s">
        <v>800</v>
      </c>
      <c r="F214" s="285" t="s">
        <v>801</v>
      </c>
      <c r="G214" s="285"/>
      <c r="H214" s="285"/>
      <c r="I214" s="285"/>
      <c r="J214" s="165" t="s">
        <v>305</v>
      </c>
      <c r="K214" s="166">
        <v>326.57799999999997</v>
      </c>
      <c r="L214" s="286">
        <v>0</v>
      </c>
      <c r="M214" s="286"/>
      <c r="N214" s="287">
        <f>ROUND(L214*K214,2)</f>
        <v>0</v>
      </c>
      <c r="O214" s="287"/>
      <c r="P214" s="287"/>
      <c r="Q214" s="287"/>
      <c r="R214" s="138"/>
      <c r="T214" s="167" t="s">
        <v>5</v>
      </c>
      <c r="U214" s="47" t="s">
        <v>42</v>
      </c>
      <c r="V214" s="39"/>
      <c r="W214" s="168">
        <f>V214*K214</f>
        <v>0</v>
      </c>
      <c r="X214" s="168">
        <v>0</v>
      </c>
      <c r="Y214" s="168">
        <f>X214*K214</f>
        <v>0</v>
      </c>
      <c r="Z214" s="168">
        <v>0</v>
      </c>
      <c r="AA214" s="169">
        <f>Z214*K214</f>
        <v>0</v>
      </c>
      <c r="AR214" s="21" t="s">
        <v>150</v>
      </c>
      <c r="AT214" s="21" t="s">
        <v>128</v>
      </c>
      <c r="AU214" s="21" t="s">
        <v>87</v>
      </c>
      <c r="AY214" s="21" t="s">
        <v>127</v>
      </c>
      <c r="BE214" s="109">
        <f>IF(U214="základní",N214,0)</f>
        <v>0</v>
      </c>
      <c r="BF214" s="109">
        <f>IF(U214="snížená",N214,0)</f>
        <v>0</v>
      </c>
      <c r="BG214" s="109">
        <f>IF(U214="zákl. přenesená",N214,0)</f>
        <v>0</v>
      </c>
      <c r="BH214" s="109">
        <f>IF(U214="sníž. přenesená",N214,0)</f>
        <v>0</v>
      </c>
      <c r="BI214" s="109">
        <f>IF(U214="nulová",N214,0)</f>
        <v>0</v>
      </c>
      <c r="BJ214" s="21" t="s">
        <v>22</v>
      </c>
      <c r="BK214" s="109">
        <f>ROUND(L214*K214,2)</f>
        <v>0</v>
      </c>
      <c r="BL214" s="21" t="s">
        <v>150</v>
      </c>
      <c r="BM214" s="21" t="s">
        <v>802</v>
      </c>
    </row>
    <row r="215" spans="2:65" s="11" customFormat="1" ht="22.5" customHeight="1">
      <c r="B215" s="178"/>
      <c r="C215" s="179"/>
      <c r="D215" s="179"/>
      <c r="E215" s="180" t="s">
        <v>5</v>
      </c>
      <c r="F215" s="300" t="s">
        <v>263</v>
      </c>
      <c r="G215" s="301"/>
      <c r="H215" s="301"/>
      <c r="I215" s="301"/>
      <c r="J215" s="179"/>
      <c r="K215" s="181" t="s">
        <v>5</v>
      </c>
      <c r="L215" s="179"/>
      <c r="M215" s="179"/>
      <c r="N215" s="179"/>
      <c r="O215" s="179"/>
      <c r="P215" s="179"/>
      <c r="Q215" s="179"/>
      <c r="R215" s="182"/>
      <c r="T215" s="183"/>
      <c r="U215" s="179"/>
      <c r="V215" s="179"/>
      <c r="W215" s="179"/>
      <c r="X215" s="179"/>
      <c r="Y215" s="179"/>
      <c r="Z215" s="179"/>
      <c r="AA215" s="184"/>
      <c r="AT215" s="185" t="s">
        <v>134</v>
      </c>
      <c r="AU215" s="185" t="s">
        <v>87</v>
      </c>
      <c r="AV215" s="11" t="s">
        <v>22</v>
      </c>
      <c r="AW215" s="11" t="s">
        <v>35</v>
      </c>
      <c r="AX215" s="11" t="s">
        <v>77</v>
      </c>
      <c r="AY215" s="185" t="s">
        <v>127</v>
      </c>
    </row>
    <row r="216" spans="2:65" s="11" customFormat="1" ht="22.5" customHeight="1">
      <c r="B216" s="178"/>
      <c r="C216" s="179"/>
      <c r="D216" s="179"/>
      <c r="E216" s="180" t="s">
        <v>5</v>
      </c>
      <c r="F216" s="290" t="s">
        <v>760</v>
      </c>
      <c r="G216" s="291"/>
      <c r="H216" s="291"/>
      <c r="I216" s="291"/>
      <c r="J216" s="179"/>
      <c r="K216" s="181" t="s">
        <v>5</v>
      </c>
      <c r="L216" s="179"/>
      <c r="M216" s="179"/>
      <c r="N216" s="179"/>
      <c r="O216" s="179"/>
      <c r="P216" s="179"/>
      <c r="Q216" s="179"/>
      <c r="R216" s="182"/>
      <c r="T216" s="183"/>
      <c r="U216" s="179"/>
      <c r="V216" s="179"/>
      <c r="W216" s="179"/>
      <c r="X216" s="179"/>
      <c r="Y216" s="179"/>
      <c r="Z216" s="179"/>
      <c r="AA216" s="184"/>
      <c r="AT216" s="185" t="s">
        <v>134</v>
      </c>
      <c r="AU216" s="185" t="s">
        <v>87</v>
      </c>
      <c r="AV216" s="11" t="s">
        <v>22</v>
      </c>
      <c r="AW216" s="11" t="s">
        <v>35</v>
      </c>
      <c r="AX216" s="11" t="s">
        <v>77</v>
      </c>
      <c r="AY216" s="185" t="s">
        <v>127</v>
      </c>
    </row>
    <row r="217" spans="2:65" s="11" customFormat="1" ht="22.5" customHeight="1">
      <c r="B217" s="178"/>
      <c r="C217" s="179"/>
      <c r="D217" s="179"/>
      <c r="E217" s="180" t="s">
        <v>5</v>
      </c>
      <c r="F217" s="290" t="s">
        <v>803</v>
      </c>
      <c r="G217" s="291"/>
      <c r="H217" s="291"/>
      <c r="I217" s="291"/>
      <c r="J217" s="179"/>
      <c r="K217" s="181" t="s">
        <v>5</v>
      </c>
      <c r="L217" s="179"/>
      <c r="M217" s="179"/>
      <c r="N217" s="179"/>
      <c r="O217" s="179"/>
      <c r="P217" s="179"/>
      <c r="Q217" s="179"/>
      <c r="R217" s="182"/>
      <c r="T217" s="183"/>
      <c r="U217" s="179"/>
      <c r="V217" s="179"/>
      <c r="W217" s="179"/>
      <c r="X217" s="179"/>
      <c r="Y217" s="179"/>
      <c r="Z217" s="179"/>
      <c r="AA217" s="184"/>
      <c r="AT217" s="185" t="s">
        <v>134</v>
      </c>
      <c r="AU217" s="185" t="s">
        <v>87</v>
      </c>
      <c r="AV217" s="11" t="s">
        <v>22</v>
      </c>
      <c r="AW217" s="11" t="s">
        <v>35</v>
      </c>
      <c r="AX217" s="11" t="s">
        <v>77</v>
      </c>
      <c r="AY217" s="185" t="s">
        <v>127</v>
      </c>
    </row>
    <row r="218" spans="2:65" s="10" customFormat="1" ht="22.5" customHeight="1">
      <c r="B218" s="170"/>
      <c r="C218" s="171"/>
      <c r="D218" s="171"/>
      <c r="E218" s="172" t="s">
        <v>5</v>
      </c>
      <c r="F218" s="302" t="s">
        <v>804</v>
      </c>
      <c r="G218" s="303"/>
      <c r="H218" s="303"/>
      <c r="I218" s="303"/>
      <c r="J218" s="171"/>
      <c r="K218" s="173">
        <v>68.75</v>
      </c>
      <c r="L218" s="171"/>
      <c r="M218" s="171"/>
      <c r="N218" s="171"/>
      <c r="O218" s="171"/>
      <c r="P218" s="171"/>
      <c r="Q218" s="171"/>
      <c r="R218" s="174"/>
      <c r="T218" s="175"/>
      <c r="U218" s="171"/>
      <c r="V218" s="171"/>
      <c r="W218" s="171"/>
      <c r="X218" s="171"/>
      <c r="Y218" s="171"/>
      <c r="Z218" s="171"/>
      <c r="AA218" s="176"/>
      <c r="AT218" s="177" t="s">
        <v>134</v>
      </c>
      <c r="AU218" s="177" t="s">
        <v>87</v>
      </c>
      <c r="AV218" s="10" t="s">
        <v>87</v>
      </c>
      <c r="AW218" s="10" t="s">
        <v>35</v>
      </c>
      <c r="AX218" s="10" t="s">
        <v>77</v>
      </c>
      <c r="AY218" s="177" t="s">
        <v>127</v>
      </c>
    </row>
    <row r="219" spans="2:65" s="11" customFormat="1" ht="22.5" customHeight="1">
      <c r="B219" s="178"/>
      <c r="C219" s="179"/>
      <c r="D219" s="179"/>
      <c r="E219" s="180" t="s">
        <v>5</v>
      </c>
      <c r="F219" s="290" t="s">
        <v>805</v>
      </c>
      <c r="G219" s="291"/>
      <c r="H219" s="291"/>
      <c r="I219" s="291"/>
      <c r="J219" s="179"/>
      <c r="K219" s="181" t="s">
        <v>5</v>
      </c>
      <c r="L219" s="179"/>
      <c r="M219" s="179"/>
      <c r="N219" s="179"/>
      <c r="O219" s="179"/>
      <c r="P219" s="179"/>
      <c r="Q219" s="179"/>
      <c r="R219" s="182"/>
      <c r="T219" s="183"/>
      <c r="U219" s="179"/>
      <c r="V219" s="179"/>
      <c r="W219" s="179"/>
      <c r="X219" s="179"/>
      <c r="Y219" s="179"/>
      <c r="Z219" s="179"/>
      <c r="AA219" s="184"/>
      <c r="AT219" s="185" t="s">
        <v>134</v>
      </c>
      <c r="AU219" s="185" t="s">
        <v>87</v>
      </c>
      <c r="AV219" s="11" t="s">
        <v>22</v>
      </c>
      <c r="AW219" s="11" t="s">
        <v>35</v>
      </c>
      <c r="AX219" s="11" t="s">
        <v>77</v>
      </c>
      <c r="AY219" s="185" t="s">
        <v>127</v>
      </c>
    </row>
    <row r="220" spans="2:65" s="10" customFormat="1" ht="22.5" customHeight="1">
      <c r="B220" s="170"/>
      <c r="C220" s="171"/>
      <c r="D220" s="171"/>
      <c r="E220" s="172" t="s">
        <v>5</v>
      </c>
      <c r="F220" s="302" t="s">
        <v>806</v>
      </c>
      <c r="G220" s="303"/>
      <c r="H220" s="303"/>
      <c r="I220" s="303"/>
      <c r="J220" s="171"/>
      <c r="K220" s="173">
        <v>103.488</v>
      </c>
      <c r="L220" s="171"/>
      <c r="M220" s="171"/>
      <c r="N220" s="171"/>
      <c r="O220" s="171"/>
      <c r="P220" s="171"/>
      <c r="Q220" s="171"/>
      <c r="R220" s="174"/>
      <c r="T220" s="175"/>
      <c r="U220" s="171"/>
      <c r="V220" s="171"/>
      <c r="W220" s="171"/>
      <c r="X220" s="171"/>
      <c r="Y220" s="171"/>
      <c r="Z220" s="171"/>
      <c r="AA220" s="176"/>
      <c r="AT220" s="177" t="s">
        <v>134</v>
      </c>
      <c r="AU220" s="177" t="s">
        <v>87</v>
      </c>
      <c r="AV220" s="10" t="s">
        <v>87</v>
      </c>
      <c r="AW220" s="10" t="s">
        <v>35</v>
      </c>
      <c r="AX220" s="10" t="s">
        <v>77</v>
      </c>
      <c r="AY220" s="177" t="s">
        <v>127</v>
      </c>
    </row>
    <row r="221" spans="2:65" s="11" customFormat="1" ht="22.5" customHeight="1">
      <c r="B221" s="178"/>
      <c r="C221" s="179"/>
      <c r="D221" s="179"/>
      <c r="E221" s="180" t="s">
        <v>5</v>
      </c>
      <c r="F221" s="290" t="s">
        <v>807</v>
      </c>
      <c r="G221" s="291"/>
      <c r="H221" s="291"/>
      <c r="I221" s="291"/>
      <c r="J221" s="179"/>
      <c r="K221" s="181" t="s">
        <v>5</v>
      </c>
      <c r="L221" s="179"/>
      <c r="M221" s="179"/>
      <c r="N221" s="179"/>
      <c r="O221" s="179"/>
      <c r="P221" s="179"/>
      <c r="Q221" s="179"/>
      <c r="R221" s="182"/>
      <c r="T221" s="183"/>
      <c r="U221" s="179"/>
      <c r="V221" s="179"/>
      <c r="W221" s="179"/>
      <c r="X221" s="179"/>
      <c r="Y221" s="179"/>
      <c r="Z221" s="179"/>
      <c r="AA221" s="184"/>
      <c r="AT221" s="185" t="s">
        <v>134</v>
      </c>
      <c r="AU221" s="185" t="s">
        <v>87</v>
      </c>
      <c r="AV221" s="11" t="s">
        <v>22</v>
      </c>
      <c r="AW221" s="11" t="s">
        <v>35</v>
      </c>
      <c r="AX221" s="11" t="s">
        <v>77</v>
      </c>
      <c r="AY221" s="185" t="s">
        <v>127</v>
      </c>
    </row>
    <row r="222" spans="2:65" s="10" customFormat="1" ht="22.5" customHeight="1">
      <c r="B222" s="170"/>
      <c r="C222" s="171"/>
      <c r="D222" s="171"/>
      <c r="E222" s="172" t="s">
        <v>5</v>
      </c>
      <c r="F222" s="302" t="s">
        <v>808</v>
      </c>
      <c r="G222" s="303"/>
      <c r="H222" s="303"/>
      <c r="I222" s="303"/>
      <c r="J222" s="171"/>
      <c r="K222" s="173">
        <v>70.56</v>
      </c>
      <c r="L222" s="171"/>
      <c r="M222" s="171"/>
      <c r="N222" s="171"/>
      <c r="O222" s="171"/>
      <c r="P222" s="171"/>
      <c r="Q222" s="171"/>
      <c r="R222" s="174"/>
      <c r="T222" s="175"/>
      <c r="U222" s="171"/>
      <c r="V222" s="171"/>
      <c r="W222" s="171"/>
      <c r="X222" s="171"/>
      <c r="Y222" s="171"/>
      <c r="Z222" s="171"/>
      <c r="AA222" s="176"/>
      <c r="AT222" s="177" t="s">
        <v>134</v>
      </c>
      <c r="AU222" s="177" t="s">
        <v>87</v>
      </c>
      <c r="AV222" s="10" t="s">
        <v>87</v>
      </c>
      <c r="AW222" s="10" t="s">
        <v>35</v>
      </c>
      <c r="AX222" s="10" t="s">
        <v>77</v>
      </c>
      <c r="AY222" s="177" t="s">
        <v>127</v>
      </c>
    </row>
    <row r="223" spans="2:65" s="11" customFormat="1" ht="22.5" customHeight="1">
      <c r="B223" s="178"/>
      <c r="C223" s="179"/>
      <c r="D223" s="179"/>
      <c r="E223" s="180" t="s">
        <v>5</v>
      </c>
      <c r="F223" s="290" t="s">
        <v>809</v>
      </c>
      <c r="G223" s="291"/>
      <c r="H223" s="291"/>
      <c r="I223" s="291"/>
      <c r="J223" s="179"/>
      <c r="K223" s="181" t="s">
        <v>5</v>
      </c>
      <c r="L223" s="179"/>
      <c r="M223" s="179"/>
      <c r="N223" s="179"/>
      <c r="O223" s="179"/>
      <c r="P223" s="179"/>
      <c r="Q223" s="179"/>
      <c r="R223" s="182"/>
      <c r="T223" s="183"/>
      <c r="U223" s="179"/>
      <c r="V223" s="179"/>
      <c r="W223" s="179"/>
      <c r="X223" s="179"/>
      <c r="Y223" s="179"/>
      <c r="Z223" s="179"/>
      <c r="AA223" s="184"/>
      <c r="AT223" s="185" t="s">
        <v>134</v>
      </c>
      <c r="AU223" s="185" t="s">
        <v>87</v>
      </c>
      <c r="AV223" s="11" t="s">
        <v>22</v>
      </c>
      <c r="AW223" s="11" t="s">
        <v>35</v>
      </c>
      <c r="AX223" s="11" t="s">
        <v>77</v>
      </c>
      <c r="AY223" s="185" t="s">
        <v>127</v>
      </c>
    </row>
    <row r="224" spans="2:65" s="10" customFormat="1" ht="22.5" customHeight="1">
      <c r="B224" s="170"/>
      <c r="C224" s="171"/>
      <c r="D224" s="171"/>
      <c r="E224" s="172" t="s">
        <v>5</v>
      </c>
      <c r="F224" s="302" t="s">
        <v>810</v>
      </c>
      <c r="G224" s="303"/>
      <c r="H224" s="303"/>
      <c r="I224" s="303"/>
      <c r="J224" s="171"/>
      <c r="K224" s="173">
        <v>71.28</v>
      </c>
      <c r="L224" s="171"/>
      <c r="M224" s="171"/>
      <c r="N224" s="171"/>
      <c r="O224" s="171"/>
      <c r="P224" s="171"/>
      <c r="Q224" s="171"/>
      <c r="R224" s="174"/>
      <c r="T224" s="175"/>
      <c r="U224" s="171"/>
      <c r="V224" s="171"/>
      <c r="W224" s="171"/>
      <c r="X224" s="171"/>
      <c r="Y224" s="171"/>
      <c r="Z224" s="171"/>
      <c r="AA224" s="176"/>
      <c r="AT224" s="177" t="s">
        <v>134</v>
      </c>
      <c r="AU224" s="177" t="s">
        <v>87</v>
      </c>
      <c r="AV224" s="10" t="s">
        <v>87</v>
      </c>
      <c r="AW224" s="10" t="s">
        <v>35</v>
      </c>
      <c r="AX224" s="10" t="s">
        <v>77</v>
      </c>
      <c r="AY224" s="177" t="s">
        <v>127</v>
      </c>
    </row>
    <row r="225" spans="2:65" s="11" customFormat="1" ht="22.5" customHeight="1">
      <c r="B225" s="178"/>
      <c r="C225" s="179"/>
      <c r="D225" s="179"/>
      <c r="E225" s="180" t="s">
        <v>5</v>
      </c>
      <c r="F225" s="290" t="s">
        <v>811</v>
      </c>
      <c r="G225" s="291"/>
      <c r="H225" s="291"/>
      <c r="I225" s="291"/>
      <c r="J225" s="179"/>
      <c r="K225" s="181" t="s">
        <v>5</v>
      </c>
      <c r="L225" s="179"/>
      <c r="M225" s="179"/>
      <c r="N225" s="179"/>
      <c r="O225" s="179"/>
      <c r="P225" s="179"/>
      <c r="Q225" s="179"/>
      <c r="R225" s="182"/>
      <c r="T225" s="183"/>
      <c r="U225" s="179"/>
      <c r="V225" s="179"/>
      <c r="W225" s="179"/>
      <c r="X225" s="179"/>
      <c r="Y225" s="179"/>
      <c r="Z225" s="179"/>
      <c r="AA225" s="184"/>
      <c r="AT225" s="185" t="s">
        <v>134</v>
      </c>
      <c r="AU225" s="185" t="s">
        <v>87</v>
      </c>
      <c r="AV225" s="11" t="s">
        <v>22</v>
      </c>
      <c r="AW225" s="11" t="s">
        <v>35</v>
      </c>
      <c r="AX225" s="11" t="s">
        <v>77</v>
      </c>
      <c r="AY225" s="185" t="s">
        <v>127</v>
      </c>
    </row>
    <row r="226" spans="2:65" s="10" customFormat="1" ht="22.5" customHeight="1">
      <c r="B226" s="170"/>
      <c r="C226" s="171"/>
      <c r="D226" s="171"/>
      <c r="E226" s="172" t="s">
        <v>5</v>
      </c>
      <c r="F226" s="302" t="s">
        <v>812</v>
      </c>
      <c r="G226" s="303"/>
      <c r="H226" s="303"/>
      <c r="I226" s="303"/>
      <c r="J226" s="171"/>
      <c r="K226" s="173">
        <v>12.5</v>
      </c>
      <c r="L226" s="171"/>
      <c r="M226" s="171"/>
      <c r="N226" s="171"/>
      <c r="O226" s="171"/>
      <c r="P226" s="171"/>
      <c r="Q226" s="171"/>
      <c r="R226" s="174"/>
      <c r="T226" s="175"/>
      <c r="U226" s="171"/>
      <c r="V226" s="171"/>
      <c r="W226" s="171"/>
      <c r="X226" s="171"/>
      <c r="Y226" s="171"/>
      <c r="Z226" s="171"/>
      <c r="AA226" s="176"/>
      <c r="AT226" s="177" t="s">
        <v>134</v>
      </c>
      <c r="AU226" s="177" t="s">
        <v>87</v>
      </c>
      <c r="AV226" s="10" t="s">
        <v>87</v>
      </c>
      <c r="AW226" s="10" t="s">
        <v>35</v>
      </c>
      <c r="AX226" s="10" t="s">
        <v>77</v>
      </c>
      <c r="AY226" s="177" t="s">
        <v>127</v>
      </c>
    </row>
    <row r="227" spans="2:65" s="12" customFormat="1" ht="22.5" customHeight="1">
      <c r="B227" s="188"/>
      <c r="C227" s="189"/>
      <c r="D227" s="189"/>
      <c r="E227" s="190" t="s">
        <v>5</v>
      </c>
      <c r="F227" s="304" t="s">
        <v>279</v>
      </c>
      <c r="G227" s="305"/>
      <c r="H227" s="305"/>
      <c r="I227" s="305"/>
      <c r="J227" s="189"/>
      <c r="K227" s="191">
        <v>326.57799999999997</v>
      </c>
      <c r="L227" s="189"/>
      <c r="M227" s="189"/>
      <c r="N227" s="189"/>
      <c r="O227" s="189"/>
      <c r="P227" s="189"/>
      <c r="Q227" s="189"/>
      <c r="R227" s="192"/>
      <c r="T227" s="193"/>
      <c r="U227" s="189"/>
      <c r="V227" s="189"/>
      <c r="W227" s="189"/>
      <c r="X227" s="189"/>
      <c r="Y227" s="189"/>
      <c r="Z227" s="189"/>
      <c r="AA227" s="194"/>
      <c r="AT227" s="195" t="s">
        <v>134</v>
      </c>
      <c r="AU227" s="195" t="s">
        <v>87</v>
      </c>
      <c r="AV227" s="12" t="s">
        <v>150</v>
      </c>
      <c r="AW227" s="12" t="s">
        <v>35</v>
      </c>
      <c r="AX227" s="12" t="s">
        <v>22</v>
      </c>
      <c r="AY227" s="195" t="s">
        <v>127</v>
      </c>
    </row>
    <row r="228" spans="2:65" s="1" customFormat="1" ht="31.5" customHeight="1">
      <c r="B228" s="135"/>
      <c r="C228" s="163" t="s">
        <v>174</v>
      </c>
      <c r="D228" s="163" t="s">
        <v>128</v>
      </c>
      <c r="E228" s="164" t="s">
        <v>813</v>
      </c>
      <c r="F228" s="285" t="s">
        <v>814</v>
      </c>
      <c r="G228" s="285"/>
      <c r="H228" s="285"/>
      <c r="I228" s="285"/>
      <c r="J228" s="165" t="s">
        <v>305</v>
      </c>
      <c r="K228" s="166">
        <v>45</v>
      </c>
      <c r="L228" s="286">
        <v>0</v>
      </c>
      <c r="M228" s="286"/>
      <c r="N228" s="287">
        <f>ROUND(L228*K228,2)</f>
        <v>0</v>
      </c>
      <c r="O228" s="287"/>
      <c r="P228" s="287"/>
      <c r="Q228" s="287"/>
      <c r="R228" s="138"/>
      <c r="T228" s="167" t="s">
        <v>5</v>
      </c>
      <c r="U228" s="47" t="s">
        <v>42</v>
      </c>
      <c r="V228" s="39"/>
      <c r="W228" s="168">
        <f>V228*K228</f>
        <v>0</v>
      </c>
      <c r="X228" s="168">
        <v>0</v>
      </c>
      <c r="Y228" s="168">
        <f>X228*K228</f>
        <v>0</v>
      </c>
      <c r="Z228" s="168">
        <v>0</v>
      </c>
      <c r="AA228" s="169">
        <f>Z228*K228</f>
        <v>0</v>
      </c>
      <c r="AR228" s="21" t="s">
        <v>150</v>
      </c>
      <c r="AT228" s="21" t="s">
        <v>128</v>
      </c>
      <c r="AU228" s="21" t="s">
        <v>87</v>
      </c>
      <c r="AY228" s="21" t="s">
        <v>127</v>
      </c>
      <c r="BE228" s="109">
        <f>IF(U228="základní",N228,0)</f>
        <v>0</v>
      </c>
      <c r="BF228" s="109">
        <f>IF(U228="snížená",N228,0)</f>
        <v>0</v>
      </c>
      <c r="BG228" s="109">
        <f>IF(U228="zákl. přenesená",N228,0)</f>
        <v>0</v>
      </c>
      <c r="BH228" s="109">
        <f>IF(U228="sníž. přenesená",N228,0)</f>
        <v>0</v>
      </c>
      <c r="BI228" s="109">
        <f>IF(U228="nulová",N228,0)</f>
        <v>0</v>
      </c>
      <c r="BJ228" s="21" t="s">
        <v>22</v>
      </c>
      <c r="BK228" s="109">
        <f>ROUND(L228*K228,2)</f>
        <v>0</v>
      </c>
      <c r="BL228" s="21" t="s">
        <v>150</v>
      </c>
      <c r="BM228" s="21" t="s">
        <v>815</v>
      </c>
    </row>
    <row r="229" spans="2:65" s="1" customFormat="1" ht="31.5" customHeight="1">
      <c r="B229" s="135"/>
      <c r="C229" s="163" t="s">
        <v>180</v>
      </c>
      <c r="D229" s="163" t="s">
        <v>128</v>
      </c>
      <c r="E229" s="164" t="s">
        <v>816</v>
      </c>
      <c r="F229" s="285" t="s">
        <v>817</v>
      </c>
      <c r="G229" s="285"/>
      <c r="H229" s="285"/>
      <c r="I229" s="285"/>
      <c r="J229" s="165" t="s">
        <v>305</v>
      </c>
      <c r="K229" s="166">
        <v>326.57799999999997</v>
      </c>
      <c r="L229" s="286">
        <v>0</v>
      </c>
      <c r="M229" s="286"/>
      <c r="N229" s="287">
        <f>ROUND(L229*K229,2)</f>
        <v>0</v>
      </c>
      <c r="O229" s="287"/>
      <c r="P229" s="287"/>
      <c r="Q229" s="287"/>
      <c r="R229" s="138"/>
      <c r="T229" s="167" t="s">
        <v>5</v>
      </c>
      <c r="U229" s="47" t="s">
        <v>42</v>
      </c>
      <c r="V229" s="39"/>
      <c r="W229" s="168">
        <f>V229*K229</f>
        <v>0</v>
      </c>
      <c r="X229" s="168">
        <v>0</v>
      </c>
      <c r="Y229" s="168">
        <f>X229*K229</f>
        <v>0</v>
      </c>
      <c r="Z229" s="168">
        <v>0</v>
      </c>
      <c r="AA229" s="169">
        <f>Z229*K229</f>
        <v>0</v>
      </c>
      <c r="AR229" s="21" t="s">
        <v>150</v>
      </c>
      <c r="AT229" s="21" t="s">
        <v>128</v>
      </c>
      <c r="AU229" s="21" t="s">
        <v>87</v>
      </c>
      <c r="AY229" s="21" t="s">
        <v>127</v>
      </c>
      <c r="BE229" s="109">
        <f>IF(U229="základní",N229,0)</f>
        <v>0</v>
      </c>
      <c r="BF229" s="109">
        <f>IF(U229="snížená",N229,0)</f>
        <v>0</v>
      </c>
      <c r="BG229" s="109">
        <f>IF(U229="zákl. přenesená",N229,0)</f>
        <v>0</v>
      </c>
      <c r="BH229" s="109">
        <f>IF(U229="sníž. přenesená",N229,0)</f>
        <v>0</v>
      </c>
      <c r="BI229" s="109">
        <f>IF(U229="nulová",N229,0)</f>
        <v>0</v>
      </c>
      <c r="BJ229" s="21" t="s">
        <v>22</v>
      </c>
      <c r="BK229" s="109">
        <f>ROUND(L229*K229,2)</f>
        <v>0</v>
      </c>
      <c r="BL229" s="21" t="s">
        <v>150</v>
      </c>
      <c r="BM229" s="21" t="s">
        <v>818</v>
      </c>
    </row>
    <row r="230" spans="2:65" s="1" customFormat="1" ht="31.5" customHeight="1">
      <c r="B230" s="135"/>
      <c r="C230" s="163" t="s">
        <v>27</v>
      </c>
      <c r="D230" s="163" t="s">
        <v>128</v>
      </c>
      <c r="E230" s="164" t="s">
        <v>819</v>
      </c>
      <c r="F230" s="285" t="s">
        <v>820</v>
      </c>
      <c r="G230" s="285"/>
      <c r="H230" s="285"/>
      <c r="I230" s="285"/>
      <c r="J230" s="165" t="s">
        <v>305</v>
      </c>
      <c r="K230" s="166">
        <v>45</v>
      </c>
      <c r="L230" s="286">
        <v>0</v>
      </c>
      <c r="M230" s="286"/>
      <c r="N230" s="287">
        <f>ROUND(L230*K230,2)</f>
        <v>0</v>
      </c>
      <c r="O230" s="287"/>
      <c r="P230" s="287"/>
      <c r="Q230" s="287"/>
      <c r="R230" s="138"/>
      <c r="T230" s="167" t="s">
        <v>5</v>
      </c>
      <c r="U230" s="47" t="s">
        <v>42</v>
      </c>
      <c r="V230" s="39"/>
      <c r="W230" s="168">
        <f>V230*K230</f>
        <v>0</v>
      </c>
      <c r="X230" s="168">
        <v>0</v>
      </c>
      <c r="Y230" s="168">
        <f>X230*K230</f>
        <v>0</v>
      </c>
      <c r="Z230" s="168">
        <v>0</v>
      </c>
      <c r="AA230" s="169">
        <f>Z230*K230</f>
        <v>0</v>
      </c>
      <c r="AR230" s="21" t="s">
        <v>150</v>
      </c>
      <c r="AT230" s="21" t="s">
        <v>128</v>
      </c>
      <c r="AU230" s="21" t="s">
        <v>87</v>
      </c>
      <c r="AY230" s="21" t="s">
        <v>127</v>
      </c>
      <c r="BE230" s="109">
        <f>IF(U230="základní",N230,0)</f>
        <v>0</v>
      </c>
      <c r="BF230" s="109">
        <f>IF(U230="snížená",N230,0)</f>
        <v>0</v>
      </c>
      <c r="BG230" s="109">
        <f>IF(U230="zákl. přenesená",N230,0)</f>
        <v>0</v>
      </c>
      <c r="BH230" s="109">
        <f>IF(U230="sníž. přenesená",N230,0)</f>
        <v>0</v>
      </c>
      <c r="BI230" s="109">
        <f>IF(U230="nulová",N230,0)</f>
        <v>0</v>
      </c>
      <c r="BJ230" s="21" t="s">
        <v>22</v>
      </c>
      <c r="BK230" s="109">
        <f>ROUND(L230*K230,2)</f>
        <v>0</v>
      </c>
      <c r="BL230" s="21" t="s">
        <v>150</v>
      </c>
      <c r="BM230" s="21" t="s">
        <v>821</v>
      </c>
    </row>
    <row r="231" spans="2:65" s="1" customFormat="1" ht="31.5" customHeight="1">
      <c r="B231" s="135"/>
      <c r="C231" s="163" t="s">
        <v>197</v>
      </c>
      <c r="D231" s="163" t="s">
        <v>128</v>
      </c>
      <c r="E231" s="164" t="s">
        <v>822</v>
      </c>
      <c r="F231" s="285" t="s">
        <v>823</v>
      </c>
      <c r="G231" s="285"/>
      <c r="H231" s="285"/>
      <c r="I231" s="285"/>
      <c r="J231" s="165" t="s">
        <v>305</v>
      </c>
      <c r="K231" s="166">
        <v>902.56</v>
      </c>
      <c r="L231" s="286">
        <v>0</v>
      </c>
      <c r="M231" s="286"/>
      <c r="N231" s="287">
        <f>ROUND(L231*K231,2)</f>
        <v>0</v>
      </c>
      <c r="O231" s="287"/>
      <c r="P231" s="287"/>
      <c r="Q231" s="287"/>
      <c r="R231" s="138"/>
      <c r="T231" s="167" t="s">
        <v>5</v>
      </c>
      <c r="U231" s="47" t="s">
        <v>42</v>
      </c>
      <c r="V231" s="39"/>
      <c r="W231" s="168">
        <f>V231*K231</f>
        <v>0</v>
      </c>
      <c r="X231" s="168">
        <v>0</v>
      </c>
      <c r="Y231" s="168">
        <f>X231*K231</f>
        <v>0</v>
      </c>
      <c r="Z231" s="168">
        <v>0</v>
      </c>
      <c r="AA231" s="169">
        <f>Z231*K231</f>
        <v>0</v>
      </c>
      <c r="AR231" s="21" t="s">
        <v>150</v>
      </c>
      <c r="AT231" s="21" t="s">
        <v>128</v>
      </c>
      <c r="AU231" s="21" t="s">
        <v>87</v>
      </c>
      <c r="AY231" s="21" t="s">
        <v>127</v>
      </c>
      <c r="BE231" s="109">
        <f>IF(U231="základní",N231,0)</f>
        <v>0</v>
      </c>
      <c r="BF231" s="109">
        <f>IF(U231="snížená",N231,0)</f>
        <v>0</v>
      </c>
      <c r="BG231" s="109">
        <f>IF(U231="zákl. přenesená",N231,0)</f>
        <v>0</v>
      </c>
      <c r="BH231" s="109">
        <f>IF(U231="sníž. přenesená",N231,0)</f>
        <v>0</v>
      </c>
      <c r="BI231" s="109">
        <f>IF(U231="nulová",N231,0)</f>
        <v>0</v>
      </c>
      <c r="BJ231" s="21" t="s">
        <v>22</v>
      </c>
      <c r="BK231" s="109">
        <f>ROUND(L231*K231,2)</f>
        <v>0</v>
      </c>
      <c r="BL231" s="21" t="s">
        <v>150</v>
      </c>
      <c r="BM231" s="21" t="s">
        <v>824</v>
      </c>
    </row>
    <row r="232" spans="2:65" s="11" customFormat="1" ht="22.5" customHeight="1">
      <c r="B232" s="178"/>
      <c r="C232" s="179"/>
      <c r="D232" s="179"/>
      <c r="E232" s="180" t="s">
        <v>5</v>
      </c>
      <c r="F232" s="300" t="s">
        <v>263</v>
      </c>
      <c r="G232" s="301"/>
      <c r="H232" s="301"/>
      <c r="I232" s="301"/>
      <c r="J232" s="179"/>
      <c r="K232" s="181" t="s">
        <v>5</v>
      </c>
      <c r="L232" s="179"/>
      <c r="M232" s="179"/>
      <c r="N232" s="179"/>
      <c r="O232" s="179"/>
      <c r="P232" s="179"/>
      <c r="Q232" s="179"/>
      <c r="R232" s="182"/>
      <c r="T232" s="183"/>
      <c r="U232" s="179"/>
      <c r="V232" s="179"/>
      <c r="W232" s="179"/>
      <c r="X232" s="179"/>
      <c r="Y232" s="179"/>
      <c r="Z232" s="179"/>
      <c r="AA232" s="184"/>
      <c r="AT232" s="185" t="s">
        <v>134</v>
      </c>
      <c r="AU232" s="185" t="s">
        <v>87</v>
      </c>
      <c r="AV232" s="11" t="s">
        <v>22</v>
      </c>
      <c r="AW232" s="11" t="s">
        <v>35</v>
      </c>
      <c r="AX232" s="11" t="s">
        <v>77</v>
      </c>
      <c r="AY232" s="185" t="s">
        <v>127</v>
      </c>
    </row>
    <row r="233" spans="2:65" s="11" customFormat="1" ht="22.5" customHeight="1">
      <c r="B233" s="178"/>
      <c r="C233" s="179"/>
      <c r="D233" s="179"/>
      <c r="E233" s="180" t="s">
        <v>5</v>
      </c>
      <c r="F233" s="290" t="s">
        <v>760</v>
      </c>
      <c r="G233" s="291"/>
      <c r="H233" s="291"/>
      <c r="I233" s="291"/>
      <c r="J233" s="179"/>
      <c r="K233" s="181" t="s">
        <v>5</v>
      </c>
      <c r="L233" s="179"/>
      <c r="M233" s="179"/>
      <c r="N233" s="179"/>
      <c r="O233" s="179"/>
      <c r="P233" s="179"/>
      <c r="Q233" s="179"/>
      <c r="R233" s="182"/>
      <c r="T233" s="183"/>
      <c r="U233" s="179"/>
      <c r="V233" s="179"/>
      <c r="W233" s="179"/>
      <c r="X233" s="179"/>
      <c r="Y233" s="179"/>
      <c r="Z233" s="179"/>
      <c r="AA233" s="184"/>
      <c r="AT233" s="185" t="s">
        <v>134</v>
      </c>
      <c r="AU233" s="185" t="s">
        <v>87</v>
      </c>
      <c r="AV233" s="11" t="s">
        <v>22</v>
      </c>
      <c r="AW233" s="11" t="s">
        <v>35</v>
      </c>
      <c r="AX233" s="11" t="s">
        <v>77</v>
      </c>
      <c r="AY233" s="185" t="s">
        <v>127</v>
      </c>
    </row>
    <row r="234" spans="2:65" s="11" customFormat="1" ht="22.5" customHeight="1">
      <c r="B234" s="178"/>
      <c r="C234" s="179"/>
      <c r="D234" s="179"/>
      <c r="E234" s="180" t="s">
        <v>5</v>
      </c>
      <c r="F234" s="290" t="s">
        <v>761</v>
      </c>
      <c r="G234" s="291"/>
      <c r="H234" s="291"/>
      <c r="I234" s="291"/>
      <c r="J234" s="179"/>
      <c r="K234" s="181" t="s">
        <v>5</v>
      </c>
      <c r="L234" s="179"/>
      <c r="M234" s="179"/>
      <c r="N234" s="179"/>
      <c r="O234" s="179"/>
      <c r="P234" s="179"/>
      <c r="Q234" s="179"/>
      <c r="R234" s="182"/>
      <c r="T234" s="183"/>
      <c r="U234" s="179"/>
      <c r="V234" s="179"/>
      <c r="W234" s="179"/>
      <c r="X234" s="179"/>
      <c r="Y234" s="179"/>
      <c r="Z234" s="179"/>
      <c r="AA234" s="184"/>
      <c r="AT234" s="185" t="s">
        <v>134</v>
      </c>
      <c r="AU234" s="185" t="s">
        <v>87</v>
      </c>
      <c r="AV234" s="11" t="s">
        <v>22</v>
      </c>
      <c r="AW234" s="11" t="s">
        <v>35</v>
      </c>
      <c r="AX234" s="11" t="s">
        <v>77</v>
      </c>
      <c r="AY234" s="185" t="s">
        <v>127</v>
      </c>
    </row>
    <row r="235" spans="2:65" s="11" customFormat="1" ht="22.5" customHeight="1">
      <c r="B235" s="178"/>
      <c r="C235" s="179"/>
      <c r="D235" s="179"/>
      <c r="E235" s="180" t="s">
        <v>5</v>
      </c>
      <c r="F235" s="290" t="s">
        <v>762</v>
      </c>
      <c r="G235" s="291"/>
      <c r="H235" s="291"/>
      <c r="I235" s="291"/>
      <c r="J235" s="179"/>
      <c r="K235" s="181" t="s">
        <v>5</v>
      </c>
      <c r="L235" s="179"/>
      <c r="M235" s="179"/>
      <c r="N235" s="179"/>
      <c r="O235" s="179"/>
      <c r="P235" s="179"/>
      <c r="Q235" s="179"/>
      <c r="R235" s="182"/>
      <c r="T235" s="183"/>
      <c r="U235" s="179"/>
      <c r="V235" s="179"/>
      <c r="W235" s="179"/>
      <c r="X235" s="179"/>
      <c r="Y235" s="179"/>
      <c r="Z235" s="179"/>
      <c r="AA235" s="184"/>
      <c r="AT235" s="185" t="s">
        <v>134</v>
      </c>
      <c r="AU235" s="185" t="s">
        <v>87</v>
      </c>
      <c r="AV235" s="11" t="s">
        <v>22</v>
      </c>
      <c r="AW235" s="11" t="s">
        <v>35</v>
      </c>
      <c r="AX235" s="11" t="s">
        <v>77</v>
      </c>
      <c r="AY235" s="185" t="s">
        <v>127</v>
      </c>
    </row>
    <row r="236" spans="2:65" s="11" customFormat="1" ht="22.5" customHeight="1">
      <c r="B236" s="178"/>
      <c r="C236" s="179"/>
      <c r="D236" s="179"/>
      <c r="E236" s="180" t="s">
        <v>5</v>
      </c>
      <c r="F236" s="290" t="s">
        <v>763</v>
      </c>
      <c r="G236" s="291"/>
      <c r="H236" s="291"/>
      <c r="I236" s="291"/>
      <c r="J236" s="179"/>
      <c r="K236" s="181" t="s">
        <v>5</v>
      </c>
      <c r="L236" s="179"/>
      <c r="M236" s="179"/>
      <c r="N236" s="179"/>
      <c r="O236" s="179"/>
      <c r="P236" s="179"/>
      <c r="Q236" s="179"/>
      <c r="R236" s="182"/>
      <c r="T236" s="183"/>
      <c r="U236" s="179"/>
      <c r="V236" s="179"/>
      <c r="W236" s="179"/>
      <c r="X236" s="179"/>
      <c r="Y236" s="179"/>
      <c r="Z236" s="179"/>
      <c r="AA236" s="184"/>
      <c r="AT236" s="185" t="s">
        <v>134</v>
      </c>
      <c r="AU236" s="185" t="s">
        <v>87</v>
      </c>
      <c r="AV236" s="11" t="s">
        <v>22</v>
      </c>
      <c r="AW236" s="11" t="s">
        <v>35</v>
      </c>
      <c r="AX236" s="11" t="s">
        <v>77</v>
      </c>
      <c r="AY236" s="185" t="s">
        <v>127</v>
      </c>
    </row>
    <row r="237" spans="2:65" s="11" customFormat="1" ht="22.5" customHeight="1">
      <c r="B237" s="178"/>
      <c r="C237" s="179"/>
      <c r="D237" s="179"/>
      <c r="E237" s="180" t="s">
        <v>5</v>
      </c>
      <c r="F237" s="290" t="s">
        <v>770</v>
      </c>
      <c r="G237" s="291"/>
      <c r="H237" s="291"/>
      <c r="I237" s="291"/>
      <c r="J237" s="179"/>
      <c r="K237" s="181" t="s">
        <v>5</v>
      </c>
      <c r="L237" s="179"/>
      <c r="M237" s="179"/>
      <c r="N237" s="179"/>
      <c r="O237" s="179"/>
      <c r="P237" s="179"/>
      <c r="Q237" s="179"/>
      <c r="R237" s="182"/>
      <c r="T237" s="183"/>
      <c r="U237" s="179"/>
      <c r="V237" s="179"/>
      <c r="W237" s="179"/>
      <c r="X237" s="179"/>
      <c r="Y237" s="179"/>
      <c r="Z237" s="179"/>
      <c r="AA237" s="184"/>
      <c r="AT237" s="185" t="s">
        <v>134</v>
      </c>
      <c r="AU237" s="185" t="s">
        <v>87</v>
      </c>
      <c r="AV237" s="11" t="s">
        <v>22</v>
      </c>
      <c r="AW237" s="11" t="s">
        <v>35</v>
      </c>
      <c r="AX237" s="11" t="s">
        <v>77</v>
      </c>
      <c r="AY237" s="185" t="s">
        <v>127</v>
      </c>
    </row>
    <row r="238" spans="2:65" s="10" customFormat="1" ht="22.5" customHeight="1">
      <c r="B238" s="170"/>
      <c r="C238" s="171"/>
      <c r="D238" s="171"/>
      <c r="E238" s="172" t="s">
        <v>5</v>
      </c>
      <c r="F238" s="302" t="s">
        <v>825</v>
      </c>
      <c r="G238" s="303"/>
      <c r="H238" s="303"/>
      <c r="I238" s="303"/>
      <c r="J238" s="171"/>
      <c r="K238" s="173">
        <v>677.32</v>
      </c>
      <c r="L238" s="171"/>
      <c r="M238" s="171"/>
      <c r="N238" s="171"/>
      <c r="O238" s="171"/>
      <c r="P238" s="171"/>
      <c r="Q238" s="171"/>
      <c r="R238" s="174"/>
      <c r="T238" s="175"/>
      <c r="U238" s="171"/>
      <c r="V238" s="171"/>
      <c r="W238" s="171"/>
      <c r="X238" s="171"/>
      <c r="Y238" s="171"/>
      <c r="Z238" s="171"/>
      <c r="AA238" s="176"/>
      <c r="AT238" s="177" t="s">
        <v>134</v>
      </c>
      <c r="AU238" s="177" t="s">
        <v>87</v>
      </c>
      <c r="AV238" s="10" t="s">
        <v>87</v>
      </c>
      <c r="AW238" s="10" t="s">
        <v>35</v>
      </c>
      <c r="AX238" s="10" t="s">
        <v>77</v>
      </c>
      <c r="AY238" s="177" t="s">
        <v>127</v>
      </c>
    </row>
    <row r="239" spans="2:65" s="11" customFormat="1" ht="22.5" customHeight="1">
      <c r="B239" s="178"/>
      <c r="C239" s="179"/>
      <c r="D239" s="179"/>
      <c r="E239" s="180" t="s">
        <v>5</v>
      </c>
      <c r="F239" s="290" t="s">
        <v>772</v>
      </c>
      <c r="G239" s="291"/>
      <c r="H239" s="291"/>
      <c r="I239" s="291"/>
      <c r="J239" s="179"/>
      <c r="K239" s="181" t="s">
        <v>5</v>
      </c>
      <c r="L239" s="179"/>
      <c r="M239" s="179"/>
      <c r="N239" s="179"/>
      <c r="O239" s="179"/>
      <c r="P239" s="179"/>
      <c r="Q239" s="179"/>
      <c r="R239" s="182"/>
      <c r="T239" s="183"/>
      <c r="U239" s="179"/>
      <c r="V239" s="179"/>
      <c r="W239" s="179"/>
      <c r="X239" s="179"/>
      <c r="Y239" s="179"/>
      <c r="Z239" s="179"/>
      <c r="AA239" s="184"/>
      <c r="AT239" s="185" t="s">
        <v>134</v>
      </c>
      <c r="AU239" s="185" t="s">
        <v>87</v>
      </c>
      <c r="AV239" s="11" t="s">
        <v>22</v>
      </c>
      <c r="AW239" s="11" t="s">
        <v>35</v>
      </c>
      <c r="AX239" s="11" t="s">
        <v>77</v>
      </c>
      <c r="AY239" s="185" t="s">
        <v>127</v>
      </c>
    </row>
    <row r="240" spans="2:65" s="10" customFormat="1" ht="22.5" customHeight="1">
      <c r="B240" s="170"/>
      <c r="C240" s="171"/>
      <c r="D240" s="171"/>
      <c r="E240" s="172" t="s">
        <v>5</v>
      </c>
      <c r="F240" s="302" t="s">
        <v>826</v>
      </c>
      <c r="G240" s="303"/>
      <c r="H240" s="303"/>
      <c r="I240" s="303"/>
      <c r="J240" s="171"/>
      <c r="K240" s="173">
        <v>22</v>
      </c>
      <c r="L240" s="171"/>
      <c r="M240" s="171"/>
      <c r="N240" s="171"/>
      <c r="O240" s="171"/>
      <c r="P240" s="171"/>
      <c r="Q240" s="171"/>
      <c r="R240" s="174"/>
      <c r="T240" s="175"/>
      <c r="U240" s="171"/>
      <c r="V240" s="171"/>
      <c r="W240" s="171"/>
      <c r="X240" s="171"/>
      <c r="Y240" s="171"/>
      <c r="Z240" s="171"/>
      <c r="AA240" s="176"/>
      <c r="AT240" s="177" t="s">
        <v>134</v>
      </c>
      <c r="AU240" s="177" t="s">
        <v>87</v>
      </c>
      <c r="AV240" s="10" t="s">
        <v>87</v>
      </c>
      <c r="AW240" s="10" t="s">
        <v>35</v>
      </c>
      <c r="AX240" s="10" t="s">
        <v>77</v>
      </c>
      <c r="AY240" s="177" t="s">
        <v>127</v>
      </c>
    </row>
    <row r="241" spans="2:51" s="11" customFormat="1" ht="22.5" customHeight="1">
      <c r="B241" s="178"/>
      <c r="C241" s="179"/>
      <c r="D241" s="179"/>
      <c r="E241" s="180" t="s">
        <v>5</v>
      </c>
      <c r="F241" s="290" t="s">
        <v>774</v>
      </c>
      <c r="G241" s="291"/>
      <c r="H241" s="291"/>
      <c r="I241" s="291"/>
      <c r="J241" s="179"/>
      <c r="K241" s="181" t="s">
        <v>5</v>
      </c>
      <c r="L241" s="179"/>
      <c r="M241" s="179"/>
      <c r="N241" s="179"/>
      <c r="O241" s="179"/>
      <c r="P241" s="179"/>
      <c r="Q241" s="179"/>
      <c r="R241" s="182"/>
      <c r="T241" s="183"/>
      <c r="U241" s="179"/>
      <c r="V241" s="179"/>
      <c r="W241" s="179"/>
      <c r="X241" s="179"/>
      <c r="Y241" s="179"/>
      <c r="Z241" s="179"/>
      <c r="AA241" s="184"/>
      <c r="AT241" s="185" t="s">
        <v>134</v>
      </c>
      <c r="AU241" s="185" t="s">
        <v>87</v>
      </c>
      <c r="AV241" s="11" t="s">
        <v>22</v>
      </c>
      <c r="AW241" s="11" t="s">
        <v>35</v>
      </c>
      <c r="AX241" s="11" t="s">
        <v>77</v>
      </c>
      <c r="AY241" s="185" t="s">
        <v>127</v>
      </c>
    </row>
    <row r="242" spans="2:51" s="10" customFormat="1" ht="22.5" customHeight="1">
      <c r="B242" s="170"/>
      <c r="C242" s="171"/>
      <c r="D242" s="171"/>
      <c r="E242" s="172" t="s">
        <v>5</v>
      </c>
      <c r="F242" s="302" t="s">
        <v>827</v>
      </c>
      <c r="G242" s="303"/>
      <c r="H242" s="303"/>
      <c r="I242" s="303"/>
      <c r="J242" s="171"/>
      <c r="K242" s="173">
        <v>27.5</v>
      </c>
      <c r="L242" s="171"/>
      <c r="M242" s="171"/>
      <c r="N242" s="171"/>
      <c r="O242" s="171"/>
      <c r="P242" s="171"/>
      <c r="Q242" s="171"/>
      <c r="R242" s="174"/>
      <c r="T242" s="175"/>
      <c r="U242" s="171"/>
      <c r="V242" s="171"/>
      <c r="W242" s="171"/>
      <c r="X242" s="171"/>
      <c r="Y242" s="171"/>
      <c r="Z242" s="171"/>
      <c r="AA242" s="176"/>
      <c r="AT242" s="177" t="s">
        <v>134</v>
      </c>
      <c r="AU242" s="177" t="s">
        <v>87</v>
      </c>
      <c r="AV242" s="10" t="s">
        <v>87</v>
      </c>
      <c r="AW242" s="10" t="s">
        <v>35</v>
      </c>
      <c r="AX242" s="10" t="s">
        <v>77</v>
      </c>
      <c r="AY242" s="177" t="s">
        <v>127</v>
      </c>
    </row>
    <row r="243" spans="2:51" s="11" customFormat="1" ht="22.5" customHeight="1">
      <c r="B243" s="178"/>
      <c r="C243" s="179"/>
      <c r="D243" s="179"/>
      <c r="E243" s="180" t="s">
        <v>5</v>
      </c>
      <c r="F243" s="290" t="s">
        <v>776</v>
      </c>
      <c r="G243" s="291"/>
      <c r="H243" s="291"/>
      <c r="I243" s="291"/>
      <c r="J243" s="179"/>
      <c r="K243" s="181" t="s">
        <v>5</v>
      </c>
      <c r="L243" s="179"/>
      <c r="M243" s="179"/>
      <c r="N243" s="179"/>
      <c r="O243" s="179"/>
      <c r="P243" s="179"/>
      <c r="Q243" s="179"/>
      <c r="R243" s="182"/>
      <c r="T243" s="183"/>
      <c r="U243" s="179"/>
      <c r="V243" s="179"/>
      <c r="W243" s="179"/>
      <c r="X243" s="179"/>
      <c r="Y243" s="179"/>
      <c r="Z243" s="179"/>
      <c r="AA243" s="184"/>
      <c r="AT243" s="185" t="s">
        <v>134</v>
      </c>
      <c r="AU243" s="185" t="s">
        <v>87</v>
      </c>
      <c r="AV243" s="11" t="s">
        <v>22</v>
      </c>
      <c r="AW243" s="11" t="s">
        <v>35</v>
      </c>
      <c r="AX243" s="11" t="s">
        <v>77</v>
      </c>
      <c r="AY243" s="185" t="s">
        <v>127</v>
      </c>
    </row>
    <row r="244" spans="2:51" s="10" customFormat="1" ht="22.5" customHeight="1">
      <c r="B244" s="170"/>
      <c r="C244" s="171"/>
      <c r="D244" s="171"/>
      <c r="E244" s="172" t="s">
        <v>5</v>
      </c>
      <c r="F244" s="302" t="s">
        <v>828</v>
      </c>
      <c r="G244" s="303"/>
      <c r="H244" s="303"/>
      <c r="I244" s="303"/>
      <c r="J244" s="171"/>
      <c r="K244" s="173">
        <v>8.85</v>
      </c>
      <c r="L244" s="171"/>
      <c r="M244" s="171"/>
      <c r="N244" s="171"/>
      <c r="O244" s="171"/>
      <c r="P244" s="171"/>
      <c r="Q244" s="171"/>
      <c r="R244" s="174"/>
      <c r="T244" s="175"/>
      <c r="U244" s="171"/>
      <c r="V244" s="171"/>
      <c r="W244" s="171"/>
      <c r="X244" s="171"/>
      <c r="Y244" s="171"/>
      <c r="Z244" s="171"/>
      <c r="AA244" s="176"/>
      <c r="AT244" s="177" t="s">
        <v>134</v>
      </c>
      <c r="AU244" s="177" t="s">
        <v>87</v>
      </c>
      <c r="AV244" s="10" t="s">
        <v>87</v>
      </c>
      <c r="AW244" s="10" t="s">
        <v>35</v>
      </c>
      <c r="AX244" s="10" t="s">
        <v>77</v>
      </c>
      <c r="AY244" s="177" t="s">
        <v>127</v>
      </c>
    </row>
    <row r="245" spans="2:51" s="11" customFormat="1" ht="22.5" customHeight="1">
      <c r="B245" s="178"/>
      <c r="C245" s="179"/>
      <c r="D245" s="179"/>
      <c r="E245" s="180" t="s">
        <v>5</v>
      </c>
      <c r="F245" s="290" t="s">
        <v>777</v>
      </c>
      <c r="G245" s="291"/>
      <c r="H245" s="291"/>
      <c r="I245" s="291"/>
      <c r="J245" s="179"/>
      <c r="K245" s="181" t="s">
        <v>5</v>
      </c>
      <c r="L245" s="179"/>
      <c r="M245" s="179"/>
      <c r="N245" s="179"/>
      <c r="O245" s="179"/>
      <c r="P245" s="179"/>
      <c r="Q245" s="179"/>
      <c r="R245" s="182"/>
      <c r="T245" s="183"/>
      <c r="U245" s="179"/>
      <c r="V245" s="179"/>
      <c r="W245" s="179"/>
      <c r="X245" s="179"/>
      <c r="Y245" s="179"/>
      <c r="Z245" s="179"/>
      <c r="AA245" s="184"/>
      <c r="AT245" s="185" t="s">
        <v>134</v>
      </c>
      <c r="AU245" s="185" t="s">
        <v>87</v>
      </c>
      <c r="AV245" s="11" t="s">
        <v>22</v>
      </c>
      <c r="AW245" s="11" t="s">
        <v>35</v>
      </c>
      <c r="AX245" s="11" t="s">
        <v>77</v>
      </c>
      <c r="AY245" s="185" t="s">
        <v>127</v>
      </c>
    </row>
    <row r="246" spans="2:51" s="10" customFormat="1" ht="22.5" customHeight="1">
      <c r="B246" s="170"/>
      <c r="C246" s="171"/>
      <c r="D246" s="171"/>
      <c r="E246" s="172" t="s">
        <v>5</v>
      </c>
      <c r="F246" s="302" t="s">
        <v>828</v>
      </c>
      <c r="G246" s="303"/>
      <c r="H246" s="303"/>
      <c r="I246" s="303"/>
      <c r="J246" s="171"/>
      <c r="K246" s="173">
        <v>8.85</v>
      </c>
      <c r="L246" s="171"/>
      <c r="M246" s="171"/>
      <c r="N246" s="171"/>
      <c r="O246" s="171"/>
      <c r="P246" s="171"/>
      <c r="Q246" s="171"/>
      <c r="R246" s="174"/>
      <c r="T246" s="175"/>
      <c r="U246" s="171"/>
      <c r="V246" s="171"/>
      <c r="W246" s="171"/>
      <c r="X246" s="171"/>
      <c r="Y246" s="171"/>
      <c r="Z246" s="171"/>
      <c r="AA246" s="176"/>
      <c r="AT246" s="177" t="s">
        <v>134</v>
      </c>
      <c r="AU246" s="177" t="s">
        <v>87</v>
      </c>
      <c r="AV246" s="10" t="s">
        <v>87</v>
      </c>
      <c r="AW246" s="10" t="s">
        <v>35</v>
      </c>
      <c r="AX246" s="10" t="s">
        <v>77</v>
      </c>
      <c r="AY246" s="177" t="s">
        <v>127</v>
      </c>
    </row>
    <row r="247" spans="2:51" s="11" customFormat="1" ht="22.5" customHeight="1">
      <c r="B247" s="178"/>
      <c r="C247" s="179"/>
      <c r="D247" s="179"/>
      <c r="E247" s="180" t="s">
        <v>5</v>
      </c>
      <c r="F247" s="290" t="s">
        <v>778</v>
      </c>
      <c r="G247" s="291"/>
      <c r="H247" s="291"/>
      <c r="I247" s="291"/>
      <c r="J247" s="179"/>
      <c r="K247" s="181" t="s">
        <v>5</v>
      </c>
      <c r="L247" s="179"/>
      <c r="M247" s="179"/>
      <c r="N247" s="179"/>
      <c r="O247" s="179"/>
      <c r="P247" s="179"/>
      <c r="Q247" s="179"/>
      <c r="R247" s="182"/>
      <c r="T247" s="183"/>
      <c r="U247" s="179"/>
      <c r="V247" s="179"/>
      <c r="W247" s="179"/>
      <c r="X247" s="179"/>
      <c r="Y247" s="179"/>
      <c r="Z247" s="179"/>
      <c r="AA247" s="184"/>
      <c r="AT247" s="185" t="s">
        <v>134</v>
      </c>
      <c r="AU247" s="185" t="s">
        <v>87</v>
      </c>
      <c r="AV247" s="11" t="s">
        <v>22</v>
      </c>
      <c r="AW247" s="11" t="s">
        <v>35</v>
      </c>
      <c r="AX247" s="11" t="s">
        <v>77</v>
      </c>
      <c r="AY247" s="185" t="s">
        <v>127</v>
      </c>
    </row>
    <row r="248" spans="2:51" s="10" customFormat="1" ht="22.5" customHeight="1">
      <c r="B248" s="170"/>
      <c r="C248" s="171"/>
      <c r="D248" s="171"/>
      <c r="E248" s="172" t="s">
        <v>5</v>
      </c>
      <c r="F248" s="302" t="s">
        <v>828</v>
      </c>
      <c r="G248" s="303"/>
      <c r="H248" s="303"/>
      <c r="I248" s="303"/>
      <c r="J248" s="171"/>
      <c r="K248" s="173">
        <v>8.85</v>
      </c>
      <c r="L248" s="171"/>
      <c r="M248" s="171"/>
      <c r="N248" s="171"/>
      <c r="O248" s="171"/>
      <c r="P248" s="171"/>
      <c r="Q248" s="171"/>
      <c r="R248" s="174"/>
      <c r="T248" s="175"/>
      <c r="U248" s="171"/>
      <c r="V248" s="171"/>
      <c r="W248" s="171"/>
      <c r="X248" s="171"/>
      <c r="Y248" s="171"/>
      <c r="Z248" s="171"/>
      <c r="AA248" s="176"/>
      <c r="AT248" s="177" t="s">
        <v>134</v>
      </c>
      <c r="AU248" s="177" t="s">
        <v>87</v>
      </c>
      <c r="AV248" s="10" t="s">
        <v>87</v>
      </c>
      <c r="AW248" s="10" t="s">
        <v>35</v>
      </c>
      <c r="AX248" s="10" t="s">
        <v>77</v>
      </c>
      <c r="AY248" s="177" t="s">
        <v>127</v>
      </c>
    </row>
    <row r="249" spans="2:51" s="11" customFormat="1" ht="22.5" customHeight="1">
      <c r="B249" s="178"/>
      <c r="C249" s="179"/>
      <c r="D249" s="179"/>
      <c r="E249" s="180" t="s">
        <v>5</v>
      </c>
      <c r="F249" s="290" t="s">
        <v>779</v>
      </c>
      <c r="G249" s="291"/>
      <c r="H249" s="291"/>
      <c r="I249" s="291"/>
      <c r="J249" s="179"/>
      <c r="K249" s="181" t="s">
        <v>5</v>
      </c>
      <c r="L249" s="179"/>
      <c r="M249" s="179"/>
      <c r="N249" s="179"/>
      <c r="O249" s="179"/>
      <c r="P249" s="179"/>
      <c r="Q249" s="179"/>
      <c r="R249" s="182"/>
      <c r="T249" s="183"/>
      <c r="U249" s="179"/>
      <c r="V249" s="179"/>
      <c r="W249" s="179"/>
      <c r="X249" s="179"/>
      <c r="Y249" s="179"/>
      <c r="Z249" s="179"/>
      <c r="AA249" s="184"/>
      <c r="AT249" s="185" t="s">
        <v>134</v>
      </c>
      <c r="AU249" s="185" t="s">
        <v>87</v>
      </c>
      <c r="AV249" s="11" t="s">
        <v>22</v>
      </c>
      <c r="AW249" s="11" t="s">
        <v>35</v>
      </c>
      <c r="AX249" s="11" t="s">
        <v>77</v>
      </c>
      <c r="AY249" s="185" t="s">
        <v>127</v>
      </c>
    </row>
    <row r="250" spans="2:51" s="10" customFormat="1" ht="22.5" customHeight="1">
      <c r="B250" s="170"/>
      <c r="C250" s="171"/>
      <c r="D250" s="171"/>
      <c r="E250" s="172" t="s">
        <v>5</v>
      </c>
      <c r="F250" s="302" t="s">
        <v>829</v>
      </c>
      <c r="G250" s="303"/>
      <c r="H250" s="303"/>
      <c r="I250" s="303"/>
      <c r="J250" s="171"/>
      <c r="K250" s="173">
        <v>2.95</v>
      </c>
      <c r="L250" s="171"/>
      <c r="M250" s="171"/>
      <c r="N250" s="171"/>
      <c r="O250" s="171"/>
      <c r="P250" s="171"/>
      <c r="Q250" s="171"/>
      <c r="R250" s="174"/>
      <c r="T250" s="175"/>
      <c r="U250" s="171"/>
      <c r="V250" s="171"/>
      <c r="W250" s="171"/>
      <c r="X250" s="171"/>
      <c r="Y250" s="171"/>
      <c r="Z250" s="171"/>
      <c r="AA250" s="176"/>
      <c r="AT250" s="177" t="s">
        <v>134</v>
      </c>
      <c r="AU250" s="177" t="s">
        <v>87</v>
      </c>
      <c r="AV250" s="10" t="s">
        <v>87</v>
      </c>
      <c r="AW250" s="10" t="s">
        <v>35</v>
      </c>
      <c r="AX250" s="10" t="s">
        <v>77</v>
      </c>
      <c r="AY250" s="177" t="s">
        <v>127</v>
      </c>
    </row>
    <row r="251" spans="2:51" s="11" customFormat="1" ht="22.5" customHeight="1">
      <c r="B251" s="178"/>
      <c r="C251" s="179"/>
      <c r="D251" s="179"/>
      <c r="E251" s="180" t="s">
        <v>5</v>
      </c>
      <c r="F251" s="290" t="s">
        <v>781</v>
      </c>
      <c r="G251" s="291"/>
      <c r="H251" s="291"/>
      <c r="I251" s="291"/>
      <c r="J251" s="179"/>
      <c r="K251" s="181" t="s">
        <v>5</v>
      </c>
      <c r="L251" s="179"/>
      <c r="M251" s="179"/>
      <c r="N251" s="179"/>
      <c r="O251" s="179"/>
      <c r="P251" s="179"/>
      <c r="Q251" s="179"/>
      <c r="R251" s="182"/>
      <c r="T251" s="183"/>
      <c r="U251" s="179"/>
      <c r="V251" s="179"/>
      <c r="W251" s="179"/>
      <c r="X251" s="179"/>
      <c r="Y251" s="179"/>
      <c r="Z251" s="179"/>
      <c r="AA251" s="184"/>
      <c r="AT251" s="185" t="s">
        <v>134</v>
      </c>
      <c r="AU251" s="185" t="s">
        <v>87</v>
      </c>
      <c r="AV251" s="11" t="s">
        <v>22</v>
      </c>
      <c r="AW251" s="11" t="s">
        <v>35</v>
      </c>
      <c r="AX251" s="11" t="s">
        <v>77</v>
      </c>
      <c r="AY251" s="185" t="s">
        <v>127</v>
      </c>
    </row>
    <row r="252" spans="2:51" s="10" customFormat="1" ht="22.5" customHeight="1">
      <c r="B252" s="170"/>
      <c r="C252" s="171"/>
      <c r="D252" s="171"/>
      <c r="E252" s="172" t="s">
        <v>5</v>
      </c>
      <c r="F252" s="302" t="s">
        <v>828</v>
      </c>
      <c r="G252" s="303"/>
      <c r="H252" s="303"/>
      <c r="I252" s="303"/>
      <c r="J252" s="171"/>
      <c r="K252" s="173">
        <v>8.85</v>
      </c>
      <c r="L252" s="171"/>
      <c r="M252" s="171"/>
      <c r="N252" s="171"/>
      <c r="O252" s="171"/>
      <c r="P252" s="171"/>
      <c r="Q252" s="171"/>
      <c r="R252" s="174"/>
      <c r="T252" s="175"/>
      <c r="U252" s="171"/>
      <c r="V252" s="171"/>
      <c r="W252" s="171"/>
      <c r="X252" s="171"/>
      <c r="Y252" s="171"/>
      <c r="Z252" s="171"/>
      <c r="AA252" s="176"/>
      <c r="AT252" s="177" t="s">
        <v>134</v>
      </c>
      <c r="AU252" s="177" t="s">
        <v>87</v>
      </c>
      <c r="AV252" s="10" t="s">
        <v>87</v>
      </c>
      <c r="AW252" s="10" t="s">
        <v>35</v>
      </c>
      <c r="AX252" s="10" t="s">
        <v>77</v>
      </c>
      <c r="AY252" s="177" t="s">
        <v>127</v>
      </c>
    </row>
    <row r="253" spans="2:51" s="11" customFormat="1" ht="22.5" customHeight="1">
      <c r="B253" s="178"/>
      <c r="C253" s="179"/>
      <c r="D253" s="179"/>
      <c r="E253" s="180" t="s">
        <v>5</v>
      </c>
      <c r="F253" s="290" t="s">
        <v>782</v>
      </c>
      <c r="G253" s="291"/>
      <c r="H253" s="291"/>
      <c r="I253" s="291"/>
      <c r="J253" s="179"/>
      <c r="K253" s="181" t="s">
        <v>5</v>
      </c>
      <c r="L253" s="179"/>
      <c r="M253" s="179"/>
      <c r="N253" s="179"/>
      <c r="O253" s="179"/>
      <c r="P253" s="179"/>
      <c r="Q253" s="179"/>
      <c r="R253" s="182"/>
      <c r="T253" s="183"/>
      <c r="U253" s="179"/>
      <c r="V253" s="179"/>
      <c r="W253" s="179"/>
      <c r="X253" s="179"/>
      <c r="Y253" s="179"/>
      <c r="Z253" s="179"/>
      <c r="AA253" s="184"/>
      <c r="AT253" s="185" t="s">
        <v>134</v>
      </c>
      <c r="AU253" s="185" t="s">
        <v>87</v>
      </c>
      <c r="AV253" s="11" t="s">
        <v>22</v>
      </c>
      <c r="AW253" s="11" t="s">
        <v>35</v>
      </c>
      <c r="AX253" s="11" t="s">
        <v>77</v>
      </c>
      <c r="AY253" s="185" t="s">
        <v>127</v>
      </c>
    </row>
    <row r="254" spans="2:51" s="10" customFormat="1" ht="22.5" customHeight="1">
      <c r="B254" s="170"/>
      <c r="C254" s="171"/>
      <c r="D254" s="171"/>
      <c r="E254" s="172" t="s">
        <v>5</v>
      </c>
      <c r="F254" s="302" t="s">
        <v>830</v>
      </c>
      <c r="G254" s="303"/>
      <c r="H254" s="303"/>
      <c r="I254" s="303"/>
      <c r="J254" s="171"/>
      <c r="K254" s="173">
        <v>52.2</v>
      </c>
      <c r="L254" s="171"/>
      <c r="M254" s="171"/>
      <c r="N254" s="171"/>
      <c r="O254" s="171"/>
      <c r="P254" s="171"/>
      <c r="Q254" s="171"/>
      <c r="R254" s="174"/>
      <c r="T254" s="175"/>
      <c r="U254" s="171"/>
      <c r="V254" s="171"/>
      <c r="W254" s="171"/>
      <c r="X254" s="171"/>
      <c r="Y254" s="171"/>
      <c r="Z254" s="171"/>
      <c r="AA254" s="176"/>
      <c r="AT254" s="177" t="s">
        <v>134</v>
      </c>
      <c r="AU254" s="177" t="s">
        <v>87</v>
      </c>
      <c r="AV254" s="10" t="s">
        <v>87</v>
      </c>
      <c r="AW254" s="10" t="s">
        <v>35</v>
      </c>
      <c r="AX254" s="10" t="s">
        <v>77</v>
      </c>
      <c r="AY254" s="177" t="s">
        <v>127</v>
      </c>
    </row>
    <row r="255" spans="2:51" s="11" customFormat="1" ht="22.5" customHeight="1">
      <c r="B255" s="178"/>
      <c r="C255" s="179"/>
      <c r="D255" s="179"/>
      <c r="E255" s="180" t="s">
        <v>5</v>
      </c>
      <c r="F255" s="290" t="s">
        <v>784</v>
      </c>
      <c r="G255" s="291"/>
      <c r="H255" s="291"/>
      <c r="I255" s="291"/>
      <c r="J255" s="179"/>
      <c r="K255" s="181" t="s">
        <v>5</v>
      </c>
      <c r="L255" s="179"/>
      <c r="M255" s="179"/>
      <c r="N255" s="179"/>
      <c r="O255" s="179"/>
      <c r="P255" s="179"/>
      <c r="Q255" s="179"/>
      <c r="R255" s="182"/>
      <c r="T255" s="183"/>
      <c r="U255" s="179"/>
      <c r="V255" s="179"/>
      <c r="W255" s="179"/>
      <c r="X255" s="179"/>
      <c r="Y255" s="179"/>
      <c r="Z255" s="179"/>
      <c r="AA255" s="184"/>
      <c r="AT255" s="185" t="s">
        <v>134</v>
      </c>
      <c r="AU255" s="185" t="s">
        <v>87</v>
      </c>
      <c r="AV255" s="11" t="s">
        <v>22</v>
      </c>
      <c r="AW255" s="11" t="s">
        <v>35</v>
      </c>
      <c r="AX255" s="11" t="s">
        <v>77</v>
      </c>
      <c r="AY255" s="185" t="s">
        <v>127</v>
      </c>
    </row>
    <row r="256" spans="2:51" s="10" customFormat="1" ht="22.5" customHeight="1">
      <c r="B256" s="170"/>
      <c r="C256" s="171"/>
      <c r="D256" s="171"/>
      <c r="E256" s="172" t="s">
        <v>5</v>
      </c>
      <c r="F256" s="302" t="s">
        <v>831</v>
      </c>
      <c r="G256" s="303"/>
      <c r="H256" s="303"/>
      <c r="I256" s="303"/>
      <c r="J256" s="171"/>
      <c r="K256" s="173">
        <v>2.9</v>
      </c>
      <c r="L256" s="171"/>
      <c r="M256" s="171"/>
      <c r="N256" s="171"/>
      <c r="O256" s="171"/>
      <c r="P256" s="171"/>
      <c r="Q256" s="171"/>
      <c r="R256" s="174"/>
      <c r="T256" s="175"/>
      <c r="U256" s="171"/>
      <c r="V256" s="171"/>
      <c r="W256" s="171"/>
      <c r="X256" s="171"/>
      <c r="Y256" s="171"/>
      <c r="Z256" s="171"/>
      <c r="AA256" s="176"/>
      <c r="AT256" s="177" t="s">
        <v>134</v>
      </c>
      <c r="AU256" s="177" t="s">
        <v>87</v>
      </c>
      <c r="AV256" s="10" t="s">
        <v>87</v>
      </c>
      <c r="AW256" s="10" t="s">
        <v>35</v>
      </c>
      <c r="AX256" s="10" t="s">
        <v>77</v>
      </c>
      <c r="AY256" s="177" t="s">
        <v>127</v>
      </c>
    </row>
    <row r="257" spans="2:65" s="11" customFormat="1" ht="22.5" customHeight="1">
      <c r="B257" s="178"/>
      <c r="C257" s="179"/>
      <c r="D257" s="179"/>
      <c r="E257" s="180" t="s">
        <v>5</v>
      </c>
      <c r="F257" s="290" t="s">
        <v>785</v>
      </c>
      <c r="G257" s="291"/>
      <c r="H257" s="291"/>
      <c r="I257" s="291"/>
      <c r="J257" s="179"/>
      <c r="K257" s="181" t="s">
        <v>5</v>
      </c>
      <c r="L257" s="179"/>
      <c r="M257" s="179"/>
      <c r="N257" s="179"/>
      <c r="O257" s="179"/>
      <c r="P257" s="179"/>
      <c r="Q257" s="179"/>
      <c r="R257" s="182"/>
      <c r="T257" s="183"/>
      <c r="U257" s="179"/>
      <c r="V257" s="179"/>
      <c r="W257" s="179"/>
      <c r="X257" s="179"/>
      <c r="Y257" s="179"/>
      <c r="Z257" s="179"/>
      <c r="AA257" s="184"/>
      <c r="AT257" s="185" t="s">
        <v>134</v>
      </c>
      <c r="AU257" s="185" t="s">
        <v>87</v>
      </c>
      <c r="AV257" s="11" t="s">
        <v>22</v>
      </c>
      <c r="AW257" s="11" t="s">
        <v>35</v>
      </c>
      <c r="AX257" s="11" t="s">
        <v>77</v>
      </c>
      <c r="AY257" s="185" t="s">
        <v>127</v>
      </c>
    </row>
    <row r="258" spans="2:65" s="10" customFormat="1" ht="22.5" customHeight="1">
      <c r="B258" s="170"/>
      <c r="C258" s="171"/>
      <c r="D258" s="171"/>
      <c r="E258" s="172" t="s">
        <v>5</v>
      </c>
      <c r="F258" s="302" t="s">
        <v>831</v>
      </c>
      <c r="G258" s="303"/>
      <c r="H258" s="303"/>
      <c r="I258" s="303"/>
      <c r="J258" s="171"/>
      <c r="K258" s="173">
        <v>2.9</v>
      </c>
      <c r="L258" s="171"/>
      <c r="M258" s="171"/>
      <c r="N258" s="171"/>
      <c r="O258" s="171"/>
      <c r="P258" s="171"/>
      <c r="Q258" s="171"/>
      <c r="R258" s="174"/>
      <c r="T258" s="175"/>
      <c r="U258" s="171"/>
      <c r="V258" s="171"/>
      <c r="W258" s="171"/>
      <c r="X258" s="171"/>
      <c r="Y258" s="171"/>
      <c r="Z258" s="171"/>
      <c r="AA258" s="176"/>
      <c r="AT258" s="177" t="s">
        <v>134</v>
      </c>
      <c r="AU258" s="177" t="s">
        <v>87</v>
      </c>
      <c r="AV258" s="10" t="s">
        <v>87</v>
      </c>
      <c r="AW258" s="10" t="s">
        <v>35</v>
      </c>
      <c r="AX258" s="10" t="s">
        <v>77</v>
      </c>
      <c r="AY258" s="177" t="s">
        <v>127</v>
      </c>
    </row>
    <row r="259" spans="2:65" s="11" customFormat="1" ht="22.5" customHeight="1">
      <c r="B259" s="178"/>
      <c r="C259" s="179"/>
      <c r="D259" s="179"/>
      <c r="E259" s="180" t="s">
        <v>5</v>
      </c>
      <c r="F259" s="290" t="s">
        <v>786</v>
      </c>
      <c r="G259" s="291"/>
      <c r="H259" s="291"/>
      <c r="I259" s="291"/>
      <c r="J259" s="179"/>
      <c r="K259" s="181" t="s">
        <v>5</v>
      </c>
      <c r="L259" s="179"/>
      <c r="M259" s="179"/>
      <c r="N259" s="179"/>
      <c r="O259" s="179"/>
      <c r="P259" s="179"/>
      <c r="Q259" s="179"/>
      <c r="R259" s="182"/>
      <c r="T259" s="183"/>
      <c r="U259" s="179"/>
      <c r="V259" s="179"/>
      <c r="W259" s="179"/>
      <c r="X259" s="179"/>
      <c r="Y259" s="179"/>
      <c r="Z259" s="179"/>
      <c r="AA259" s="184"/>
      <c r="AT259" s="185" t="s">
        <v>134</v>
      </c>
      <c r="AU259" s="185" t="s">
        <v>87</v>
      </c>
      <c r="AV259" s="11" t="s">
        <v>22</v>
      </c>
      <c r="AW259" s="11" t="s">
        <v>35</v>
      </c>
      <c r="AX259" s="11" t="s">
        <v>77</v>
      </c>
      <c r="AY259" s="185" t="s">
        <v>127</v>
      </c>
    </row>
    <row r="260" spans="2:65" s="10" customFormat="1" ht="22.5" customHeight="1">
      <c r="B260" s="170"/>
      <c r="C260" s="171"/>
      <c r="D260" s="171"/>
      <c r="E260" s="172" t="s">
        <v>5</v>
      </c>
      <c r="F260" s="302" t="s">
        <v>832</v>
      </c>
      <c r="G260" s="303"/>
      <c r="H260" s="303"/>
      <c r="I260" s="303"/>
      <c r="J260" s="171"/>
      <c r="K260" s="173">
        <v>38.64</v>
      </c>
      <c r="L260" s="171"/>
      <c r="M260" s="171"/>
      <c r="N260" s="171"/>
      <c r="O260" s="171"/>
      <c r="P260" s="171"/>
      <c r="Q260" s="171"/>
      <c r="R260" s="174"/>
      <c r="T260" s="175"/>
      <c r="U260" s="171"/>
      <c r="V260" s="171"/>
      <c r="W260" s="171"/>
      <c r="X260" s="171"/>
      <c r="Y260" s="171"/>
      <c r="Z260" s="171"/>
      <c r="AA260" s="176"/>
      <c r="AT260" s="177" t="s">
        <v>134</v>
      </c>
      <c r="AU260" s="177" t="s">
        <v>87</v>
      </c>
      <c r="AV260" s="10" t="s">
        <v>87</v>
      </c>
      <c r="AW260" s="10" t="s">
        <v>35</v>
      </c>
      <c r="AX260" s="10" t="s">
        <v>77</v>
      </c>
      <c r="AY260" s="177" t="s">
        <v>127</v>
      </c>
    </row>
    <row r="261" spans="2:65" s="11" customFormat="1" ht="22.5" customHeight="1">
      <c r="B261" s="178"/>
      <c r="C261" s="179"/>
      <c r="D261" s="179"/>
      <c r="E261" s="180" t="s">
        <v>5</v>
      </c>
      <c r="F261" s="290" t="s">
        <v>788</v>
      </c>
      <c r="G261" s="291"/>
      <c r="H261" s="291"/>
      <c r="I261" s="291"/>
      <c r="J261" s="179"/>
      <c r="K261" s="181" t="s">
        <v>5</v>
      </c>
      <c r="L261" s="179"/>
      <c r="M261" s="179"/>
      <c r="N261" s="179"/>
      <c r="O261" s="179"/>
      <c r="P261" s="179"/>
      <c r="Q261" s="179"/>
      <c r="R261" s="182"/>
      <c r="T261" s="183"/>
      <c r="U261" s="179"/>
      <c r="V261" s="179"/>
      <c r="W261" s="179"/>
      <c r="X261" s="179"/>
      <c r="Y261" s="179"/>
      <c r="Z261" s="179"/>
      <c r="AA261" s="184"/>
      <c r="AT261" s="185" t="s">
        <v>134</v>
      </c>
      <c r="AU261" s="185" t="s">
        <v>87</v>
      </c>
      <c r="AV261" s="11" t="s">
        <v>22</v>
      </c>
      <c r="AW261" s="11" t="s">
        <v>35</v>
      </c>
      <c r="AX261" s="11" t="s">
        <v>77</v>
      </c>
      <c r="AY261" s="185" t="s">
        <v>127</v>
      </c>
    </row>
    <row r="262" spans="2:65" s="10" customFormat="1" ht="22.5" customHeight="1">
      <c r="B262" s="170"/>
      <c r="C262" s="171"/>
      <c r="D262" s="171"/>
      <c r="E262" s="172" t="s">
        <v>5</v>
      </c>
      <c r="F262" s="302" t="s">
        <v>833</v>
      </c>
      <c r="G262" s="303"/>
      <c r="H262" s="303"/>
      <c r="I262" s="303"/>
      <c r="J262" s="171"/>
      <c r="K262" s="173">
        <v>20.350000000000001</v>
      </c>
      <c r="L262" s="171"/>
      <c r="M262" s="171"/>
      <c r="N262" s="171"/>
      <c r="O262" s="171"/>
      <c r="P262" s="171"/>
      <c r="Q262" s="171"/>
      <c r="R262" s="174"/>
      <c r="T262" s="175"/>
      <c r="U262" s="171"/>
      <c r="V262" s="171"/>
      <c r="W262" s="171"/>
      <c r="X262" s="171"/>
      <c r="Y262" s="171"/>
      <c r="Z262" s="171"/>
      <c r="AA262" s="176"/>
      <c r="AT262" s="177" t="s">
        <v>134</v>
      </c>
      <c r="AU262" s="177" t="s">
        <v>87</v>
      </c>
      <c r="AV262" s="10" t="s">
        <v>87</v>
      </c>
      <c r="AW262" s="10" t="s">
        <v>35</v>
      </c>
      <c r="AX262" s="10" t="s">
        <v>77</v>
      </c>
      <c r="AY262" s="177" t="s">
        <v>127</v>
      </c>
    </row>
    <row r="263" spans="2:65" s="11" customFormat="1" ht="22.5" customHeight="1">
      <c r="B263" s="178"/>
      <c r="C263" s="179"/>
      <c r="D263" s="179"/>
      <c r="E263" s="180" t="s">
        <v>5</v>
      </c>
      <c r="F263" s="290" t="s">
        <v>789</v>
      </c>
      <c r="G263" s="291"/>
      <c r="H263" s="291"/>
      <c r="I263" s="291"/>
      <c r="J263" s="179"/>
      <c r="K263" s="181" t="s">
        <v>5</v>
      </c>
      <c r="L263" s="179"/>
      <c r="M263" s="179"/>
      <c r="N263" s="179"/>
      <c r="O263" s="179"/>
      <c r="P263" s="179"/>
      <c r="Q263" s="179"/>
      <c r="R263" s="182"/>
      <c r="T263" s="183"/>
      <c r="U263" s="179"/>
      <c r="V263" s="179"/>
      <c r="W263" s="179"/>
      <c r="X263" s="179"/>
      <c r="Y263" s="179"/>
      <c r="Z263" s="179"/>
      <c r="AA263" s="184"/>
      <c r="AT263" s="185" t="s">
        <v>134</v>
      </c>
      <c r="AU263" s="185" t="s">
        <v>87</v>
      </c>
      <c r="AV263" s="11" t="s">
        <v>22</v>
      </c>
      <c r="AW263" s="11" t="s">
        <v>35</v>
      </c>
      <c r="AX263" s="11" t="s">
        <v>77</v>
      </c>
      <c r="AY263" s="185" t="s">
        <v>127</v>
      </c>
    </row>
    <row r="264" spans="2:65" s="10" customFormat="1" ht="22.5" customHeight="1">
      <c r="B264" s="170"/>
      <c r="C264" s="171"/>
      <c r="D264" s="171"/>
      <c r="E264" s="172" t="s">
        <v>5</v>
      </c>
      <c r="F264" s="302" t="s">
        <v>834</v>
      </c>
      <c r="G264" s="303"/>
      <c r="H264" s="303"/>
      <c r="I264" s="303"/>
      <c r="J264" s="171"/>
      <c r="K264" s="173">
        <v>20.399999999999999</v>
      </c>
      <c r="L264" s="171"/>
      <c r="M264" s="171"/>
      <c r="N264" s="171"/>
      <c r="O264" s="171"/>
      <c r="P264" s="171"/>
      <c r="Q264" s="171"/>
      <c r="R264" s="174"/>
      <c r="T264" s="175"/>
      <c r="U264" s="171"/>
      <c r="V264" s="171"/>
      <c r="W264" s="171"/>
      <c r="X264" s="171"/>
      <c r="Y264" s="171"/>
      <c r="Z264" s="171"/>
      <c r="AA264" s="176"/>
      <c r="AT264" s="177" t="s">
        <v>134</v>
      </c>
      <c r="AU264" s="177" t="s">
        <v>87</v>
      </c>
      <c r="AV264" s="10" t="s">
        <v>87</v>
      </c>
      <c r="AW264" s="10" t="s">
        <v>35</v>
      </c>
      <c r="AX264" s="10" t="s">
        <v>77</v>
      </c>
      <c r="AY264" s="177" t="s">
        <v>127</v>
      </c>
    </row>
    <row r="265" spans="2:65" s="12" customFormat="1" ht="22.5" customHeight="1">
      <c r="B265" s="188"/>
      <c r="C265" s="189"/>
      <c r="D265" s="189"/>
      <c r="E265" s="190" t="s">
        <v>5</v>
      </c>
      <c r="F265" s="304" t="s">
        <v>279</v>
      </c>
      <c r="G265" s="305"/>
      <c r="H265" s="305"/>
      <c r="I265" s="305"/>
      <c r="J265" s="189"/>
      <c r="K265" s="191">
        <v>902.56</v>
      </c>
      <c r="L265" s="189"/>
      <c r="M265" s="189"/>
      <c r="N265" s="189"/>
      <c r="O265" s="189"/>
      <c r="P265" s="189"/>
      <c r="Q265" s="189"/>
      <c r="R265" s="192"/>
      <c r="T265" s="193"/>
      <c r="U265" s="189"/>
      <c r="V265" s="189"/>
      <c r="W265" s="189"/>
      <c r="X265" s="189"/>
      <c r="Y265" s="189"/>
      <c r="Z265" s="189"/>
      <c r="AA265" s="194"/>
      <c r="AT265" s="195" t="s">
        <v>134</v>
      </c>
      <c r="AU265" s="195" t="s">
        <v>87</v>
      </c>
      <c r="AV265" s="12" t="s">
        <v>150</v>
      </c>
      <c r="AW265" s="12" t="s">
        <v>35</v>
      </c>
      <c r="AX265" s="12" t="s">
        <v>22</v>
      </c>
      <c r="AY265" s="195" t="s">
        <v>127</v>
      </c>
    </row>
    <row r="266" spans="2:65" s="1" customFormat="1" ht="31.5" customHeight="1">
      <c r="B266" s="135"/>
      <c r="C266" s="163" t="s">
        <v>201</v>
      </c>
      <c r="D266" s="163" t="s">
        <v>128</v>
      </c>
      <c r="E266" s="164" t="s">
        <v>320</v>
      </c>
      <c r="F266" s="285" t="s">
        <v>321</v>
      </c>
      <c r="G266" s="285"/>
      <c r="H266" s="285"/>
      <c r="I266" s="285"/>
      <c r="J266" s="165" t="s">
        <v>305</v>
      </c>
      <c r="K266" s="166">
        <v>902.56</v>
      </c>
      <c r="L266" s="286">
        <v>0</v>
      </c>
      <c r="M266" s="286"/>
      <c r="N266" s="287">
        <f>ROUND(L266*K266,2)</f>
        <v>0</v>
      </c>
      <c r="O266" s="287"/>
      <c r="P266" s="287"/>
      <c r="Q266" s="287"/>
      <c r="R266" s="138"/>
      <c r="T266" s="167" t="s">
        <v>5</v>
      </c>
      <c r="U266" s="47" t="s">
        <v>42</v>
      </c>
      <c r="V266" s="39"/>
      <c r="W266" s="168">
        <f>V266*K266</f>
        <v>0</v>
      </c>
      <c r="X266" s="168">
        <v>0</v>
      </c>
      <c r="Y266" s="168">
        <f>X266*K266</f>
        <v>0</v>
      </c>
      <c r="Z266" s="168">
        <v>0</v>
      </c>
      <c r="AA266" s="169">
        <f>Z266*K266</f>
        <v>0</v>
      </c>
      <c r="AR266" s="21" t="s">
        <v>150</v>
      </c>
      <c r="AT266" s="21" t="s">
        <v>128</v>
      </c>
      <c r="AU266" s="21" t="s">
        <v>87</v>
      </c>
      <c r="AY266" s="21" t="s">
        <v>127</v>
      </c>
      <c r="BE266" s="109">
        <f>IF(U266="základní",N266,0)</f>
        <v>0</v>
      </c>
      <c r="BF266" s="109">
        <f>IF(U266="snížená",N266,0)</f>
        <v>0</v>
      </c>
      <c r="BG266" s="109">
        <f>IF(U266="zákl. přenesená",N266,0)</f>
        <v>0</v>
      </c>
      <c r="BH266" s="109">
        <f>IF(U266="sníž. přenesená",N266,0)</f>
        <v>0</v>
      </c>
      <c r="BI266" s="109">
        <f>IF(U266="nulová",N266,0)</f>
        <v>0</v>
      </c>
      <c r="BJ266" s="21" t="s">
        <v>22</v>
      </c>
      <c r="BK266" s="109">
        <f>ROUND(L266*K266,2)</f>
        <v>0</v>
      </c>
      <c r="BL266" s="21" t="s">
        <v>150</v>
      </c>
      <c r="BM266" s="21" t="s">
        <v>835</v>
      </c>
    </row>
    <row r="267" spans="2:65" s="1" customFormat="1" ht="31.5" customHeight="1">
      <c r="B267" s="135"/>
      <c r="C267" s="163" t="s">
        <v>209</v>
      </c>
      <c r="D267" s="163" t="s">
        <v>128</v>
      </c>
      <c r="E267" s="164" t="s">
        <v>836</v>
      </c>
      <c r="F267" s="285" t="s">
        <v>837</v>
      </c>
      <c r="G267" s="285"/>
      <c r="H267" s="285"/>
      <c r="I267" s="285"/>
      <c r="J267" s="165" t="s">
        <v>305</v>
      </c>
      <c r="K267" s="166">
        <v>902.56</v>
      </c>
      <c r="L267" s="286">
        <v>0</v>
      </c>
      <c r="M267" s="286"/>
      <c r="N267" s="287">
        <f>ROUND(L267*K267,2)</f>
        <v>0</v>
      </c>
      <c r="O267" s="287"/>
      <c r="P267" s="287"/>
      <c r="Q267" s="287"/>
      <c r="R267" s="138"/>
      <c r="T267" s="167" t="s">
        <v>5</v>
      </c>
      <c r="U267" s="47" t="s">
        <v>42</v>
      </c>
      <c r="V267" s="39"/>
      <c r="W267" s="168">
        <f>V267*K267</f>
        <v>0</v>
      </c>
      <c r="X267" s="168">
        <v>0</v>
      </c>
      <c r="Y267" s="168">
        <f>X267*K267</f>
        <v>0</v>
      </c>
      <c r="Z267" s="168">
        <v>0</v>
      </c>
      <c r="AA267" s="169">
        <f>Z267*K267</f>
        <v>0</v>
      </c>
      <c r="AR267" s="21" t="s">
        <v>150</v>
      </c>
      <c r="AT267" s="21" t="s">
        <v>128</v>
      </c>
      <c r="AU267" s="21" t="s">
        <v>87</v>
      </c>
      <c r="AY267" s="21" t="s">
        <v>127</v>
      </c>
      <c r="BE267" s="109">
        <f>IF(U267="základní",N267,0)</f>
        <v>0</v>
      </c>
      <c r="BF267" s="109">
        <f>IF(U267="snížená",N267,0)</f>
        <v>0</v>
      </c>
      <c r="BG267" s="109">
        <f>IF(U267="zákl. přenesená",N267,0)</f>
        <v>0</v>
      </c>
      <c r="BH267" s="109">
        <f>IF(U267="sníž. přenesená",N267,0)</f>
        <v>0</v>
      </c>
      <c r="BI267" s="109">
        <f>IF(U267="nulová",N267,0)</f>
        <v>0</v>
      </c>
      <c r="BJ267" s="21" t="s">
        <v>22</v>
      </c>
      <c r="BK267" s="109">
        <f>ROUND(L267*K267,2)</f>
        <v>0</v>
      </c>
      <c r="BL267" s="21" t="s">
        <v>150</v>
      </c>
      <c r="BM267" s="21" t="s">
        <v>838</v>
      </c>
    </row>
    <row r="268" spans="2:65" s="1" customFormat="1" ht="31.5" customHeight="1">
      <c r="B268" s="135"/>
      <c r="C268" s="163" t="s">
        <v>213</v>
      </c>
      <c r="D268" s="163" t="s">
        <v>128</v>
      </c>
      <c r="E268" s="164" t="s">
        <v>326</v>
      </c>
      <c r="F268" s="285" t="s">
        <v>327</v>
      </c>
      <c r="G268" s="285"/>
      <c r="H268" s="285"/>
      <c r="I268" s="285"/>
      <c r="J268" s="165" t="s">
        <v>305</v>
      </c>
      <c r="K268" s="166">
        <v>902.56</v>
      </c>
      <c r="L268" s="286">
        <v>0</v>
      </c>
      <c r="M268" s="286"/>
      <c r="N268" s="287">
        <f>ROUND(L268*K268,2)</f>
        <v>0</v>
      </c>
      <c r="O268" s="287"/>
      <c r="P268" s="287"/>
      <c r="Q268" s="287"/>
      <c r="R268" s="138"/>
      <c r="T268" s="167" t="s">
        <v>5</v>
      </c>
      <c r="U268" s="47" t="s">
        <v>42</v>
      </c>
      <c r="V268" s="39"/>
      <c r="W268" s="168">
        <f>V268*K268</f>
        <v>0</v>
      </c>
      <c r="X268" s="168">
        <v>0</v>
      </c>
      <c r="Y268" s="168">
        <f>X268*K268</f>
        <v>0</v>
      </c>
      <c r="Z268" s="168">
        <v>0</v>
      </c>
      <c r="AA268" s="169">
        <f>Z268*K268</f>
        <v>0</v>
      </c>
      <c r="AR268" s="21" t="s">
        <v>150</v>
      </c>
      <c r="AT268" s="21" t="s">
        <v>128</v>
      </c>
      <c r="AU268" s="21" t="s">
        <v>87</v>
      </c>
      <c r="AY268" s="21" t="s">
        <v>127</v>
      </c>
      <c r="BE268" s="109">
        <f>IF(U268="základní",N268,0)</f>
        <v>0</v>
      </c>
      <c r="BF268" s="109">
        <f>IF(U268="snížená",N268,0)</f>
        <v>0</v>
      </c>
      <c r="BG268" s="109">
        <f>IF(U268="zákl. přenesená",N268,0)</f>
        <v>0</v>
      </c>
      <c r="BH268" s="109">
        <f>IF(U268="sníž. přenesená",N268,0)</f>
        <v>0</v>
      </c>
      <c r="BI268" s="109">
        <f>IF(U268="nulová",N268,0)</f>
        <v>0</v>
      </c>
      <c r="BJ268" s="21" t="s">
        <v>22</v>
      </c>
      <c r="BK268" s="109">
        <f>ROUND(L268*K268,2)</f>
        <v>0</v>
      </c>
      <c r="BL268" s="21" t="s">
        <v>150</v>
      </c>
      <c r="BM268" s="21" t="s">
        <v>839</v>
      </c>
    </row>
    <row r="269" spans="2:65" s="1" customFormat="1" ht="31.5" customHeight="1">
      <c r="B269" s="135"/>
      <c r="C269" s="163" t="s">
        <v>11</v>
      </c>
      <c r="D269" s="163" t="s">
        <v>128</v>
      </c>
      <c r="E269" s="164" t="s">
        <v>840</v>
      </c>
      <c r="F269" s="285" t="s">
        <v>841</v>
      </c>
      <c r="G269" s="285"/>
      <c r="H269" s="285"/>
      <c r="I269" s="285"/>
      <c r="J269" s="165" t="s">
        <v>261</v>
      </c>
      <c r="K269" s="166">
        <v>235.6</v>
      </c>
      <c r="L269" s="286">
        <v>0</v>
      </c>
      <c r="M269" s="286"/>
      <c r="N269" s="287">
        <f>ROUND(L269*K269,2)</f>
        <v>0</v>
      </c>
      <c r="O269" s="287"/>
      <c r="P269" s="287"/>
      <c r="Q269" s="287"/>
      <c r="R269" s="138"/>
      <c r="T269" s="167" t="s">
        <v>5</v>
      </c>
      <c r="U269" s="47" t="s">
        <v>42</v>
      </c>
      <c r="V269" s="39"/>
      <c r="W269" s="168">
        <f>V269*K269</f>
        <v>0</v>
      </c>
      <c r="X269" s="168">
        <v>8.4999999999999995E-4</v>
      </c>
      <c r="Y269" s="168">
        <f>X269*K269</f>
        <v>0.20025999999999999</v>
      </c>
      <c r="Z269" s="168">
        <v>0</v>
      </c>
      <c r="AA269" s="169">
        <f>Z269*K269</f>
        <v>0</v>
      </c>
      <c r="AR269" s="21" t="s">
        <v>150</v>
      </c>
      <c r="AT269" s="21" t="s">
        <v>128</v>
      </c>
      <c r="AU269" s="21" t="s">
        <v>87</v>
      </c>
      <c r="AY269" s="21" t="s">
        <v>127</v>
      </c>
      <c r="BE269" s="109">
        <f>IF(U269="základní",N269,0)</f>
        <v>0</v>
      </c>
      <c r="BF269" s="109">
        <f>IF(U269="snížená",N269,0)</f>
        <v>0</v>
      </c>
      <c r="BG269" s="109">
        <f>IF(U269="zákl. přenesená",N269,0)</f>
        <v>0</v>
      </c>
      <c r="BH269" s="109">
        <f>IF(U269="sníž. přenesená",N269,0)</f>
        <v>0</v>
      </c>
      <c r="BI269" s="109">
        <f>IF(U269="nulová",N269,0)</f>
        <v>0</v>
      </c>
      <c r="BJ269" s="21" t="s">
        <v>22</v>
      </c>
      <c r="BK269" s="109">
        <f>ROUND(L269*K269,2)</f>
        <v>0</v>
      </c>
      <c r="BL269" s="21" t="s">
        <v>150</v>
      </c>
      <c r="BM269" s="21" t="s">
        <v>842</v>
      </c>
    </row>
    <row r="270" spans="2:65" s="11" customFormat="1" ht="22.5" customHeight="1">
      <c r="B270" s="178"/>
      <c r="C270" s="179"/>
      <c r="D270" s="179"/>
      <c r="E270" s="180" t="s">
        <v>5</v>
      </c>
      <c r="F270" s="300" t="s">
        <v>263</v>
      </c>
      <c r="G270" s="301"/>
      <c r="H270" s="301"/>
      <c r="I270" s="301"/>
      <c r="J270" s="179"/>
      <c r="K270" s="181" t="s">
        <v>5</v>
      </c>
      <c r="L270" s="179"/>
      <c r="M270" s="179"/>
      <c r="N270" s="179"/>
      <c r="O270" s="179"/>
      <c r="P270" s="179"/>
      <c r="Q270" s="179"/>
      <c r="R270" s="182"/>
      <c r="T270" s="183"/>
      <c r="U270" s="179"/>
      <c r="V270" s="179"/>
      <c r="W270" s="179"/>
      <c r="X270" s="179"/>
      <c r="Y270" s="179"/>
      <c r="Z270" s="179"/>
      <c r="AA270" s="184"/>
      <c r="AT270" s="185" t="s">
        <v>134</v>
      </c>
      <c r="AU270" s="185" t="s">
        <v>87</v>
      </c>
      <c r="AV270" s="11" t="s">
        <v>22</v>
      </c>
      <c r="AW270" s="11" t="s">
        <v>35</v>
      </c>
      <c r="AX270" s="11" t="s">
        <v>77</v>
      </c>
      <c r="AY270" s="185" t="s">
        <v>127</v>
      </c>
    </row>
    <row r="271" spans="2:65" s="11" customFormat="1" ht="22.5" customHeight="1">
      <c r="B271" s="178"/>
      <c r="C271" s="179"/>
      <c r="D271" s="179"/>
      <c r="E271" s="180" t="s">
        <v>5</v>
      </c>
      <c r="F271" s="290" t="s">
        <v>760</v>
      </c>
      <c r="G271" s="291"/>
      <c r="H271" s="291"/>
      <c r="I271" s="291"/>
      <c r="J271" s="179"/>
      <c r="K271" s="181" t="s">
        <v>5</v>
      </c>
      <c r="L271" s="179"/>
      <c r="M271" s="179"/>
      <c r="N271" s="179"/>
      <c r="O271" s="179"/>
      <c r="P271" s="179"/>
      <c r="Q271" s="179"/>
      <c r="R271" s="182"/>
      <c r="T271" s="183"/>
      <c r="U271" s="179"/>
      <c r="V271" s="179"/>
      <c r="W271" s="179"/>
      <c r="X271" s="179"/>
      <c r="Y271" s="179"/>
      <c r="Z271" s="179"/>
      <c r="AA271" s="184"/>
      <c r="AT271" s="185" t="s">
        <v>134</v>
      </c>
      <c r="AU271" s="185" t="s">
        <v>87</v>
      </c>
      <c r="AV271" s="11" t="s">
        <v>22</v>
      </c>
      <c r="AW271" s="11" t="s">
        <v>35</v>
      </c>
      <c r="AX271" s="11" t="s">
        <v>77</v>
      </c>
      <c r="AY271" s="185" t="s">
        <v>127</v>
      </c>
    </row>
    <row r="272" spans="2:65" s="11" customFormat="1" ht="22.5" customHeight="1">
      <c r="B272" s="178"/>
      <c r="C272" s="179"/>
      <c r="D272" s="179"/>
      <c r="E272" s="180" t="s">
        <v>5</v>
      </c>
      <c r="F272" s="290" t="s">
        <v>761</v>
      </c>
      <c r="G272" s="291"/>
      <c r="H272" s="291"/>
      <c r="I272" s="291"/>
      <c r="J272" s="179"/>
      <c r="K272" s="181" t="s">
        <v>5</v>
      </c>
      <c r="L272" s="179"/>
      <c r="M272" s="179"/>
      <c r="N272" s="179"/>
      <c r="O272" s="179"/>
      <c r="P272" s="179"/>
      <c r="Q272" s="179"/>
      <c r="R272" s="182"/>
      <c r="T272" s="183"/>
      <c r="U272" s="179"/>
      <c r="V272" s="179"/>
      <c r="W272" s="179"/>
      <c r="X272" s="179"/>
      <c r="Y272" s="179"/>
      <c r="Z272" s="179"/>
      <c r="AA272" s="184"/>
      <c r="AT272" s="185" t="s">
        <v>134</v>
      </c>
      <c r="AU272" s="185" t="s">
        <v>87</v>
      </c>
      <c r="AV272" s="11" t="s">
        <v>22</v>
      </c>
      <c r="AW272" s="11" t="s">
        <v>35</v>
      </c>
      <c r="AX272" s="11" t="s">
        <v>77</v>
      </c>
      <c r="AY272" s="185" t="s">
        <v>127</v>
      </c>
    </row>
    <row r="273" spans="2:65" s="11" customFormat="1" ht="22.5" customHeight="1">
      <c r="B273" s="178"/>
      <c r="C273" s="179"/>
      <c r="D273" s="179"/>
      <c r="E273" s="180" t="s">
        <v>5</v>
      </c>
      <c r="F273" s="290" t="s">
        <v>762</v>
      </c>
      <c r="G273" s="291"/>
      <c r="H273" s="291"/>
      <c r="I273" s="291"/>
      <c r="J273" s="179"/>
      <c r="K273" s="181" t="s">
        <v>5</v>
      </c>
      <c r="L273" s="179"/>
      <c r="M273" s="179"/>
      <c r="N273" s="179"/>
      <c r="O273" s="179"/>
      <c r="P273" s="179"/>
      <c r="Q273" s="179"/>
      <c r="R273" s="182"/>
      <c r="T273" s="183"/>
      <c r="U273" s="179"/>
      <c r="V273" s="179"/>
      <c r="W273" s="179"/>
      <c r="X273" s="179"/>
      <c r="Y273" s="179"/>
      <c r="Z273" s="179"/>
      <c r="AA273" s="184"/>
      <c r="AT273" s="185" t="s">
        <v>134</v>
      </c>
      <c r="AU273" s="185" t="s">
        <v>87</v>
      </c>
      <c r="AV273" s="11" t="s">
        <v>22</v>
      </c>
      <c r="AW273" s="11" t="s">
        <v>35</v>
      </c>
      <c r="AX273" s="11" t="s">
        <v>77</v>
      </c>
      <c r="AY273" s="185" t="s">
        <v>127</v>
      </c>
    </row>
    <row r="274" spans="2:65" s="11" customFormat="1" ht="22.5" customHeight="1">
      <c r="B274" s="178"/>
      <c r="C274" s="179"/>
      <c r="D274" s="179"/>
      <c r="E274" s="180" t="s">
        <v>5</v>
      </c>
      <c r="F274" s="290" t="s">
        <v>763</v>
      </c>
      <c r="G274" s="291"/>
      <c r="H274" s="291"/>
      <c r="I274" s="291"/>
      <c r="J274" s="179"/>
      <c r="K274" s="181" t="s">
        <v>5</v>
      </c>
      <c r="L274" s="179"/>
      <c r="M274" s="179"/>
      <c r="N274" s="179"/>
      <c r="O274" s="179"/>
      <c r="P274" s="179"/>
      <c r="Q274" s="179"/>
      <c r="R274" s="182"/>
      <c r="T274" s="183"/>
      <c r="U274" s="179"/>
      <c r="V274" s="179"/>
      <c r="W274" s="179"/>
      <c r="X274" s="179"/>
      <c r="Y274" s="179"/>
      <c r="Z274" s="179"/>
      <c r="AA274" s="184"/>
      <c r="AT274" s="185" t="s">
        <v>134</v>
      </c>
      <c r="AU274" s="185" t="s">
        <v>87</v>
      </c>
      <c r="AV274" s="11" t="s">
        <v>22</v>
      </c>
      <c r="AW274" s="11" t="s">
        <v>35</v>
      </c>
      <c r="AX274" s="11" t="s">
        <v>77</v>
      </c>
      <c r="AY274" s="185" t="s">
        <v>127</v>
      </c>
    </row>
    <row r="275" spans="2:65" s="11" customFormat="1" ht="22.5" customHeight="1">
      <c r="B275" s="178"/>
      <c r="C275" s="179"/>
      <c r="D275" s="179"/>
      <c r="E275" s="180" t="s">
        <v>5</v>
      </c>
      <c r="F275" s="290" t="s">
        <v>772</v>
      </c>
      <c r="G275" s="291"/>
      <c r="H275" s="291"/>
      <c r="I275" s="291"/>
      <c r="J275" s="179"/>
      <c r="K275" s="181" t="s">
        <v>5</v>
      </c>
      <c r="L275" s="179"/>
      <c r="M275" s="179"/>
      <c r="N275" s="179"/>
      <c r="O275" s="179"/>
      <c r="P275" s="179"/>
      <c r="Q275" s="179"/>
      <c r="R275" s="182"/>
      <c r="T275" s="183"/>
      <c r="U275" s="179"/>
      <c r="V275" s="179"/>
      <c r="W275" s="179"/>
      <c r="X275" s="179"/>
      <c r="Y275" s="179"/>
      <c r="Z275" s="179"/>
      <c r="AA275" s="184"/>
      <c r="AT275" s="185" t="s">
        <v>134</v>
      </c>
      <c r="AU275" s="185" t="s">
        <v>87</v>
      </c>
      <c r="AV275" s="11" t="s">
        <v>22</v>
      </c>
      <c r="AW275" s="11" t="s">
        <v>35</v>
      </c>
      <c r="AX275" s="11" t="s">
        <v>77</v>
      </c>
      <c r="AY275" s="185" t="s">
        <v>127</v>
      </c>
    </row>
    <row r="276" spans="2:65" s="10" customFormat="1" ht="22.5" customHeight="1">
      <c r="B276" s="170"/>
      <c r="C276" s="171"/>
      <c r="D276" s="171"/>
      <c r="E276" s="172" t="s">
        <v>5</v>
      </c>
      <c r="F276" s="302" t="s">
        <v>843</v>
      </c>
      <c r="G276" s="303"/>
      <c r="H276" s="303"/>
      <c r="I276" s="303"/>
      <c r="J276" s="171"/>
      <c r="K276" s="173">
        <v>80</v>
      </c>
      <c r="L276" s="171"/>
      <c r="M276" s="171"/>
      <c r="N276" s="171"/>
      <c r="O276" s="171"/>
      <c r="P276" s="171"/>
      <c r="Q276" s="171"/>
      <c r="R276" s="174"/>
      <c r="T276" s="175"/>
      <c r="U276" s="171"/>
      <c r="V276" s="171"/>
      <c r="W276" s="171"/>
      <c r="X276" s="171"/>
      <c r="Y276" s="171"/>
      <c r="Z276" s="171"/>
      <c r="AA276" s="176"/>
      <c r="AT276" s="177" t="s">
        <v>134</v>
      </c>
      <c r="AU276" s="177" t="s">
        <v>87</v>
      </c>
      <c r="AV276" s="10" t="s">
        <v>87</v>
      </c>
      <c r="AW276" s="10" t="s">
        <v>35</v>
      </c>
      <c r="AX276" s="10" t="s">
        <v>77</v>
      </c>
      <c r="AY276" s="177" t="s">
        <v>127</v>
      </c>
    </row>
    <row r="277" spans="2:65" s="11" customFormat="1" ht="22.5" customHeight="1">
      <c r="B277" s="178"/>
      <c r="C277" s="179"/>
      <c r="D277" s="179"/>
      <c r="E277" s="180" t="s">
        <v>5</v>
      </c>
      <c r="F277" s="290" t="s">
        <v>788</v>
      </c>
      <c r="G277" s="291"/>
      <c r="H277" s="291"/>
      <c r="I277" s="291"/>
      <c r="J277" s="179"/>
      <c r="K277" s="181" t="s">
        <v>5</v>
      </c>
      <c r="L277" s="179"/>
      <c r="M277" s="179"/>
      <c r="N277" s="179"/>
      <c r="O277" s="179"/>
      <c r="P277" s="179"/>
      <c r="Q277" s="179"/>
      <c r="R277" s="182"/>
      <c r="T277" s="183"/>
      <c r="U277" s="179"/>
      <c r="V277" s="179"/>
      <c r="W277" s="179"/>
      <c r="X277" s="179"/>
      <c r="Y277" s="179"/>
      <c r="Z277" s="179"/>
      <c r="AA277" s="184"/>
      <c r="AT277" s="185" t="s">
        <v>134</v>
      </c>
      <c r="AU277" s="185" t="s">
        <v>87</v>
      </c>
      <c r="AV277" s="11" t="s">
        <v>22</v>
      </c>
      <c r="AW277" s="11" t="s">
        <v>35</v>
      </c>
      <c r="AX277" s="11" t="s">
        <v>77</v>
      </c>
      <c r="AY277" s="185" t="s">
        <v>127</v>
      </c>
    </row>
    <row r="278" spans="2:65" s="10" customFormat="1" ht="22.5" customHeight="1">
      <c r="B278" s="170"/>
      <c r="C278" s="171"/>
      <c r="D278" s="171"/>
      <c r="E278" s="172" t="s">
        <v>5</v>
      </c>
      <c r="F278" s="302" t="s">
        <v>844</v>
      </c>
      <c r="G278" s="303"/>
      <c r="H278" s="303"/>
      <c r="I278" s="303"/>
      <c r="J278" s="171"/>
      <c r="K278" s="173">
        <v>74</v>
      </c>
      <c r="L278" s="171"/>
      <c r="M278" s="171"/>
      <c r="N278" s="171"/>
      <c r="O278" s="171"/>
      <c r="P278" s="171"/>
      <c r="Q278" s="171"/>
      <c r="R278" s="174"/>
      <c r="T278" s="175"/>
      <c r="U278" s="171"/>
      <c r="V278" s="171"/>
      <c r="W278" s="171"/>
      <c r="X278" s="171"/>
      <c r="Y278" s="171"/>
      <c r="Z278" s="171"/>
      <c r="AA278" s="176"/>
      <c r="AT278" s="177" t="s">
        <v>134</v>
      </c>
      <c r="AU278" s="177" t="s">
        <v>87</v>
      </c>
      <c r="AV278" s="10" t="s">
        <v>87</v>
      </c>
      <c r="AW278" s="10" t="s">
        <v>35</v>
      </c>
      <c r="AX278" s="10" t="s">
        <v>77</v>
      </c>
      <c r="AY278" s="177" t="s">
        <v>127</v>
      </c>
    </row>
    <row r="279" spans="2:65" s="11" customFormat="1" ht="22.5" customHeight="1">
      <c r="B279" s="178"/>
      <c r="C279" s="179"/>
      <c r="D279" s="179"/>
      <c r="E279" s="180" t="s">
        <v>5</v>
      </c>
      <c r="F279" s="290" t="s">
        <v>789</v>
      </c>
      <c r="G279" s="291"/>
      <c r="H279" s="291"/>
      <c r="I279" s="291"/>
      <c r="J279" s="179"/>
      <c r="K279" s="181" t="s">
        <v>5</v>
      </c>
      <c r="L279" s="179"/>
      <c r="M279" s="179"/>
      <c r="N279" s="179"/>
      <c r="O279" s="179"/>
      <c r="P279" s="179"/>
      <c r="Q279" s="179"/>
      <c r="R279" s="182"/>
      <c r="T279" s="183"/>
      <c r="U279" s="179"/>
      <c r="V279" s="179"/>
      <c r="W279" s="179"/>
      <c r="X279" s="179"/>
      <c r="Y279" s="179"/>
      <c r="Z279" s="179"/>
      <c r="AA279" s="184"/>
      <c r="AT279" s="185" t="s">
        <v>134</v>
      </c>
      <c r="AU279" s="185" t="s">
        <v>87</v>
      </c>
      <c r="AV279" s="11" t="s">
        <v>22</v>
      </c>
      <c r="AW279" s="11" t="s">
        <v>35</v>
      </c>
      <c r="AX279" s="11" t="s">
        <v>77</v>
      </c>
      <c r="AY279" s="185" t="s">
        <v>127</v>
      </c>
    </row>
    <row r="280" spans="2:65" s="10" customFormat="1" ht="22.5" customHeight="1">
      <c r="B280" s="170"/>
      <c r="C280" s="171"/>
      <c r="D280" s="171"/>
      <c r="E280" s="172" t="s">
        <v>5</v>
      </c>
      <c r="F280" s="302" t="s">
        <v>845</v>
      </c>
      <c r="G280" s="303"/>
      <c r="H280" s="303"/>
      <c r="I280" s="303"/>
      <c r="J280" s="171"/>
      <c r="K280" s="173">
        <v>81.599999999999994</v>
      </c>
      <c r="L280" s="171"/>
      <c r="M280" s="171"/>
      <c r="N280" s="171"/>
      <c r="O280" s="171"/>
      <c r="P280" s="171"/>
      <c r="Q280" s="171"/>
      <c r="R280" s="174"/>
      <c r="T280" s="175"/>
      <c r="U280" s="171"/>
      <c r="V280" s="171"/>
      <c r="W280" s="171"/>
      <c r="X280" s="171"/>
      <c r="Y280" s="171"/>
      <c r="Z280" s="171"/>
      <c r="AA280" s="176"/>
      <c r="AT280" s="177" t="s">
        <v>134</v>
      </c>
      <c r="AU280" s="177" t="s">
        <v>87</v>
      </c>
      <c r="AV280" s="10" t="s">
        <v>87</v>
      </c>
      <c r="AW280" s="10" t="s">
        <v>35</v>
      </c>
      <c r="AX280" s="10" t="s">
        <v>77</v>
      </c>
      <c r="AY280" s="177" t="s">
        <v>127</v>
      </c>
    </row>
    <row r="281" spans="2:65" s="12" customFormat="1" ht="22.5" customHeight="1">
      <c r="B281" s="188"/>
      <c r="C281" s="189"/>
      <c r="D281" s="189"/>
      <c r="E281" s="190" t="s">
        <v>5</v>
      </c>
      <c r="F281" s="304" t="s">
        <v>279</v>
      </c>
      <c r="G281" s="305"/>
      <c r="H281" s="305"/>
      <c r="I281" s="305"/>
      <c r="J281" s="189"/>
      <c r="K281" s="191">
        <v>235.6</v>
      </c>
      <c r="L281" s="189"/>
      <c r="M281" s="189"/>
      <c r="N281" s="189"/>
      <c r="O281" s="189"/>
      <c r="P281" s="189"/>
      <c r="Q281" s="189"/>
      <c r="R281" s="192"/>
      <c r="T281" s="193"/>
      <c r="U281" s="189"/>
      <c r="V281" s="189"/>
      <c r="W281" s="189"/>
      <c r="X281" s="189"/>
      <c r="Y281" s="189"/>
      <c r="Z281" s="189"/>
      <c r="AA281" s="194"/>
      <c r="AT281" s="195" t="s">
        <v>134</v>
      </c>
      <c r="AU281" s="195" t="s">
        <v>87</v>
      </c>
      <c r="AV281" s="12" t="s">
        <v>150</v>
      </c>
      <c r="AW281" s="12" t="s">
        <v>35</v>
      </c>
      <c r="AX281" s="12" t="s">
        <v>22</v>
      </c>
      <c r="AY281" s="195" t="s">
        <v>127</v>
      </c>
    </row>
    <row r="282" spans="2:65" s="1" customFormat="1" ht="31.5" customHeight="1">
      <c r="B282" s="135"/>
      <c r="C282" s="163" t="s">
        <v>226</v>
      </c>
      <c r="D282" s="163" t="s">
        <v>128</v>
      </c>
      <c r="E282" s="164" t="s">
        <v>846</v>
      </c>
      <c r="F282" s="285" t="s">
        <v>847</v>
      </c>
      <c r="G282" s="285"/>
      <c r="H282" s="285"/>
      <c r="I282" s="285"/>
      <c r="J282" s="165" t="s">
        <v>261</v>
      </c>
      <c r="K282" s="166">
        <v>1470.6</v>
      </c>
      <c r="L282" s="286">
        <v>0</v>
      </c>
      <c r="M282" s="286"/>
      <c r="N282" s="287">
        <f>ROUND(L282*K282,2)</f>
        <v>0</v>
      </c>
      <c r="O282" s="287"/>
      <c r="P282" s="287"/>
      <c r="Q282" s="287"/>
      <c r="R282" s="138"/>
      <c r="T282" s="167" t="s">
        <v>5</v>
      </c>
      <c r="U282" s="47" t="s">
        <v>42</v>
      </c>
      <c r="V282" s="39"/>
      <c r="W282" s="168">
        <f>V282*K282</f>
        <v>0</v>
      </c>
      <c r="X282" s="168">
        <v>1.1900000000000001E-3</v>
      </c>
      <c r="Y282" s="168">
        <f>X282*K282</f>
        <v>1.750014</v>
      </c>
      <c r="Z282" s="168">
        <v>0</v>
      </c>
      <c r="AA282" s="169">
        <f>Z282*K282</f>
        <v>0</v>
      </c>
      <c r="AR282" s="21" t="s">
        <v>150</v>
      </c>
      <c r="AT282" s="21" t="s">
        <v>128</v>
      </c>
      <c r="AU282" s="21" t="s">
        <v>87</v>
      </c>
      <c r="AY282" s="21" t="s">
        <v>127</v>
      </c>
      <c r="BE282" s="109">
        <f>IF(U282="základní",N282,0)</f>
        <v>0</v>
      </c>
      <c r="BF282" s="109">
        <f>IF(U282="snížená",N282,0)</f>
        <v>0</v>
      </c>
      <c r="BG282" s="109">
        <f>IF(U282="zákl. přenesená",N282,0)</f>
        <v>0</v>
      </c>
      <c r="BH282" s="109">
        <f>IF(U282="sníž. přenesená",N282,0)</f>
        <v>0</v>
      </c>
      <c r="BI282" s="109">
        <f>IF(U282="nulová",N282,0)</f>
        <v>0</v>
      </c>
      <c r="BJ282" s="21" t="s">
        <v>22</v>
      </c>
      <c r="BK282" s="109">
        <f>ROUND(L282*K282,2)</f>
        <v>0</v>
      </c>
      <c r="BL282" s="21" t="s">
        <v>150</v>
      </c>
      <c r="BM282" s="21" t="s">
        <v>848</v>
      </c>
    </row>
    <row r="283" spans="2:65" s="11" customFormat="1" ht="22.5" customHeight="1">
      <c r="B283" s="178"/>
      <c r="C283" s="179"/>
      <c r="D283" s="179"/>
      <c r="E283" s="180" t="s">
        <v>5</v>
      </c>
      <c r="F283" s="300" t="s">
        <v>263</v>
      </c>
      <c r="G283" s="301"/>
      <c r="H283" s="301"/>
      <c r="I283" s="301"/>
      <c r="J283" s="179"/>
      <c r="K283" s="181" t="s">
        <v>5</v>
      </c>
      <c r="L283" s="179"/>
      <c r="M283" s="179"/>
      <c r="N283" s="179"/>
      <c r="O283" s="179"/>
      <c r="P283" s="179"/>
      <c r="Q283" s="179"/>
      <c r="R283" s="182"/>
      <c r="T283" s="183"/>
      <c r="U283" s="179"/>
      <c r="V283" s="179"/>
      <c r="W283" s="179"/>
      <c r="X283" s="179"/>
      <c r="Y283" s="179"/>
      <c r="Z283" s="179"/>
      <c r="AA283" s="184"/>
      <c r="AT283" s="185" t="s">
        <v>134</v>
      </c>
      <c r="AU283" s="185" t="s">
        <v>87</v>
      </c>
      <c r="AV283" s="11" t="s">
        <v>22</v>
      </c>
      <c r="AW283" s="11" t="s">
        <v>35</v>
      </c>
      <c r="AX283" s="11" t="s">
        <v>77</v>
      </c>
      <c r="AY283" s="185" t="s">
        <v>127</v>
      </c>
    </row>
    <row r="284" spans="2:65" s="11" customFormat="1" ht="22.5" customHeight="1">
      <c r="B284" s="178"/>
      <c r="C284" s="179"/>
      <c r="D284" s="179"/>
      <c r="E284" s="180" t="s">
        <v>5</v>
      </c>
      <c r="F284" s="290" t="s">
        <v>760</v>
      </c>
      <c r="G284" s="291"/>
      <c r="H284" s="291"/>
      <c r="I284" s="291"/>
      <c r="J284" s="179"/>
      <c r="K284" s="181" t="s">
        <v>5</v>
      </c>
      <c r="L284" s="179"/>
      <c r="M284" s="179"/>
      <c r="N284" s="179"/>
      <c r="O284" s="179"/>
      <c r="P284" s="179"/>
      <c r="Q284" s="179"/>
      <c r="R284" s="182"/>
      <c r="T284" s="183"/>
      <c r="U284" s="179"/>
      <c r="V284" s="179"/>
      <c r="W284" s="179"/>
      <c r="X284" s="179"/>
      <c r="Y284" s="179"/>
      <c r="Z284" s="179"/>
      <c r="AA284" s="184"/>
      <c r="AT284" s="185" t="s">
        <v>134</v>
      </c>
      <c r="AU284" s="185" t="s">
        <v>87</v>
      </c>
      <c r="AV284" s="11" t="s">
        <v>22</v>
      </c>
      <c r="AW284" s="11" t="s">
        <v>35</v>
      </c>
      <c r="AX284" s="11" t="s">
        <v>77</v>
      </c>
      <c r="AY284" s="185" t="s">
        <v>127</v>
      </c>
    </row>
    <row r="285" spans="2:65" s="11" customFormat="1" ht="22.5" customHeight="1">
      <c r="B285" s="178"/>
      <c r="C285" s="179"/>
      <c r="D285" s="179"/>
      <c r="E285" s="180" t="s">
        <v>5</v>
      </c>
      <c r="F285" s="290" t="s">
        <v>761</v>
      </c>
      <c r="G285" s="291"/>
      <c r="H285" s="291"/>
      <c r="I285" s="291"/>
      <c r="J285" s="179"/>
      <c r="K285" s="181" t="s">
        <v>5</v>
      </c>
      <c r="L285" s="179"/>
      <c r="M285" s="179"/>
      <c r="N285" s="179"/>
      <c r="O285" s="179"/>
      <c r="P285" s="179"/>
      <c r="Q285" s="179"/>
      <c r="R285" s="182"/>
      <c r="T285" s="183"/>
      <c r="U285" s="179"/>
      <c r="V285" s="179"/>
      <c r="W285" s="179"/>
      <c r="X285" s="179"/>
      <c r="Y285" s="179"/>
      <c r="Z285" s="179"/>
      <c r="AA285" s="184"/>
      <c r="AT285" s="185" t="s">
        <v>134</v>
      </c>
      <c r="AU285" s="185" t="s">
        <v>87</v>
      </c>
      <c r="AV285" s="11" t="s">
        <v>22</v>
      </c>
      <c r="AW285" s="11" t="s">
        <v>35</v>
      </c>
      <c r="AX285" s="11" t="s">
        <v>77</v>
      </c>
      <c r="AY285" s="185" t="s">
        <v>127</v>
      </c>
    </row>
    <row r="286" spans="2:65" s="11" customFormat="1" ht="22.5" customHeight="1">
      <c r="B286" s="178"/>
      <c r="C286" s="179"/>
      <c r="D286" s="179"/>
      <c r="E286" s="180" t="s">
        <v>5</v>
      </c>
      <c r="F286" s="290" t="s">
        <v>762</v>
      </c>
      <c r="G286" s="291"/>
      <c r="H286" s="291"/>
      <c r="I286" s="291"/>
      <c r="J286" s="179"/>
      <c r="K286" s="181" t="s">
        <v>5</v>
      </c>
      <c r="L286" s="179"/>
      <c r="M286" s="179"/>
      <c r="N286" s="179"/>
      <c r="O286" s="179"/>
      <c r="P286" s="179"/>
      <c r="Q286" s="179"/>
      <c r="R286" s="182"/>
      <c r="T286" s="183"/>
      <c r="U286" s="179"/>
      <c r="V286" s="179"/>
      <c r="W286" s="179"/>
      <c r="X286" s="179"/>
      <c r="Y286" s="179"/>
      <c r="Z286" s="179"/>
      <c r="AA286" s="184"/>
      <c r="AT286" s="185" t="s">
        <v>134</v>
      </c>
      <c r="AU286" s="185" t="s">
        <v>87</v>
      </c>
      <c r="AV286" s="11" t="s">
        <v>22</v>
      </c>
      <c r="AW286" s="11" t="s">
        <v>35</v>
      </c>
      <c r="AX286" s="11" t="s">
        <v>77</v>
      </c>
      <c r="AY286" s="185" t="s">
        <v>127</v>
      </c>
    </row>
    <row r="287" spans="2:65" s="11" customFormat="1" ht="22.5" customHeight="1">
      <c r="B287" s="178"/>
      <c r="C287" s="179"/>
      <c r="D287" s="179"/>
      <c r="E287" s="180" t="s">
        <v>5</v>
      </c>
      <c r="F287" s="290" t="s">
        <v>763</v>
      </c>
      <c r="G287" s="291"/>
      <c r="H287" s="291"/>
      <c r="I287" s="291"/>
      <c r="J287" s="179"/>
      <c r="K287" s="181" t="s">
        <v>5</v>
      </c>
      <c r="L287" s="179"/>
      <c r="M287" s="179"/>
      <c r="N287" s="179"/>
      <c r="O287" s="179"/>
      <c r="P287" s="179"/>
      <c r="Q287" s="179"/>
      <c r="R287" s="182"/>
      <c r="T287" s="183"/>
      <c r="U287" s="179"/>
      <c r="V287" s="179"/>
      <c r="W287" s="179"/>
      <c r="X287" s="179"/>
      <c r="Y287" s="179"/>
      <c r="Z287" s="179"/>
      <c r="AA287" s="184"/>
      <c r="AT287" s="185" t="s">
        <v>134</v>
      </c>
      <c r="AU287" s="185" t="s">
        <v>87</v>
      </c>
      <c r="AV287" s="11" t="s">
        <v>22</v>
      </c>
      <c r="AW287" s="11" t="s">
        <v>35</v>
      </c>
      <c r="AX287" s="11" t="s">
        <v>77</v>
      </c>
      <c r="AY287" s="185" t="s">
        <v>127</v>
      </c>
    </row>
    <row r="288" spans="2:65" s="11" customFormat="1" ht="22.5" customHeight="1">
      <c r="B288" s="178"/>
      <c r="C288" s="179"/>
      <c r="D288" s="179"/>
      <c r="E288" s="180" t="s">
        <v>5</v>
      </c>
      <c r="F288" s="290" t="s">
        <v>770</v>
      </c>
      <c r="G288" s="291"/>
      <c r="H288" s="291"/>
      <c r="I288" s="291"/>
      <c r="J288" s="179"/>
      <c r="K288" s="181" t="s">
        <v>5</v>
      </c>
      <c r="L288" s="179"/>
      <c r="M288" s="179"/>
      <c r="N288" s="179"/>
      <c r="O288" s="179"/>
      <c r="P288" s="179"/>
      <c r="Q288" s="179"/>
      <c r="R288" s="182"/>
      <c r="T288" s="183"/>
      <c r="U288" s="179"/>
      <c r="V288" s="179"/>
      <c r="W288" s="179"/>
      <c r="X288" s="179"/>
      <c r="Y288" s="179"/>
      <c r="Z288" s="179"/>
      <c r="AA288" s="184"/>
      <c r="AT288" s="185" t="s">
        <v>134</v>
      </c>
      <c r="AU288" s="185" t="s">
        <v>87</v>
      </c>
      <c r="AV288" s="11" t="s">
        <v>22</v>
      </c>
      <c r="AW288" s="11" t="s">
        <v>35</v>
      </c>
      <c r="AX288" s="11" t="s">
        <v>77</v>
      </c>
      <c r="AY288" s="185" t="s">
        <v>127</v>
      </c>
    </row>
    <row r="289" spans="2:51" s="10" customFormat="1" ht="22.5" customHeight="1">
      <c r="B289" s="170"/>
      <c r="C289" s="171"/>
      <c r="D289" s="171"/>
      <c r="E289" s="172" t="s">
        <v>5</v>
      </c>
      <c r="F289" s="302" t="s">
        <v>849</v>
      </c>
      <c r="G289" s="303"/>
      <c r="H289" s="303"/>
      <c r="I289" s="303"/>
      <c r="J289" s="171"/>
      <c r="K289" s="173">
        <v>967.6</v>
      </c>
      <c r="L289" s="171"/>
      <c r="M289" s="171"/>
      <c r="N289" s="171"/>
      <c r="O289" s="171"/>
      <c r="P289" s="171"/>
      <c r="Q289" s="171"/>
      <c r="R289" s="174"/>
      <c r="T289" s="175"/>
      <c r="U289" s="171"/>
      <c r="V289" s="171"/>
      <c r="W289" s="171"/>
      <c r="X289" s="171"/>
      <c r="Y289" s="171"/>
      <c r="Z289" s="171"/>
      <c r="AA289" s="176"/>
      <c r="AT289" s="177" t="s">
        <v>134</v>
      </c>
      <c r="AU289" s="177" t="s">
        <v>87</v>
      </c>
      <c r="AV289" s="10" t="s">
        <v>87</v>
      </c>
      <c r="AW289" s="10" t="s">
        <v>35</v>
      </c>
      <c r="AX289" s="10" t="s">
        <v>77</v>
      </c>
      <c r="AY289" s="177" t="s">
        <v>127</v>
      </c>
    </row>
    <row r="290" spans="2:51" s="11" customFormat="1" ht="22.5" customHeight="1">
      <c r="B290" s="178"/>
      <c r="C290" s="179"/>
      <c r="D290" s="179"/>
      <c r="E290" s="180" t="s">
        <v>5</v>
      </c>
      <c r="F290" s="290" t="s">
        <v>774</v>
      </c>
      <c r="G290" s="291"/>
      <c r="H290" s="291"/>
      <c r="I290" s="291"/>
      <c r="J290" s="179"/>
      <c r="K290" s="181" t="s">
        <v>5</v>
      </c>
      <c r="L290" s="179"/>
      <c r="M290" s="179"/>
      <c r="N290" s="179"/>
      <c r="O290" s="179"/>
      <c r="P290" s="179"/>
      <c r="Q290" s="179"/>
      <c r="R290" s="182"/>
      <c r="T290" s="183"/>
      <c r="U290" s="179"/>
      <c r="V290" s="179"/>
      <c r="W290" s="179"/>
      <c r="X290" s="179"/>
      <c r="Y290" s="179"/>
      <c r="Z290" s="179"/>
      <c r="AA290" s="184"/>
      <c r="AT290" s="185" t="s">
        <v>134</v>
      </c>
      <c r="AU290" s="185" t="s">
        <v>87</v>
      </c>
      <c r="AV290" s="11" t="s">
        <v>22</v>
      </c>
      <c r="AW290" s="11" t="s">
        <v>35</v>
      </c>
      <c r="AX290" s="11" t="s">
        <v>77</v>
      </c>
      <c r="AY290" s="185" t="s">
        <v>127</v>
      </c>
    </row>
    <row r="291" spans="2:51" s="10" customFormat="1" ht="22.5" customHeight="1">
      <c r="B291" s="170"/>
      <c r="C291" s="171"/>
      <c r="D291" s="171"/>
      <c r="E291" s="172" t="s">
        <v>5</v>
      </c>
      <c r="F291" s="302" t="s">
        <v>850</v>
      </c>
      <c r="G291" s="303"/>
      <c r="H291" s="303"/>
      <c r="I291" s="303"/>
      <c r="J291" s="171"/>
      <c r="K291" s="173">
        <v>100</v>
      </c>
      <c r="L291" s="171"/>
      <c r="M291" s="171"/>
      <c r="N291" s="171"/>
      <c r="O291" s="171"/>
      <c r="P291" s="171"/>
      <c r="Q291" s="171"/>
      <c r="R291" s="174"/>
      <c r="T291" s="175"/>
      <c r="U291" s="171"/>
      <c r="V291" s="171"/>
      <c r="W291" s="171"/>
      <c r="X291" s="171"/>
      <c r="Y291" s="171"/>
      <c r="Z291" s="171"/>
      <c r="AA291" s="176"/>
      <c r="AT291" s="177" t="s">
        <v>134</v>
      </c>
      <c r="AU291" s="177" t="s">
        <v>87</v>
      </c>
      <c r="AV291" s="10" t="s">
        <v>87</v>
      </c>
      <c r="AW291" s="10" t="s">
        <v>35</v>
      </c>
      <c r="AX291" s="10" t="s">
        <v>77</v>
      </c>
      <c r="AY291" s="177" t="s">
        <v>127</v>
      </c>
    </row>
    <row r="292" spans="2:51" s="11" customFormat="1" ht="22.5" customHeight="1">
      <c r="B292" s="178"/>
      <c r="C292" s="179"/>
      <c r="D292" s="179"/>
      <c r="E292" s="180" t="s">
        <v>5</v>
      </c>
      <c r="F292" s="290" t="s">
        <v>776</v>
      </c>
      <c r="G292" s="291"/>
      <c r="H292" s="291"/>
      <c r="I292" s="291"/>
      <c r="J292" s="179"/>
      <c r="K292" s="181" t="s">
        <v>5</v>
      </c>
      <c r="L292" s="179"/>
      <c r="M292" s="179"/>
      <c r="N292" s="179"/>
      <c r="O292" s="179"/>
      <c r="P292" s="179"/>
      <c r="Q292" s="179"/>
      <c r="R292" s="182"/>
      <c r="T292" s="183"/>
      <c r="U292" s="179"/>
      <c r="V292" s="179"/>
      <c r="W292" s="179"/>
      <c r="X292" s="179"/>
      <c r="Y292" s="179"/>
      <c r="Z292" s="179"/>
      <c r="AA292" s="184"/>
      <c r="AT292" s="185" t="s">
        <v>134</v>
      </c>
      <c r="AU292" s="185" t="s">
        <v>87</v>
      </c>
      <c r="AV292" s="11" t="s">
        <v>22</v>
      </c>
      <c r="AW292" s="11" t="s">
        <v>35</v>
      </c>
      <c r="AX292" s="11" t="s">
        <v>77</v>
      </c>
      <c r="AY292" s="185" t="s">
        <v>127</v>
      </c>
    </row>
    <row r="293" spans="2:51" s="10" customFormat="1" ht="22.5" customHeight="1">
      <c r="B293" s="170"/>
      <c r="C293" s="171"/>
      <c r="D293" s="171"/>
      <c r="E293" s="172" t="s">
        <v>5</v>
      </c>
      <c r="F293" s="302" t="s">
        <v>851</v>
      </c>
      <c r="G293" s="303"/>
      <c r="H293" s="303"/>
      <c r="I293" s="303"/>
      <c r="J293" s="171"/>
      <c r="K293" s="173">
        <v>35.4</v>
      </c>
      <c r="L293" s="171"/>
      <c r="M293" s="171"/>
      <c r="N293" s="171"/>
      <c r="O293" s="171"/>
      <c r="P293" s="171"/>
      <c r="Q293" s="171"/>
      <c r="R293" s="174"/>
      <c r="T293" s="175"/>
      <c r="U293" s="171"/>
      <c r="V293" s="171"/>
      <c r="W293" s="171"/>
      <c r="X293" s="171"/>
      <c r="Y293" s="171"/>
      <c r="Z293" s="171"/>
      <c r="AA293" s="176"/>
      <c r="AT293" s="177" t="s">
        <v>134</v>
      </c>
      <c r="AU293" s="177" t="s">
        <v>87</v>
      </c>
      <c r="AV293" s="10" t="s">
        <v>87</v>
      </c>
      <c r="AW293" s="10" t="s">
        <v>35</v>
      </c>
      <c r="AX293" s="10" t="s">
        <v>77</v>
      </c>
      <c r="AY293" s="177" t="s">
        <v>127</v>
      </c>
    </row>
    <row r="294" spans="2:51" s="11" customFormat="1" ht="22.5" customHeight="1">
      <c r="B294" s="178"/>
      <c r="C294" s="179"/>
      <c r="D294" s="179"/>
      <c r="E294" s="180" t="s">
        <v>5</v>
      </c>
      <c r="F294" s="290" t="s">
        <v>777</v>
      </c>
      <c r="G294" s="291"/>
      <c r="H294" s="291"/>
      <c r="I294" s="291"/>
      <c r="J294" s="179"/>
      <c r="K294" s="181" t="s">
        <v>5</v>
      </c>
      <c r="L294" s="179"/>
      <c r="M294" s="179"/>
      <c r="N294" s="179"/>
      <c r="O294" s="179"/>
      <c r="P294" s="179"/>
      <c r="Q294" s="179"/>
      <c r="R294" s="182"/>
      <c r="T294" s="183"/>
      <c r="U294" s="179"/>
      <c r="V294" s="179"/>
      <c r="W294" s="179"/>
      <c r="X294" s="179"/>
      <c r="Y294" s="179"/>
      <c r="Z294" s="179"/>
      <c r="AA294" s="184"/>
      <c r="AT294" s="185" t="s">
        <v>134</v>
      </c>
      <c r="AU294" s="185" t="s">
        <v>87</v>
      </c>
      <c r="AV294" s="11" t="s">
        <v>22</v>
      </c>
      <c r="AW294" s="11" t="s">
        <v>35</v>
      </c>
      <c r="AX294" s="11" t="s">
        <v>77</v>
      </c>
      <c r="AY294" s="185" t="s">
        <v>127</v>
      </c>
    </row>
    <row r="295" spans="2:51" s="10" customFormat="1" ht="22.5" customHeight="1">
      <c r="B295" s="170"/>
      <c r="C295" s="171"/>
      <c r="D295" s="171"/>
      <c r="E295" s="172" t="s">
        <v>5</v>
      </c>
      <c r="F295" s="302" t="s">
        <v>851</v>
      </c>
      <c r="G295" s="303"/>
      <c r="H295" s="303"/>
      <c r="I295" s="303"/>
      <c r="J295" s="171"/>
      <c r="K295" s="173">
        <v>35.4</v>
      </c>
      <c r="L295" s="171"/>
      <c r="M295" s="171"/>
      <c r="N295" s="171"/>
      <c r="O295" s="171"/>
      <c r="P295" s="171"/>
      <c r="Q295" s="171"/>
      <c r="R295" s="174"/>
      <c r="T295" s="175"/>
      <c r="U295" s="171"/>
      <c r="V295" s="171"/>
      <c r="W295" s="171"/>
      <c r="X295" s="171"/>
      <c r="Y295" s="171"/>
      <c r="Z295" s="171"/>
      <c r="AA295" s="176"/>
      <c r="AT295" s="177" t="s">
        <v>134</v>
      </c>
      <c r="AU295" s="177" t="s">
        <v>87</v>
      </c>
      <c r="AV295" s="10" t="s">
        <v>87</v>
      </c>
      <c r="AW295" s="10" t="s">
        <v>35</v>
      </c>
      <c r="AX295" s="10" t="s">
        <v>77</v>
      </c>
      <c r="AY295" s="177" t="s">
        <v>127</v>
      </c>
    </row>
    <row r="296" spans="2:51" s="11" customFormat="1" ht="22.5" customHeight="1">
      <c r="B296" s="178"/>
      <c r="C296" s="179"/>
      <c r="D296" s="179"/>
      <c r="E296" s="180" t="s">
        <v>5</v>
      </c>
      <c r="F296" s="290" t="s">
        <v>778</v>
      </c>
      <c r="G296" s="291"/>
      <c r="H296" s="291"/>
      <c r="I296" s="291"/>
      <c r="J296" s="179"/>
      <c r="K296" s="181" t="s">
        <v>5</v>
      </c>
      <c r="L296" s="179"/>
      <c r="M296" s="179"/>
      <c r="N296" s="179"/>
      <c r="O296" s="179"/>
      <c r="P296" s="179"/>
      <c r="Q296" s="179"/>
      <c r="R296" s="182"/>
      <c r="T296" s="183"/>
      <c r="U296" s="179"/>
      <c r="V296" s="179"/>
      <c r="W296" s="179"/>
      <c r="X296" s="179"/>
      <c r="Y296" s="179"/>
      <c r="Z296" s="179"/>
      <c r="AA296" s="184"/>
      <c r="AT296" s="185" t="s">
        <v>134</v>
      </c>
      <c r="AU296" s="185" t="s">
        <v>87</v>
      </c>
      <c r="AV296" s="11" t="s">
        <v>22</v>
      </c>
      <c r="AW296" s="11" t="s">
        <v>35</v>
      </c>
      <c r="AX296" s="11" t="s">
        <v>77</v>
      </c>
      <c r="AY296" s="185" t="s">
        <v>127</v>
      </c>
    </row>
    <row r="297" spans="2:51" s="10" customFormat="1" ht="22.5" customHeight="1">
      <c r="B297" s="170"/>
      <c r="C297" s="171"/>
      <c r="D297" s="171"/>
      <c r="E297" s="172" t="s">
        <v>5</v>
      </c>
      <c r="F297" s="302" t="s">
        <v>851</v>
      </c>
      <c r="G297" s="303"/>
      <c r="H297" s="303"/>
      <c r="I297" s="303"/>
      <c r="J297" s="171"/>
      <c r="K297" s="173">
        <v>35.4</v>
      </c>
      <c r="L297" s="171"/>
      <c r="M297" s="171"/>
      <c r="N297" s="171"/>
      <c r="O297" s="171"/>
      <c r="P297" s="171"/>
      <c r="Q297" s="171"/>
      <c r="R297" s="174"/>
      <c r="T297" s="175"/>
      <c r="U297" s="171"/>
      <c r="V297" s="171"/>
      <c r="W297" s="171"/>
      <c r="X297" s="171"/>
      <c r="Y297" s="171"/>
      <c r="Z297" s="171"/>
      <c r="AA297" s="176"/>
      <c r="AT297" s="177" t="s">
        <v>134</v>
      </c>
      <c r="AU297" s="177" t="s">
        <v>87</v>
      </c>
      <c r="AV297" s="10" t="s">
        <v>87</v>
      </c>
      <c r="AW297" s="10" t="s">
        <v>35</v>
      </c>
      <c r="AX297" s="10" t="s">
        <v>77</v>
      </c>
      <c r="AY297" s="177" t="s">
        <v>127</v>
      </c>
    </row>
    <row r="298" spans="2:51" s="11" customFormat="1" ht="22.5" customHeight="1">
      <c r="B298" s="178"/>
      <c r="C298" s="179"/>
      <c r="D298" s="179"/>
      <c r="E298" s="180" t="s">
        <v>5</v>
      </c>
      <c r="F298" s="290" t="s">
        <v>779</v>
      </c>
      <c r="G298" s="291"/>
      <c r="H298" s="291"/>
      <c r="I298" s="291"/>
      <c r="J298" s="179"/>
      <c r="K298" s="181" t="s">
        <v>5</v>
      </c>
      <c r="L298" s="179"/>
      <c r="M298" s="179"/>
      <c r="N298" s="179"/>
      <c r="O298" s="179"/>
      <c r="P298" s="179"/>
      <c r="Q298" s="179"/>
      <c r="R298" s="182"/>
      <c r="T298" s="183"/>
      <c r="U298" s="179"/>
      <c r="V298" s="179"/>
      <c r="W298" s="179"/>
      <c r="X298" s="179"/>
      <c r="Y298" s="179"/>
      <c r="Z298" s="179"/>
      <c r="AA298" s="184"/>
      <c r="AT298" s="185" t="s">
        <v>134</v>
      </c>
      <c r="AU298" s="185" t="s">
        <v>87</v>
      </c>
      <c r="AV298" s="11" t="s">
        <v>22</v>
      </c>
      <c r="AW298" s="11" t="s">
        <v>35</v>
      </c>
      <c r="AX298" s="11" t="s">
        <v>77</v>
      </c>
      <c r="AY298" s="185" t="s">
        <v>127</v>
      </c>
    </row>
    <row r="299" spans="2:51" s="10" customFormat="1" ht="22.5" customHeight="1">
      <c r="B299" s="170"/>
      <c r="C299" s="171"/>
      <c r="D299" s="171"/>
      <c r="E299" s="172" t="s">
        <v>5</v>
      </c>
      <c r="F299" s="302" t="s">
        <v>852</v>
      </c>
      <c r="G299" s="303"/>
      <c r="H299" s="303"/>
      <c r="I299" s="303"/>
      <c r="J299" s="171"/>
      <c r="K299" s="173">
        <v>11.8</v>
      </c>
      <c r="L299" s="171"/>
      <c r="M299" s="171"/>
      <c r="N299" s="171"/>
      <c r="O299" s="171"/>
      <c r="P299" s="171"/>
      <c r="Q299" s="171"/>
      <c r="R299" s="174"/>
      <c r="T299" s="175"/>
      <c r="U299" s="171"/>
      <c r="V299" s="171"/>
      <c r="W299" s="171"/>
      <c r="X299" s="171"/>
      <c r="Y299" s="171"/>
      <c r="Z299" s="171"/>
      <c r="AA299" s="176"/>
      <c r="AT299" s="177" t="s">
        <v>134</v>
      </c>
      <c r="AU299" s="177" t="s">
        <v>87</v>
      </c>
      <c r="AV299" s="10" t="s">
        <v>87</v>
      </c>
      <c r="AW299" s="10" t="s">
        <v>35</v>
      </c>
      <c r="AX299" s="10" t="s">
        <v>77</v>
      </c>
      <c r="AY299" s="177" t="s">
        <v>127</v>
      </c>
    </row>
    <row r="300" spans="2:51" s="11" customFormat="1" ht="22.5" customHeight="1">
      <c r="B300" s="178"/>
      <c r="C300" s="179"/>
      <c r="D300" s="179"/>
      <c r="E300" s="180" t="s">
        <v>5</v>
      </c>
      <c r="F300" s="290" t="s">
        <v>781</v>
      </c>
      <c r="G300" s="291"/>
      <c r="H300" s="291"/>
      <c r="I300" s="291"/>
      <c r="J300" s="179"/>
      <c r="K300" s="181" t="s">
        <v>5</v>
      </c>
      <c r="L300" s="179"/>
      <c r="M300" s="179"/>
      <c r="N300" s="179"/>
      <c r="O300" s="179"/>
      <c r="P300" s="179"/>
      <c r="Q300" s="179"/>
      <c r="R300" s="182"/>
      <c r="T300" s="183"/>
      <c r="U300" s="179"/>
      <c r="V300" s="179"/>
      <c r="W300" s="179"/>
      <c r="X300" s="179"/>
      <c r="Y300" s="179"/>
      <c r="Z300" s="179"/>
      <c r="AA300" s="184"/>
      <c r="AT300" s="185" t="s">
        <v>134</v>
      </c>
      <c r="AU300" s="185" t="s">
        <v>87</v>
      </c>
      <c r="AV300" s="11" t="s">
        <v>22</v>
      </c>
      <c r="AW300" s="11" t="s">
        <v>35</v>
      </c>
      <c r="AX300" s="11" t="s">
        <v>77</v>
      </c>
      <c r="AY300" s="185" t="s">
        <v>127</v>
      </c>
    </row>
    <row r="301" spans="2:51" s="10" customFormat="1" ht="22.5" customHeight="1">
      <c r="B301" s="170"/>
      <c r="C301" s="171"/>
      <c r="D301" s="171"/>
      <c r="E301" s="172" t="s">
        <v>5</v>
      </c>
      <c r="F301" s="302" t="s">
        <v>851</v>
      </c>
      <c r="G301" s="303"/>
      <c r="H301" s="303"/>
      <c r="I301" s="303"/>
      <c r="J301" s="171"/>
      <c r="K301" s="173">
        <v>35.4</v>
      </c>
      <c r="L301" s="171"/>
      <c r="M301" s="171"/>
      <c r="N301" s="171"/>
      <c r="O301" s="171"/>
      <c r="P301" s="171"/>
      <c r="Q301" s="171"/>
      <c r="R301" s="174"/>
      <c r="T301" s="175"/>
      <c r="U301" s="171"/>
      <c r="V301" s="171"/>
      <c r="W301" s="171"/>
      <c r="X301" s="171"/>
      <c r="Y301" s="171"/>
      <c r="Z301" s="171"/>
      <c r="AA301" s="176"/>
      <c r="AT301" s="177" t="s">
        <v>134</v>
      </c>
      <c r="AU301" s="177" t="s">
        <v>87</v>
      </c>
      <c r="AV301" s="10" t="s">
        <v>87</v>
      </c>
      <c r="AW301" s="10" t="s">
        <v>35</v>
      </c>
      <c r="AX301" s="10" t="s">
        <v>77</v>
      </c>
      <c r="AY301" s="177" t="s">
        <v>127</v>
      </c>
    </row>
    <row r="302" spans="2:51" s="11" customFormat="1" ht="22.5" customHeight="1">
      <c r="B302" s="178"/>
      <c r="C302" s="179"/>
      <c r="D302" s="179"/>
      <c r="E302" s="180" t="s">
        <v>5</v>
      </c>
      <c r="F302" s="290" t="s">
        <v>782</v>
      </c>
      <c r="G302" s="291"/>
      <c r="H302" s="291"/>
      <c r="I302" s="291"/>
      <c r="J302" s="179"/>
      <c r="K302" s="181" t="s">
        <v>5</v>
      </c>
      <c r="L302" s="179"/>
      <c r="M302" s="179"/>
      <c r="N302" s="179"/>
      <c r="O302" s="179"/>
      <c r="P302" s="179"/>
      <c r="Q302" s="179"/>
      <c r="R302" s="182"/>
      <c r="T302" s="183"/>
      <c r="U302" s="179"/>
      <c r="V302" s="179"/>
      <c r="W302" s="179"/>
      <c r="X302" s="179"/>
      <c r="Y302" s="179"/>
      <c r="Z302" s="179"/>
      <c r="AA302" s="184"/>
      <c r="AT302" s="185" t="s">
        <v>134</v>
      </c>
      <c r="AU302" s="185" t="s">
        <v>87</v>
      </c>
      <c r="AV302" s="11" t="s">
        <v>22</v>
      </c>
      <c r="AW302" s="11" t="s">
        <v>35</v>
      </c>
      <c r="AX302" s="11" t="s">
        <v>77</v>
      </c>
      <c r="AY302" s="185" t="s">
        <v>127</v>
      </c>
    </row>
    <row r="303" spans="2:51" s="10" customFormat="1" ht="22.5" customHeight="1">
      <c r="B303" s="170"/>
      <c r="C303" s="171"/>
      <c r="D303" s="171"/>
      <c r="E303" s="172" t="s">
        <v>5</v>
      </c>
      <c r="F303" s="302" t="s">
        <v>853</v>
      </c>
      <c r="G303" s="303"/>
      <c r="H303" s="303"/>
      <c r="I303" s="303"/>
      <c r="J303" s="171"/>
      <c r="K303" s="173">
        <v>116</v>
      </c>
      <c r="L303" s="171"/>
      <c r="M303" s="171"/>
      <c r="N303" s="171"/>
      <c r="O303" s="171"/>
      <c r="P303" s="171"/>
      <c r="Q303" s="171"/>
      <c r="R303" s="174"/>
      <c r="T303" s="175"/>
      <c r="U303" s="171"/>
      <c r="V303" s="171"/>
      <c r="W303" s="171"/>
      <c r="X303" s="171"/>
      <c r="Y303" s="171"/>
      <c r="Z303" s="171"/>
      <c r="AA303" s="176"/>
      <c r="AT303" s="177" t="s">
        <v>134</v>
      </c>
      <c r="AU303" s="177" t="s">
        <v>87</v>
      </c>
      <c r="AV303" s="10" t="s">
        <v>87</v>
      </c>
      <c r="AW303" s="10" t="s">
        <v>35</v>
      </c>
      <c r="AX303" s="10" t="s">
        <v>77</v>
      </c>
      <c r="AY303" s="177" t="s">
        <v>127</v>
      </c>
    </row>
    <row r="304" spans="2:51" s="11" customFormat="1" ht="22.5" customHeight="1">
      <c r="B304" s="178"/>
      <c r="C304" s="179"/>
      <c r="D304" s="179"/>
      <c r="E304" s="180" t="s">
        <v>5</v>
      </c>
      <c r="F304" s="290" t="s">
        <v>784</v>
      </c>
      <c r="G304" s="291"/>
      <c r="H304" s="291"/>
      <c r="I304" s="291"/>
      <c r="J304" s="179"/>
      <c r="K304" s="181" t="s">
        <v>5</v>
      </c>
      <c r="L304" s="179"/>
      <c r="M304" s="179"/>
      <c r="N304" s="179"/>
      <c r="O304" s="179"/>
      <c r="P304" s="179"/>
      <c r="Q304" s="179"/>
      <c r="R304" s="182"/>
      <c r="T304" s="183"/>
      <c r="U304" s="179"/>
      <c r="V304" s="179"/>
      <c r="W304" s="179"/>
      <c r="X304" s="179"/>
      <c r="Y304" s="179"/>
      <c r="Z304" s="179"/>
      <c r="AA304" s="184"/>
      <c r="AT304" s="185" t="s">
        <v>134</v>
      </c>
      <c r="AU304" s="185" t="s">
        <v>87</v>
      </c>
      <c r="AV304" s="11" t="s">
        <v>22</v>
      </c>
      <c r="AW304" s="11" t="s">
        <v>35</v>
      </c>
      <c r="AX304" s="11" t="s">
        <v>77</v>
      </c>
      <c r="AY304" s="185" t="s">
        <v>127</v>
      </c>
    </row>
    <row r="305" spans="2:65" s="10" customFormat="1" ht="22.5" customHeight="1">
      <c r="B305" s="170"/>
      <c r="C305" s="171"/>
      <c r="D305" s="171"/>
      <c r="E305" s="172" t="s">
        <v>5</v>
      </c>
      <c r="F305" s="302" t="s">
        <v>854</v>
      </c>
      <c r="G305" s="303"/>
      <c r="H305" s="303"/>
      <c r="I305" s="303"/>
      <c r="J305" s="171"/>
      <c r="K305" s="173">
        <v>11.6</v>
      </c>
      <c r="L305" s="171"/>
      <c r="M305" s="171"/>
      <c r="N305" s="171"/>
      <c r="O305" s="171"/>
      <c r="P305" s="171"/>
      <c r="Q305" s="171"/>
      <c r="R305" s="174"/>
      <c r="T305" s="175"/>
      <c r="U305" s="171"/>
      <c r="V305" s="171"/>
      <c r="W305" s="171"/>
      <c r="X305" s="171"/>
      <c r="Y305" s="171"/>
      <c r="Z305" s="171"/>
      <c r="AA305" s="176"/>
      <c r="AT305" s="177" t="s">
        <v>134</v>
      </c>
      <c r="AU305" s="177" t="s">
        <v>87</v>
      </c>
      <c r="AV305" s="10" t="s">
        <v>87</v>
      </c>
      <c r="AW305" s="10" t="s">
        <v>35</v>
      </c>
      <c r="AX305" s="10" t="s">
        <v>77</v>
      </c>
      <c r="AY305" s="177" t="s">
        <v>127</v>
      </c>
    </row>
    <row r="306" spans="2:65" s="11" customFormat="1" ht="22.5" customHeight="1">
      <c r="B306" s="178"/>
      <c r="C306" s="179"/>
      <c r="D306" s="179"/>
      <c r="E306" s="180" t="s">
        <v>5</v>
      </c>
      <c r="F306" s="290" t="s">
        <v>785</v>
      </c>
      <c r="G306" s="291"/>
      <c r="H306" s="291"/>
      <c r="I306" s="291"/>
      <c r="J306" s="179"/>
      <c r="K306" s="181" t="s">
        <v>5</v>
      </c>
      <c r="L306" s="179"/>
      <c r="M306" s="179"/>
      <c r="N306" s="179"/>
      <c r="O306" s="179"/>
      <c r="P306" s="179"/>
      <c r="Q306" s="179"/>
      <c r="R306" s="182"/>
      <c r="T306" s="183"/>
      <c r="U306" s="179"/>
      <c r="V306" s="179"/>
      <c r="W306" s="179"/>
      <c r="X306" s="179"/>
      <c r="Y306" s="179"/>
      <c r="Z306" s="179"/>
      <c r="AA306" s="184"/>
      <c r="AT306" s="185" t="s">
        <v>134</v>
      </c>
      <c r="AU306" s="185" t="s">
        <v>87</v>
      </c>
      <c r="AV306" s="11" t="s">
        <v>22</v>
      </c>
      <c r="AW306" s="11" t="s">
        <v>35</v>
      </c>
      <c r="AX306" s="11" t="s">
        <v>77</v>
      </c>
      <c r="AY306" s="185" t="s">
        <v>127</v>
      </c>
    </row>
    <row r="307" spans="2:65" s="10" customFormat="1" ht="22.5" customHeight="1">
      <c r="B307" s="170"/>
      <c r="C307" s="171"/>
      <c r="D307" s="171"/>
      <c r="E307" s="172" t="s">
        <v>5</v>
      </c>
      <c r="F307" s="302" t="s">
        <v>854</v>
      </c>
      <c r="G307" s="303"/>
      <c r="H307" s="303"/>
      <c r="I307" s="303"/>
      <c r="J307" s="171"/>
      <c r="K307" s="173">
        <v>11.6</v>
      </c>
      <c r="L307" s="171"/>
      <c r="M307" s="171"/>
      <c r="N307" s="171"/>
      <c r="O307" s="171"/>
      <c r="P307" s="171"/>
      <c r="Q307" s="171"/>
      <c r="R307" s="174"/>
      <c r="T307" s="175"/>
      <c r="U307" s="171"/>
      <c r="V307" s="171"/>
      <c r="W307" s="171"/>
      <c r="X307" s="171"/>
      <c r="Y307" s="171"/>
      <c r="Z307" s="171"/>
      <c r="AA307" s="176"/>
      <c r="AT307" s="177" t="s">
        <v>134</v>
      </c>
      <c r="AU307" s="177" t="s">
        <v>87</v>
      </c>
      <c r="AV307" s="10" t="s">
        <v>87</v>
      </c>
      <c r="AW307" s="10" t="s">
        <v>35</v>
      </c>
      <c r="AX307" s="10" t="s">
        <v>77</v>
      </c>
      <c r="AY307" s="177" t="s">
        <v>127</v>
      </c>
    </row>
    <row r="308" spans="2:65" s="11" customFormat="1" ht="22.5" customHeight="1">
      <c r="B308" s="178"/>
      <c r="C308" s="179"/>
      <c r="D308" s="179"/>
      <c r="E308" s="180" t="s">
        <v>5</v>
      </c>
      <c r="F308" s="290" t="s">
        <v>786</v>
      </c>
      <c r="G308" s="291"/>
      <c r="H308" s="291"/>
      <c r="I308" s="291"/>
      <c r="J308" s="179"/>
      <c r="K308" s="181" t="s">
        <v>5</v>
      </c>
      <c r="L308" s="179"/>
      <c r="M308" s="179"/>
      <c r="N308" s="179"/>
      <c r="O308" s="179"/>
      <c r="P308" s="179"/>
      <c r="Q308" s="179"/>
      <c r="R308" s="182"/>
      <c r="T308" s="183"/>
      <c r="U308" s="179"/>
      <c r="V308" s="179"/>
      <c r="W308" s="179"/>
      <c r="X308" s="179"/>
      <c r="Y308" s="179"/>
      <c r="Z308" s="179"/>
      <c r="AA308" s="184"/>
      <c r="AT308" s="185" t="s">
        <v>134</v>
      </c>
      <c r="AU308" s="185" t="s">
        <v>87</v>
      </c>
      <c r="AV308" s="11" t="s">
        <v>22</v>
      </c>
      <c r="AW308" s="11" t="s">
        <v>35</v>
      </c>
      <c r="AX308" s="11" t="s">
        <v>77</v>
      </c>
      <c r="AY308" s="185" t="s">
        <v>127</v>
      </c>
    </row>
    <row r="309" spans="2:65" s="10" customFormat="1" ht="22.5" customHeight="1">
      <c r="B309" s="170"/>
      <c r="C309" s="171"/>
      <c r="D309" s="171"/>
      <c r="E309" s="172" t="s">
        <v>5</v>
      </c>
      <c r="F309" s="302" t="s">
        <v>855</v>
      </c>
      <c r="G309" s="303"/>
      <c r="H309" s="303"/>
      <c r="I309" s="303"/>
      <c r="J309" s="171"/>
      <c r="K309" s="173">
        <v>110.4</v>
      </c>
      <c r="L309" s="171"/>
      <c r="M309" s="171"/>
      <c r="N309" s="171"/>
      <c r="O309" s="171"/>
      <c r="P309" s="171"/>
      <c r="Q309" s="171"/>
      <c r="R309" s="174"/>
      <c r="T309" s="175"/>
      <c r="U309" s="171"/>
      <c r="V309" s="171"/>
      <c r="W309" s="171"/>
      <c r="X309" s="171"/>
      <c r="Y309" s="171"/>
      <c r="Z309" s="171"/>
      <c r="AA309" s="176"/>
      <c r="AT309" s="177" t="s">
        <v>134</v>
      </c>
      <c r="AU309" s="177" t="s">
        <v>87</v>
      </c>
      <c r="AV309" s="10" t="s">
        <v>87</v>
      </c>
      <c r="AW309" s="10" t="s">
        <v>35</v>
      </c>
      <c r="AX309" s="10" t="s">
        <v>77</v>
      </c>
      <c r="AY309" s="177" t="s">
        <v>127</v>
      </c>
    </row>
    <row r="310" spans="2:65" s="12" customFormat="1" ht="22.5" customHeight="1">
      <c r="B310" s="188"/>
      <c r="C310" s="189"/>
      <c r="D310" s="189"/>
      <c r="E310" s="190" t="s">
        <v>5</v>
      </c>
      <c r="F310" s="304" t="s">
        <v>279</v>
      </c>
      <c r="G310" s="305"/>
      <c r="H310" s="305"/>
      <c r="I310" s="305"/>
      <c r="J310" s="189"/>
      <c r="K310" s="191">
        <v>1470.6</v>
      </c>
      <c r="L310" s="189"/>
      <c r="M310" s="189"/>
      <c r="N310" s="189"/>
      <c r="O310" s="189"/>
      <c r="P310" s="189"/>
      <c r="Q310" s="189"/>
      <c r="R310" s="192"/>
      <c r="T310" s="193"/>
      <c r="U310" s="189"/>
      <c r="V310" s="189"/>
      <c r="W310" s="189"/>
      <c r="X310" s="189"/>
      <c r="Y310" s="189"/>
      <c r="Z310" s="189"/>
      <c r="AA310" s="194"/>
      <c r="AT310" s="195" t="s">
        <v>134</v>
      </c>
      <c r="AU310" s="195" t="s">
        <v>87</v>
      </c>
      <c r="AV310" s="12" t="s">
        <v>150</v>
      </c>
      <c r="AW310" s="12" t="s">
        <v>35</v>
      </c>
      <c r="AX310" s="12" t="s">
        <v>22</v>
      </c>
      <c r="AY310" s="195" t="s">
        <v>127</v>
      </c>
    </row>
    <row r="311" spans="2:65" s="1" customFormat="1" ht="31.5" customHeight="1">
      <c r="B311" s="135"/>
      <c r="C311" s="163" t="s">
        <v>230</v>
      </c>
      <c r="D311" s="163" t="s">
        <v>128</v>
      </c>
      <c r="E311" s="164" t="s">
        <v>856</v>
      </c>
      <c r="F311" s="285" t="s">
        <v>857</v>
      </c>
      <c r="G311" s="285"/>
      <c r="H311" s="285"/>
      <c r="I311" s="285"/>
      <c r="J311" s="165" t="s">
        <v>261</v>
      </c>
      <c r="K311" s="166">
        <v>235.6</v>
      </c>
      <c r="L311" s="286">
        <v>0</v>
      </c>
      <c r="M311" s="286"/>
      <c r="N311" s="287">
        <f>ROUND(L311*K311,2)</f>
        <v>0</v>
      </c>
      <c r="O311" s="287"/>
      <c r="P311" s="287"/>
      <c r="Q311" s="287"/>
      <c r="R311" s="138"/>
      <c r="T311" s="167" t="s">
        <v>5</v>
      </c>
      <c r="U311" s="47" t="s">
        <v>42</v>
      </c>
      <c r="V311" s="39"/>
      <c r="W311" s="168">
        <f>V311*K311</f>
        <v>0</v>
      </c>
      <c r="X311" s="168">
        <v>0</v>
      </c>
      <c r="Y311" s="168">
        <f>X311*K311</f>
        <v>0</v>
      </c>
      <c r="Z311" s="168">
        <v>0</v>
      </c>
      <c r="AA311" s="169">
        <f>Z311*K311</f>
        <v>0</v>
      </c>
      <c r="AR311" s="21" t="s">
        <v>150</v>
      </c>
      <c r="AT311" s="21" t="s">
        <v>128</v>
      </c>
      <c r="AU311" s="21" t="s">
        <v>87</v>
      </c>
      <c r="AY311" s="21" t="s">
        <v>127</v>
      </c>
      <c r="BE311" s="109">
        <f>IF(U311="základní",N311,0)</f>
        <v>0</v>
      </c>
      <c r="BF311" s="109">
        <f>IF(U311="snížená",N311,0)</f>
        <v>0</v>
      </c>
      <c r="BG311" s="109">
        <f>IF(U311="zákl. přenesená",N311,0)</f>
        <v>0</v>
      </c>
      <c r="BH311" s="109">
        <f>IF(U311="sníž. přenesená",N311,0)</f>
        <v>0</v>
      </c>
      <c r="BI311" s="109">
        <f>IF(U311="nulová",N311,0)</f>
        <v>0</v>
      </c>
      <c r="BJ311" s="21" t="s">
        <v>22</v>
      </c>
      <c r="BK311" s="109">
        <f>ROUND(L311*K311,2)</f>
        <v>0</v>
      </c>
      <c r="BL311" s="21" t="s">
        <v>150</v>
      </c>
      <c r="BM311" s="21" t="s">
        <v>858</v>
      </c>
    </row>
    <row r="312" spans="2:65" s="1" customFormat="1" ht="31.5" customHeight="1">
      <c r="B312" s="135"/>
      <c r="C312" s="163" t="s">
        <v>236</v>
      </c>
      <c r="D312" s="163" t="s">
        <v>128</v>
      </c>
      <c r="E312" s="164" t="s">
        <v>859</v>
      </c>
      <c r="F312" s="285" t="s">
        <v>860</v>
      </c>
      <c r="G312" s="285"/>
      <c r="H312" s="285"/>
      <c r="I312" s="285"/>
      <c r="J312" s="165" t="s">
        <v>261</v>
      </c>
      <c r="K312" s="166">
        <v>1470.6</v>
      </c>
      <c r="L312" s="286">
        <v>0</v>
      </c>
      <c r="M312" s="286"/>
      <c r="N312" s="287">
        <f>ROUND(L312*K312,2)</f>
        <v>0</v>
      </c>
      <c r="O312" s="287"/>
      <c r="P312" s="287"/>
      <c r="Q312" s="287"/>
      <c r="R312" s="138"/>
      <c r="T312" s="167" t="s">
        <v>5</v>
      </c>
      <c r="U312" s="47" t="s">
        <v>42</v>
      </c>
      <c r="V312" s="39"/>
      <c r="W312" s="168">
        <f>V312*K312</f>
        <v>0</v>
      </c>
      <c r="X312" s="168">
        <v>0</v>
      </c>
      <c r="Y312" s="168">
        <f>X312*K312</f>
        <v>0</v>
      </c>
      <c r="Z312" s="168">
        <v>0</v>
      </c>
      <c r="AA312" s="169">
        <f>Z312*K312</f>
        <v>0</v>
      </c>
      <c r="AR312" s="21" t="s">
        <v>150</v>
      </c>
      <c r="AT312" s="21" t="s">
        <v>128</v>
      </c>
      <c r="AU312" s="21" t="s">
        <v>87</v>
      </c>
      <c r="AY312" s="21" t="s">
        <v>127</v>
      </c>
      <c r="BE312" s="109">
        <f>IF(U312="základní",N312,0)</f>
        <v>0</v>
      </c>
      <c r="BF312" s="109">
        <f>IF(U312="snížená",N312,0)</f>
        <v>0</v>
      </c>
      <c r="BG312" s="109">
        <f>IF(U312="zákl. přenesená",N312,0)</f>
        <v>0</v>
      </c>
      <c r="BH312" s="109">
        <f>IF(U312="sníž. přenesená",N312,0)</f>
        <v>0</v>
      </c>
      <c r="BI312" s="109">
        <f>IF(U312="nulová",N312,0)</f>
        <v>0</v>
      </c>
      <c r="BJ312" s="21" t="s">
        <v>22</v>
      </c>
      <c r="BK312" s="109">
        <f>ROUND(L312*K312,2)</f>
        <v>0</v>
      </c>
      <c r="BL312" s="21" t="s">
        <v>150</v>
      </c>
      <c r="BM312" s="21" t="s">
        <v>861</v>
      </c>
    </row>
    <row r="313" spans="2:65" s="1" customFormat="1" ht="22.5" customHeight="1">
      <c r="B313" s="135"/>
      <c r="C313" s="163" t="s">
        <v>364</v>
      </c>
      <c r="D313" s="163" t="s">
        <v>128</v>
      </c>
      <c r="E313" s="164" t="s">
        <v>862</v>
      </c>
      <c r="F313" s="285" t="s">
        <v>863</v>
      </c>
      <c r="G313" s="285"/>
      <c r="H313" s="285"/>
      <c r="I313" s="285"/>
      <c r="J313" s="165" t="s">
        <v>261</v>
      </c>
      <c r="K313" s="166">
        <v>40</v>
      </c>
      <c r="L313" s="286">
        <v>0</v>
      </c>
      <c r="M313" s="286"/>
      <c r="N313" s="287">
        <f>ROUND(L313*K313,2)</f>
        <v>0</v>
      </c>
      <c r="O313" s="287"/>
      <c r="P313" s="287"/>
      <c r="Q313" s="287"/>
      <c r="R313" s="138"/>
      <c r="T313" s="167" t="s">
        <v>5</v>
      </c>
      <c r="U313" s="47" t="s">
        <v>42</v>
      </c>
      <c r="V313" s="39"/>
      <c r="W313" s="168">
        <f>V313*K313</f>
        <v>0</v>
      </c>
      <c r="X313" s="168">
        <v>6.9999999999999999E-4</v>
      </c>
      <c r="Y313" s="168">
        <f>X313*K313</f>
        <v>2.8000000000000001E-2</v>
      </c>
      <c r="Z313" s="168">
        <v>0</v>
      </c>
      <c r="AA313" s="169">
        <f>Z313*K313</f>
        <v>0</v>
      </c>
      <c r="AR313" s="21" t="s">
        <v>150</v>
      </c>
      <c r="AT313" s="21" t="s">
        <v>128</v>
      </c>
      <c r="AU313" s="21" t="s">
        <v>87</v>
      </c>
      <c r="AY313" s="21" t="s">
        <v>127</v>
      </c>
      <c r="BE313" s="109">
        <f>IF(U313="základní",N313,0)</f>
        <v>0</v>
      </c>
      <c r="BF313" s="109">
        <f>IF(U313="snížená",N313,0)</f>
        <v>0</v>
      </c>
      <c r="BG313" s="109">
        <f>IF(U313="zákl. přenesená",N313,0)</f>
        <v>0</v>
      </c>
      <c r="BH313" s="109">
        <f>IF(U313="sníž. přenesená",N313,0)</f>
        <v>0</v>
      </c>
      <c r="BI313" s="109">
        <f>IF(U313="nulová",N313,0)</f>
        <v>0</v>
      </c>
      <c r="BJ313" s="21" t="s">
        <v>22</v>
      </c>
      <c r="BK313" s="109">
        <f>ROUND(L313*K313,2)</f>
        <v>0</v>
      </c>
      <c r="BL313" s="21" t="s">
        <v>150</v>
      </c>
      <c r="BM313" s="21" t="s">
        <v>864</v>
      </c>
    </row>
    <row r="314" spans="2:65" s="11" customFormat="1" ht="22.5" customHeight="1">
      <c r="B314" s="178"/>
      <c r="C314" s="179"/>
      <c r="D314" s="179"/>
      <c r="E314" s="180" t="s">
        <v>5</v>
      </c>
      <c r="F314" s="300" t="s">
        <v>811</v>
      </c>
      <c r="G314" s="301"/>
      <c r="H314" s="301"/>
      <c r="I314" s="301"/>
      <c r="J314" s="179"/>
      <c r="K314" s="181" t="s">
        <v>5</v>
      </c>
      <c r="L314" s="179"/>
      <c r="M314" s="179"/>
      <c r="N314" s="179"/>
      <c r="O314" s="179"/>
      <c r="P314" s="179"/>
      <c r="Q314" s="179"/>
      <c r="R314" s="182"/>
      <c r="T314" s="183"/>
      <c r="U314" s="179"/>
      <c r="V314" s="179"/>
      <c r="W314" s="179"/>
      <c r="X314" s="179"/>
      <c r="Y314" s="179"/>
      <c r="Z314" s="179"/>
      <c r="AA314" s="184"/>
      <c r="AT314" s="185" t="s">
        <v>134</v>
      </c>
      <c r="AU314" s="185" t="s">
        <v>87</v>
      </c>
      <c r="AV314" s="11" t="s">
        <v>22</v>
      </c>
      <c r="AW314" s="11" t="s">
        <v>35</v>
      </c>
      <c r="AX314" s="11" t="s">
        <v>77</v>
      </c>
      <c r="AY314" s="185" t="s">
        <v>127</v>
      </c>
    </row>
    <row r="315" spans="2:65" s="10" customFormat="1" ht="22.5" customHeight="1">
      <c r="B315" s="170"/>
      <c r="C315" s="171"/>
      <c r="D315" s="171"/>
      <c r="E315" s="172" t="s">
        <v>5</v>
      </c>
      <c r="F315" s="302" t="s">
        <v>865</v>
      </c>
      <c r="G315" s="303"/>
      <c r="H315" s="303"/>
      <c r="I315" s="303"/>
      <c r="J315" s="171"/>
      <c r="K315" s="173">
        <v>40</v>
      </c>
      <c r="L315" s="171"/>
      <c r="M315" s="171"/>
      <c r="N315" s="171"/>
      <c r="O315" s="171"/>
      <c r="P315" s="171"/>
      <c r="Q315" s="171"/>
      <c r="R315" s="174"/>
      <c r="T315" s="175"/>
      <c r="U315" s="171"/>
      <c r="V315" s="171"/>
      <c r="W315" s="171"/>
      <c r="X315" s="171"/>
      <c r="Y315" s="171"/>
      <c r="Z315" s="171"/>
      <c r="AA315" s="176"/>
      <c r="AT315" s="177" t="s">
        <v>134</v>
      </c>
      <c r="AU315" s="177" t="s">
        <v>87</v>
      </c>
      <c r="AV315" s="10" t="s">
        <v>87</v>
      </c>
      <c r="AW315" s="10" t="s">
        <v>35</v>
      </c>
      <c r="AX315" s="10" t="s">
        <v>22</v>
      </c>
      <c r="AY315" s="177" t="s">
        <v>127</v>
      </c>
    </row>
    <row r="316" spans="2:65" s="1" customFormat="1" ht="22.5" customHeight="1">
      <c r="B316" s="135"/>
      <c r="C316" s="163" t="s">
        <v>370</v>
      </c>
      <c r="D316" s="163" t="s">
        <v>128</v>
      </c>
      <c r="E316" s="164" t="s">
        <v>866</v>
      </c>
      <c r="F316" s="285" t="s">
        <v>867</v>
      </c>
      <c r="G316" s="285"/>
      <c r="H316" s="285"/>
      <c r="I316" s="285"/>
      <c r="J316" s="165" t="s">
        <v>261</v>
      </c>
      <c r="K316" s="166">
        <v>40</v>
      </c>
      <c r="L316" s="286">
        <v>0</v>
      </c>
      <c r="M316" s="286"/>
      <c r="N316" s="287">
        <f>ROUND(L316*K316,2)</f>
        <v>0</v>
      </c>
      <c r="O316" s="287"/>
      <c r="P316" s="287"/>
      <c r="Q316" s="287"/>
      <c r="R316" s="138"/>
      <c r="T316" s="167" t="s">
        <v>5</v>
      </c>
      <c r="U316" s="47" t="s">
        <v>42</v>
      </c>
      <c r="V316" s="39"/>
      <c r="W316" s="168">
        <f>V316*K316</f>
        <v>0</v>
      </c>
      <c r="X316" s="168">
        <v>0</v>
      </c>
      <c r="Y316" s="168">
        <f>X316*K316</f>
        <v>0</v>
      </c>
      <c r="Z316" s="168">
        <v>0</v>
      </c>
      <c r="AA316" s="169">
        <f>Z316*K316</f>
        <v>0</v>
      </c>
      <c r="AR316" s="21" t="s">
        <v>150</v>
      </c>
      <c r="AT316" s="21" t="s">
        <v>128</v>
      </c>
      <c r="AU316" s="21" t="s">
        <v>87</v>
      </c>
      <c r="AY316" s="21" t="s">
        <v>127</v>
      </c>
      <c r="BE316" s="109">
        <f>IF(U316="základní",N316,0)</f>
        <v>0</v>
      </c>
      <c r="BF316" s="109">
        <f>IF(U316="snížená",N316,0)</f>
        <v>0</v>
      </c>
      <c r="BG316" s="109">
        <f>IF(U316="zákl. přenesená",N316,0)</f>
        <v>0</v>
      </c>
      <c r="BH316" s="109">
        <f>IF(U316="sníž. přenesená",N316,0)</f>
        <v>0</v>
      </c>
      <c r="BI316" s="109">
        <f>IF(U316="nulová",N316,0)</f>
        <v>0</v>
      </c>
      <c r="BJ316" s="21" t="s">
        <v>22</v>
      </c>
      <c r="BK316" s="109">
        <f>ROUND(L316*K316,2)</f>
        <v>0</v>
      </c>
      <c r="BL316" s="21" t="s">
        <v>150</v>
      </c>
      <c r="BM316" s="21" t="s">
        <v>868</v>
      </c>
    </row>
    <row r="317" spans="2:65" s="1" customFormat="1" ht="31.5" customHeight="1">
      <c r="B317" s="135"/>
      <c r="C317" s="163" t="s">
        <v>10</v>
      </c>
      <c r="D317" s="163" t="s">
        <v>128</v>
      </c>
      <c r="E317" s="164" t="s">
        <v>869</v>
      </c>
      <c r="F317" s="285" t="s">
        <v>870</v>
      </c>
      <c r="G317" s="285"/>
      <c r="H317" s="285"/>
      <c r="I317" s="285"/>
      <c r="J317" s="165" t="s">
        <v>353</v>
      </c>
      <c r="K317" s="166">
        <v>8.4960000000000004</v>
      </c>
      <c r="L317" s="286">
        <v>0</v>
      </c>
      <c r="M317" s="286"/>
      <c r="N317" s="287">
        <f>ROUND(L317*K317,2)</f>
        <v>0</v>
      </c>
      <c r="O317" s="287"/>
      <c r="P317" s="287"/>
      <c r="Q317" s="287"/>
      <c r="R317" s="138"/>
      <c r="T317" s="167" t="s">
        <v>5</v>
      </c>
      <c r="U317" s="47" t="s">
        <v>42</v>
      </c>
      <c r="V317" s="39"/>
      <c r="W317" s="168">
        <f>V317*K317</f>
        <v>0</v>
      </c>
      <c r="X317" s="168">
        <v>0</v>
      </c>
      <c r="Y317" s="168">
        <f>X317*K317</f>
        <v>0</v>
      </c>
      <c r="Z317" s="168">
        <v>0</v>
      </c>
      <c r="AA317" s="169">
        <f>Z317*K317</f>
        <v>0</v>
      </c>
      <c r="AR317" s="21" t="s">
        <v>150</v>
      </c>
      <c r="AT317" s="21" t="s">
        <v>128</v>
      </c>
      <c r="AU317" s="21" t="s">
        <v>87</v>
      </c>
      <c r="AY317" s="21" t="s">
        <v>127</v>
      </c>
      <c r="BE317" s="109">
        <f>IF(U317="základní",N317,0)</f>
        <v>0</v>
      </c>
      <c r="BF317" s="109">
        <f>IF(U317="snížená",N317,0)</f>
        <v>0</v>
      </c>
      <c r="BG317" s="109">
        <f>IF(U317="zákl. přenesená",N317,0)</f>
        <v>0</v>
      </c>
      <c r="BH317" s="109">
        <f>IF(U317="sníž. přenesená",N317,0)</f>
        <v>0</v>
      </c>
      <c r="BI317" s="109">
        <f>IF(U317="nulová",N317,0)</f>
        <v>0</v>
      </c>
      <c r="BJ317" s="21" t="s">
        <v>22</v>
      </c>
      <c r="BK317" s="109">
        <f>ROUND(L317*K317,2)</f>
        <v>0</v>
      </c>
      <c r="BL317" s="21" t="s">
        <v>150</v>
      </c>
      <c r="BM317" s="21" t="s">
        <v>871</v>
      </c>
    </row>
    <row r="318" spans="2:65" s="1" customFormat="1" ht="22.5" customHeight="1">
      <c r="B318" s="135"/>
      <c r="C318" s="196" t="s">
        <v>383</v>
      </c>
      <c r="D318" s="196" t="s">
        <v>365</v>
      </c>
      <c r="E318" s="197" t="s">
        <v>872</v>
      </c>
      <c r="F318" s="306" t="s">
        <v>873</v>
      </c>
      <c r="G318" s="306"/>
      <c r="H318" s="306"/>
      <c r="I318" s="306"/>
      <c r="J318" s="198" t="s">
        <v>353</v>
      </c>
      <c r="K318" s="199">
        <v>6.1790000000000003</v>
      </c>
      <c r="L318" s="307">
        <v>0</v>
      </c>
      <c r="M318" s="307"/>
      <c r="N318" s="308">
        <f>ROUND(L318*K318,2)</f>
        <v>0</v>
      </c>
      <c r="O318" s="287"/>
      <c r="P318" s="287"/>
      <c r="Q318" s="287"/>
      <c r="R318" s="138"/>
      <c r="T318" s="167" t="s">
        <v>5</v>
      </c>
      <c r="U318" s="47" t="s">
        <v>42</v>
      </c>
      <c r="V318" s="39"/>
      <c r="W318" s="168">
        <f>V318*K318</f>
        <v>0</v>
      </c>
      <c r="X318" s="168">
        <v>1</v>
      </c>
      <c r="Y318" s="168">
        <f>X318*K318</f>
        <v>6.1790000000000003</v>
      </c>
      <c r="Z318" s="168">
        <v>0</v>
      </c>
      <c r="AA318" s="169">
        <f>Z318*K318</f>
        <v>0</v>
      </c>
      <c r="AR318" s="21" t="s">
        <v>174</v>
      </c>
      <c r="AT318" s="21" t="s">
        <v>365</v>
      </c>
      <c r="AU318" s="21" t="s">
        <v>87</v>
      </c>
      <c r="AY318" s="21" t="s">
        <v>127</v>
      </c>
      <c r="BE318" s="109">
        <f>IF(U318="základní",N318,0)</f>
        <v>0</v>
      </c>
      <c r="BF318" s="109">
        <f>IF(U318="snížená",N318,0)</f>
        <v>0</v>
      </c>
      <c r="BG318" s="109">
        <f>IF(U318="zákl. přenesená",N318,0)</f>
        <v>0</v>
      </c>
      <c r="BH318" s="109">
        <f>IF(U318="sníž. přenesená",N318,0)</f>
        <v>0</v>
      </c>
      <c r="BI318" s="109">
        <f>IF(U318="nulová",N318,0)</f>
        <v>0</v>
      </c>
      <c r="BJ318" s="21" t="s">
        <v>22</v>
      </c>
      <c r="BK318" s="109">
        <f>ROUND(L318*K318,2)</f>
        <v>0</v>
      </c>
      <c r="BL318" s="21" t="s">
        <v>150</v>
      </c>
      <c r="BM318" s="21" t="s">
        <v>874</v>
      </c>
    </row>
    <row r="319" spans="2:65" s="11" customFormat="1" ht="22.5" customHeight="1">
      <c r="B319" s="178"/>
      <c r="C319" s="179"/>
      <c r="D319" s="179"/>
      <c r="E319" s="180" t="s">
        <v>5</v>
      </c>
      <c r="F319" s="300" t="s">
        <v>875</v>
      </c>
      <c r="G319" s="301"/>
      <c r="H319" s="301"/>
      <c r="I319" s="301"/>
      <c r="J319" s="179"/>
      <c r="K319" s="181" t="s">
        <v>5</v>
      </c>
      <c r="L319" s="179"/>
      <c r="M319" s="179"/>
      <c r="N319" s="179"/>
      <c r="O319" s="179"/>
      <c r="P319" s="179"/>
      <c r="Q319" s="179"/>
      <c r="R319" s="182"/>
      <c r="T319" s="183"/>
      <c r="U319" s="179"/>
      <c r="V319" s="179"/>
      <c r="W319" s="179"/>
      <c r="X319" s="179"/>
      <c r="Y319" s="179"/>
      <c r="Z319" s="179"/>
      <c r="AA319" s="184"/>
      <c r="AT319" s="185" t="s">
        <v>134</v>
      </c>
      <c r="AU319" s="185" t="s">
        <v>87</v>
      </c>
      <c r="AV319" s="11" t="s">
        <v>22</v>
      </c>
      <c r="AW319" s="11" t="s">
        <v>35</v>
      </c>
      <c r="AX319" s="11" t="s">
        <v>77</v>
      </c>
      <c r="AY319" s="185" t="s">
        <v>127</v>
      </c>
    </row>
    <row r="320" spans="2:65" s="11" customFormat="1" ht="22.5" customHeight="1">
      <c r="B320" s="178"/>
      <c r="C320" s="179"/>
      <c r="D320" s="179"/>
      <c r="E320" s="180" t="s">
        <v>5</v>
      </c>
      <c r="F320" s="290" t="s">
        <v>876</v>
      </c>
      <c r="G320" s="291"/>
      <c r="H320" s="291"/>
      <c r="I320" s="291"/>
      <c r="J320" s="179"/>
      <c r="K320" s="181" t="s">
        <v>5</v>
      </c>
      <c r="L320" s="179"/>
      <c r="M320" s="179"/>
      <c r="N320" s="179"/>
      <c r="O320" s="179"/>
      <c r="P320" s="179"/>
      <c r="Q320" s="179"/>
      <c r="R320" s="182"/>
      <c r="T320" s="183"/>
      <c r="U320" s="179"/>
      <c r="V320" s="179"/>
      <c r="W320" s="179"/>
      <c r="X320" s="179"/>
      <c r="Y320" s="179"/>
      <c r="Z320" s="179"/>
      <c r="AA320" s="184"/>
      <c r="AT320" s="185" t="s">
        <v>134</v>
      </c>
      <c r="AU320" s="185" t="s">
        <v>87</v>
      </c>
      <c r="AV320" s="11" t="s">
        <v>22</v>
      </c>
      <c r="AW320" s="11" t="s">
        <v>35</v>
      </c>
      <c r="AX320" s="11" t="s">
        <v>77</v>
      </c>
      <c r="AY320" s="185" t="s">
        <v>127</v>
      </c>
    </row>
    <row r="321" spans="2:65" s="11" customFormat="1" ht="22.5" customHeight="1">
      <c r="B321" s="178"/>
      <c r="C321" s="179"/>
      <c r="D321" s="179"/>
      <c r="E321" s="180" t="s">
        <v>5</v>
      </c>
      <c r="F321" s="290" t="s">
        <v>877</v>
      </c>
      <c r="G321" s="291"/>
      <c r="H321" s="291"/>
      <c r="I321" s="291"/>
      <c r="J321" s="179"/>
      <c r="K321" s="181" t="s">
        <v>5</v>
      </c>
      <c r="L321" s="179"/>
      <c r="M321" s="179"/>
      <c r="N321" s="179"/>
      <c r="O321" s="179"/>
      <c r="P321" s="179"/>
      <c r="Q321" s="179"/>
      <c r="R321" s="182"/>
      <c r="T321" s="183"/>
      <c r="U321" s="179"/>
      <c r="V321" s="179"/>
      <c r="W321" s="179"/>
      <c r="X321" s="179"/>
      <c r="Y321" s="179"/>
      <c r="Z321" s="179"/>
      <c r="AA321" s="184"/>
      <c r="AT321" s="185" t="s">
        <v>134</v>
      </c>
      <c r="AU321" s="185" t="s">
        <v>87</v>
      </c>
      <c r="AV321" s="11" t="s">
        <v>22</v>
      </c>
      <c r="AW321" s="11" t="s">
        <v>35</v>
      </c>
      <c r="AX321" s="11" t="s">
        <v>77</v>
      </c>
      <c r="AY321" s="185" t="s">
        <v>127</v>
      </c>
    </row>
    <row r="322" spans="2:65" s="11" customFormat="1" ht="22.5" customHeight="1">
      <c r="B322" s="178"/>
      <c r="C322" s="179"/>
      <c r="D322" s="179"/>
      <c r="E322" s="180" t="s">
        <v>5</v>
      </c>
      <c r="F322" s="290" t="s">
        <v>878</v>
      </c>
      <c r="G322" s="291"/>
      <c r="H322" s="291"/>
      <c r="I322" s="291"/>
      <c r="J322" s="179"/>
      <c r="K322" s="181" t="s">
        <v>5</v>
      </c>
      <c r="L322" s="179"/>
      <c r="M322" s="179"/>
      <c r="N322" s="179"/>
      <c r="O322" s="179"/>
      <c r="P322" s="179"/>
      <c r="Q322" s="179"/>
      <c r="R322" s="182"/>
      <c r="T322" s="183"/>
      <c r="U322" s="179"/>
      <c r="V322" s="179"/>
      <c r="W322" s="179"/>
      <c r="X322" s="179"/>
      <c r="Y322" s="179"/>
      <c r="Z322" s="179"/>
      <c r="AA322" s="184"/>
      <c r="AT322" s="185" t="s">
        <v>134</v>
      </c>
      <c r="AU322" s="185" t="s">
        <v>87</v>
      </c>
      <c r="AV322" s="11" t="s">
        <v>22</v>
      </c>
      <c r="AW322" s="11" t="s">
        <v>35</v>
      </c>
      <c r="AX322" s="11" t="s">
        <v>77</v>
      </c>
      <c r="AY322" s="185" t="s">
        <v>127</v>
      </c>
    </row>
    <row r="323" spans="2:65" s="11" customFormat="1" ht="22.5" customHeight="1">
      <c r="B323" s="178"/>
      <c r="C323" s="179"/>
      <c r="D323" s="179"/>
      <c r="E323" s="180" t="s">
        <v>5</v>
      </c>
      <c r="F323" s="290" t="s">
        <v>803</v>
      </c>
      <c r="G323" s="291"/>
      <c r="H323" s="291"/>
      <c r="I323" s="291"/>
      <c r="J323" s="179"/>
      <c r="K323" s="181" t="s">
        <v>5</v>
      </c>
      <c r="L323" s="179"/>
      <c r="M323" s="179"/>
      <c r="N323" s="179"/>
      <c r="O323" s="179"/>
      <c r="P323" s="179"/>
      <c r="Q323" s="179"/>
      <c r="R323" s="182"/>
      <c r="T323" s="183"/>
      <c r="U323" s="179"/>
      <c r="V323" s="179"/>
      <c r="W323" s="179"/>
      <c r="X323" s="179"/>
      <c r="Y323" s="179"/>
      <c r="Z323" s="179"/>
      <c r="AA323" s="184"/>
      <c r="AT323" s="185" t="s">
        <v>134</v>
      </c>
      <c r="AU323" s="185" t="s">
        <v>87</v>
      </c>
      <c r="AV323" s="11" t="s">
        <v>22</v>
      </c>
      <c r="AW323" s="11" t="s">
        <v>35</v>
      </c>
      <c r="AX323" s="11" t="s">
        <v>77</v>
      </c>
      <c r="AY323" s="185" t="s">
        <v>127</v>
      </c>
    </row>
    <row r="324" spans="2:65" s="10" customFormat="1" ht="31.5" customHeight="1">
      <c r="B324" s="170"/>
      <c r="C324" s="171"/>
      <c r="D324" s="171"/>
      <c r="E324" s="172" t="s">
        <v>5</v>
      </c>
      <c r="F324" s="302" t="s">
        <v>879</v>
      </c>
      <c r="G324" s="303"/>
      <c r="H324" s="303"/>
      <c r="I324" s="303"/>
      <c r="J324" s="171"/>
      <c r="K324" s="173">
        <v>1.4530000000000001</v>
      </c>
      <c r="L324" s="171"/>
      <c r="M324" s="171"/>
      <c r="N324" s="171"/>
      <c r="O324" s="171"/>
      <c r="P324" s="171"/>
      <c r="Q324" s="171"/>
      <c r="R324" s="174"/>
      <c r="T324" s="175"/>
      <c r="U324" s="171"/>
      <c r="V324" s="171"/>
      <c r="W324" s="171"/>
      <c r="X324" s="171"/>
      <c r="Y324" s="171"/>
      <c r="Z324" s="171"/>
      <c r="AA324" s="176"/>
      <c r="AT324" s="177" t="s">
        <v>134</v>
      </c>
      <c r="AU324" s="177" t="s">
        <v>87</v>
      </c>
      <c r="AV324" s="10" t="s">
        <v>87</v>
      </c>
      <c r="AW324" s="10" t="s">
        <v>35</v>
      </c>
      <c r="AX324" s="10" t="s">
        <v>77</v>
      </c>
      <c r="AY324" s="177" t="s">
        <v>127</v>
      </c>
    </row>
    <row r="325" spans="2:65" s="11" customFormat="1" ht="22.5" customHeight="1">
      <c r="B325" s="178"/>
      <c r="C325" s="179"/>
      <c r="D325" s="179"/>
      <c r="E325" s="180" t="s">
        <v>5</v>
      </c>
      <c r="F325" s="290" t="s">
        <v>805</v>
      </c>
      <c r="G325" s="291"/>
      <c r="H325" s="291"/>
      <c r="I325" s="291"/>
      <c r="J325" s="179"/>
      <c r="K325" s="181" t="s">
        <v>5</v>
      </c>
      <c r="L325" s="179"/>
      <c r="M325" s="179"/>
      <c r="N325" s="179"/>
      <c r="O325" s="179"/>
      <c r="P325" s="179"/>
      <c r="Q325" s="179"/>
      <c r="R325" s="182"/>
      <c r="T325" s="183"/>
      <c r="U325" s="179"/>
      <c r="V325" s="179"/>
      <c r="W325" s="179"/>
      <c r="X325" s="179"/>
      <c r="Y325" s="179"/>
      <c r="Z325" s="179"/>
      <c r="AA325" s="184"/>
      <c r="AT325" s="185" t="s">
        <v>134</v>
      </c>
      <c r="AU325" s="185" t="s">
        <v>87</v>
      </c>
      <c r="AV325" s="11" t="s">
        <v>22</v>
      </c>
      <c r="AW325" s="11" t="s">
        <v>35</v>
      </c>
      <c r="AX325" s="11" t="s">
        <v>77</v>
      </c>
      <c r="AY325" s="185" t="s">
        <v>127</v>
      </c>
    </row>
    <row r="326" spans="2:65" s="10" customFormat="1" ht="31.5" customHeight="1">
      <c r="B326" s="170"/>
      <c r="C326" s="171"/>
      <c r="D326" s="171"/>
      <c r="E326" s="172" t="s">
        <v>5</v>
      </c>
      <c r="F326" s="302" t="s">
        <v>880</v>
      </c>
      <c r="G326" s="303"/>
      <c r="H326" s="303"/>
      <c r="I326" s="303"/>
      <c r="J326" s="171"/>
      <c r="K326" s="173">
        <v>1.6180000000000001</v>
      </c>
      <c r="L326" s="171"/>
      <c r="M326" s="171"/>
      <c r="N326" s="171"/>
      <c r="O326" s="171"/>
      <c r="P326" s="171"/>
      <c r="Q326" s="171"/>
      <c r="R326" s="174"/>
      <c r="T326" s="175"/>
      <c r="U326" s="171"/>
      <c r="V326" s="171"/>
      <c r="W326" s="171"/>
      <c r="X326" s="171"/>
      <c r="Y326" s="171"/>
      <c r="Z326" s="171"/>
      <c r="AA326" s="176"/>
      <c r="AT326" s="177" t="s">
        <v>134</v>
      </c>
      <c r="AU326" s="177" t="s">
        <v>87</v>
      </c>
      <c r="AV326" s="10" t="s">
        <v>87</v>
      </c>
      <c r="AW326" s="10" t="s">
        <v>35</v>
      </c>
      <c r="AX326" s="10" t="s">
        <v>77</v>
      </c>
      <c r="AY326" s="177" t="s">
        <v>127</v>
      </c>
    </row>
    <row r="327" spans="2:65" s="11" customFormat="1" ht="22.5" customHeight="1">
      <c r="B327" s="178"/>
      <c r="C327" s="179"/>
      <c r="D327" s="179"/>
      <c r="E327" s="180" t="s">
        <v>5</v>
      </c>
      <c r="F327" s="290" t="s">
        <v>807</v>
      </c>
      <c r="G327" s="291"/>
      <c r="H327" s="291"/>
      <c r="I327" s="291"/>
      <c r="J327" s="179"/>
      <c r="K327" s="181" t="s">
        <v>5</v>
      </c>
      <c r="L327" s="179"/>
      <c r="M327" s="179"/>
      <c r="N327" s="179"/>
      <c r="O327" s="179"/>
      <c r="P327" s="179"/>
      <c r="Q327" s="179"/>
      <c r="R327" s="182"/>
      <c r="T327" s="183"/>
      <c r="U327" s="179"/>
      <c r="V327" s="179"/>
      <c r="W327" s="179"/>
      <c r="X327" s="179"/>
      <c r="Y327" s="179"/>
      <c r="Z327" s="179"/>
      <c r="AA327" s="184"/>
      <c r="AT327" s="185" t="s">
        <v>134</v>
      </c>
      <c r="AU327" s="185" t="s">
        <v>87</v>
      </c>
      <c r="AV327" s="11" t="s">
        <v>22</v>
      </c>
      <c r="AW327" s="11" t="s">
        <v>35</v>
      </c>
      <c r="AX327" s="11" t="s">
        <v>77</v>
      </c>
      <c r="AY327" s="185" t="s">
        <v>127</v>
      </c>
    </row>
    <row r="328" spans="2:65" s="10" customFormat="1" ht="31.5" customHeight="1">
      <c r="B328" s="170"/>
      <c r="C328" s="171"/>
      <c r="D328" s="171"/>
      <c r="E328" s="172" t="s">
        <v>5</v>
      </c>
      <c r="F328" s="302" t="s">
        <v>881</v>
      </c>
      <c r="G328" s="303"/>
      <c r="H328" s="303"/>
      <c r="I328" s="303"/>
      <c r="J328" s="171"/>
      <c r="K328" s="173">
        <v>1.5760000000000001</v>
      </c>
      <c r="L328" s="171"/>
      <c r="M328" s="171"/>
      <c r="N328" s="171"/>
      <c r="O328" s="171"/>
      <c r="P328" s="171"/>
      <c r="Q328" s="171"/>
      <c r="R328" s="174"/>
      <c r="T328" s="175"/>
      <c r="U328" s="171"/>
      <c r="V328" s="171"/>
      <c r="W328" s="171"/>
      <c r="X328" s="171"/>
      <c r="Y328" s="171"/>
      <c r="Z328" s="171"/>
      <c r="AA328" s="176"/>
      <c r="AT328" s="177" t="s">
        <v>134</v>
      </c>
      <c r="AU328" s="177" t="s">
        <v>87</v>
      </c>
      <c r="AV328" s="10" t="s">
        <v>87</v>
      </c>
      <c r="AW328" s="10" t="s">
        <v>35</v>
      </c>
      <c r="AX328" s="10" t="s">
        <v>77</v>
      </c>
      <c r="AY328" s="177" t="s">
        <v>127</v>
      </c>
    </row>
    <row r="329" spans="2:65" s="11" customFormat="1" ht="22.5" customHeight="1">
      <c r="B329" s="178"/>
      <c r="C329" s="179"/>
      <c r="D329" s="179"/>
      <c r="E329" s="180" t="s">
        <v>5</v>
      </c>
      <c r="F329" s="290" t="s">
        <v>809</v>
      </c>
      <c r="G329" s="291"/>
      <c r="H329" s="291"/>
      <c r="I329" s="291"/>
      <c r="J329" s="179"/>
      <c r="K329" s="181" t="s">
        <v>5</v>
      </c>
      <c r="L329" s="179"/>
      <c r="M329" s="179"/>
      <c r="N329" s="179"/>
      <c r="O329" s="179"/>
      <c r="P329" s="179"/>
      <c r="Q329" s="179"/>
      <c r="R329" s="182"/>
      <c r="T329" s="183"/>
      <c r="U329" s="179"/>
      <c r="V329" s="179"/>
      <c r="W329" s="179"/>
      <c r="X329" s="179"/>
      <c r="Y329" s="179"/>
      <c r="Z329" s="179"/>
      <c r="AA329" s="184"/>
      <c r="AT329" s="185" t="s">
        <v>134</v>
      </c>
      <c r="AU329" s="185" t="s">
        <v>87</v>
      </c>
      <c r="AV329" s="11" t="s">
        <v>22</v>
      </c>
      <c r="AW329" s="11" t="s">
        <v>35</v>
      </c>
      <c r="AX329" s="11" t="s">
        <v>77</v>
      </c>
      <c r="AY329" s="185" t="s">
        <v>127</v>
      </c>
    </row>
    <row r="330" spans="2:65" s="10" customFormat="1" ht="31.5" customHeight="1">
      <c r="B330" s="170"/>
      <c r="C330" s="171"/>
      <c r="D330" s="171"/>
      <c r="E330" s="172" t="s">
        <v>5</v>
      </c>
      <c r="F330" s="302" t="s">
        <v>882</v>
      </c>
      <c r="G330" s="303"/>
      <c r="H330" s="303"/>
      <c r="I330" s="303"/>
      <c r="J330" s="171"/>
      <c r="K330" s="173">
        <v>1.532</v>
      </c>
      <c r="L330" s="171"/>
      <c r="M330" s="171"/>
      <c r="N330" s="171"/>
      <c r="O330" s="171"/>
      <c r="P330" s="171"/>
      <c r="Q330" s="171"/>
      <c r="R330" s="174"/>
      <c r="T330" s="175"/>
      <c r="U330" s="171"/>
      <c r="V330" s="171"/>
      <c r="W330" s="171"/>
      <c r="X330" s="171"/>
      <c r="Y330" s="171"/>
      <c r="Z330" s="171"/>
      <c r="AA330" s="176"/>
      <c r="AT330" s="177" t="s">
        <v>134</v>
      </c>
      <c r="AU330" s="177" t="s">
        <v>87</v>
      </c>
      <c r="AV330" s="10" t="s">
        <v>87</v>
      </c>
      <c r="AW330" s="10" t="s">
        <v>35</v>
      </c>
      <c r="AX330" s="10" t="s">
        <v>77</v>
      </c>
      <c r="AY330" s="177" t="s">
        <v>127</v>
      </c>
    </row>
    <row r="331" spans="2:65" s="12" customFormat="1" ht="22.5" customHeight="1">
      <c r="B331" s="188"/>
      <c r="C331" s="189"/>
      <c r="D331" s="189"/>
      <c r="E331" s="190" t="s">
        <v>5</v>
      </c>
      <c r="F331" s="304" t="s">
        <v>279</v>
      </c>
      <c r="G331" s="305"/>
      <c r="H331" s="305"/>
      <c r="I331" s="305"/>
      <c r="J331" s="189"/>
      <c r="K331" s="191">
        <v>6.1790000000000003</v>
      </c>
      <c r="L331" s="189"/>
      <c r="M331" s="189"/>
      <c r="N331" s="189"/>
      <c r="O331" s="189"/>
      <c r="P331" s="189"/>
      <c r="Q331" s="189"/>
      <c r="R331" s="192"/>
      <c r="T331" s="193"/>
      <c r="U331" s="189"/>
      <c r="V331" s="189"/>
      <c r="W331" s="189"/>
      <c r="X331" s="189"/>
      <c r="Y331" s="189"/>
      <c r="Z331" s="189"/>
      <c r="AA331" s="194"/>
      <c r="AT331" s="195" t="s">
        <v>134</v>
      </c>
      <c r="AU331" s="195" t="s">
        <v>87</v>
      </c>
      <c r="AV331" s="12" t="s">
        <v>150</v>
      </c>
      <c r="AW331" s="12" t="s">
        <v>35</v>
      </c>
      <c r="AX331" s="12" t="s">
        <v>22</v>
      </c>
      <c r="AY331" s="195" t="s">
        <v>127</v>
      </c>
    </row>
    <row r="332" spans="2:65" s="1" customFormat="1" ht="22.5" customHeight="1">
      <c r="B332" s="135"/>
      <c r="C332" s="196" t="s">
        <v>387</v>
      </c>
      <c r="D332" s="196" t="s">
        <v>365</v>
      </c>
      <c r="E332" s="197" t="s">
        <v>883</v>
      </c>
      <c r="F332" s="306" t="s">
        <v>884</v>
      </c>
      <c r="G332" s="306"/>
      <c r="H332" s="306"/>
      <c r="I332" s="306"/>
      <c r="J332" s="198" t="s">
        <v>353</v>
      </c>
      <c r="K332" s="199">
        <v>2.3170000000000002</v>
      </c>
      <c r="L332" s="307">
        <v>0</v>
      </c>
      <c r="M332" s="307"/>
      <c r="N332" s="308">
        <f>ROUND(L332*K332,2)</f>
        <v>0</v>
      </c>
      <c r="O332" s="287"/>
      <c r="P332" s="287"/>
      <c r="Q332" s="287"/>
      <c r="R332" s="138"/>
      <c r="T332" s="167" t="s">
        <v>5</v>
      </c>
      <c r="U332" s="47" t="s">
        <v>42</v>
      </c>
      <c r="V332" s="39"/>
      <c r="W332" s="168">
        <f>V332*K332</f>
        <v>0</v>
      </c>
      <c r="X332" s="168">
        <v>1</v>
      </c>
      <c r="Y332" s="168">
        <f>X332*K332</f>
        <v>2.3170000000000002</v>
      </c>
      <c r="Z332" s="168">
        <v>0</v>
      </c>
      <c r="AA332" s="169">
        <f>Z332*K332</f>
        <v>0</v>
      </c>
      <c r="AR332" s="21" t="s">
        <v>174</v>
      </c>
      <c r="AT332" s="21" t="s">
        <v>365</v>
      </c>
      <c r="AU332" s="21" t="s">
        <v>87</v>
      </c>
      <c r="AY332" s="21" t="s">
        <v>127</v>
      </c>
      <c r="BE332" s="109">
        <f>IF(U332="základní",N332,0)</f>
        <v>0</v>
      </c>
      <c r="BF332" s="109">
        <f>IF(U332="snížená",N332,0)</f>
        <v>0</v>
      </c>
      <c r="BG332" s="109">
        <f>IF(U332="zákl. přenesená",N332,0)</f>
        <v>0</v>
      </c>
      <c r="BH332" s="109">
        <f>IF(U332="sníž. přenesená",N332,0)</f>
        <v>0</v>
      </c>
      <c r="BI332" s="109">
        <f>IF(U332="nulová",N332,0)</f>
        <v>0</v>
      </c>
      <c r="BJ332" s="21" t="s">
        <v>22</v>
      </c>
      <c r="BK332" s="109">
        <f>ROUND(L332*K332,2)</f>
        <v>0</v>
      </c>
      <c r="BL332" s="21" t="s">
        <v>150</v>
      </c>
      <c r="BM332" s="21" t="s">
        <v>885</v>
      </c>
    </row>
    <row r="333" spans="2:65" s="11" customFormat="1" ht="22.5" customHeight="1">
      <c r="B333" s="178"/>
      <c r="C333" s="179"/>
      <c r="D333" s="179"/>
      <c r="E333" s="180" t="s">
        <v>5</v>
      </c>
      <c r="F333" s="300" t="s">
        <v>875</v>
      </c>
      <c r="G333" s="301"/>
      <c r="H333" s="301"/>
      <c r="I333" s="301"/>
      <c r="J333" s="179"/>
      <c r="K333" s="181" t="s">
        <v>5</v>
      </c>
      <c r="L333" s="179"/>
      <c r="M333" s="179"/>
      <c r="N333" s="179"/>
      <c r="O333" s="179"/>
      <c r="P333" s="179"/>
      <c r="Q333" s="179"/>
      <c r="R333" s="182"/>
      <c r="T333" s="183"/>
      <c r="U333" s="179"/>
      <c r="V333" s="179"/>
      <c r="W333" s="179"/>
      <c r="X333" s="179"/>
      <c r="Y333" s="179"/>
      <c r="Z333" s="179"/>
      <c r="AA333" s="184"/>
      <c r="AT333" s="185" t="s">
        <v>134</v>
      </c>
      <c r="AU333" s="185" t="s">
        <v>87</v>
      </c>
      <c r="AV333" s="11" t="s">
        <v>22</v>
      </c>
      <c r="AW333" s="11" t="s">
        <v>35</v>
      </c>
      <c r="AX333" s="11" t="s">
        <v>77</v>
      </c>
      <c r="AY333" s="185" t="s">
        <v>127</v>
      </c>
    </row>
    <row r="334" spans="2:65" s="11" customFormat="1" ht="22.5" customHeight="1">
      <c r="B334" s="178"/>
      <c r="C334" s="179"/>
      <c r="D334" s="179"/>
      <c r="E334" s="180" t="s">
        <v>5</v>
      </c>
      <c r="F334" s="290" t="s">
        <v>876</v>
      </c>
      <c r="G334" s="291"/>
      <c r="H334" s="291"/>
      <c r="I334" s="291"/>
      <c r="J334" s="179"/>
      <c r="K334" s="181" t="s">
        <v>5</v>
      </c>
      <c r="L334" s="179"/>
      <c r="M334" s="179"/>
      <c r="N334" s="179"/>
      <c r="O334" s="179"/>
      <c r="P334" s="179"/>
      <c r="Q334" s="179"/>
      <c r="R334" s="182"/>
      <c r="T334" s="183"/>
      <c r="U334" s="179"/>
      <c r="V334" s="179"/>
      <c r="W334" s="179"/>
      <c r="X334" s="179"/>
      <c r="Y334" s="179"/>
      <c r="Z334" s="179"/>
      <c r="AA334" s="184"/>
      <c r="AT334" s="185" t="s">
        <v>134</v>
      </c>
      <c r="AU334" s="185" t="s">
        <v>87</v>
      </c>
      <c r="AV334" s="11" t="s">
        <v>22</v>
      </c>
      <c r="AW334" s="11" t="s">
        <v>35</v>
      </c>
      <c r="AX334" s="11" t="s">
        <v>77</v>
      </c>
      <c r="AY334" s="185" t="s">
        <v>127</v>
      </c>
    </row>
    <row r="335" spans="2:65" s="11" customFormat="1" ht="22.5" customHeight="1">
      <c r="B335" s="178"/>
      <c r="C335" s="179"/>
      <c r="D335" s="179"/>
      <c r="E335" s="180" t="s">
        <v>5</v>
      </c>
      <c r="F335" s="290" t="s">
        <v>877</v>
      </c>
      <c r="G335" s="291"/>
      <c r="H335" s="291"/>
      <c r="I335" s="291"/>
      <c r="J335" s="179"/>
      <c r="K335" s="181" t="s">
        <v>5</v>
      </c>
      <c r="L335" s="179"/>
      <c r="M335" s="179"/>
      <c r="N335" s="179"/>
      <c r="O335" s="179"/>
      <c r="P335" s="179"/>
      <c r="Q335" s="179"/>
      <c r="R335" s="182"/>
      <c r="T335" s="183"/>
      <c r="U335" s="179"/>
      <c r="V335" s="179"/>
      <c r="W335" s="179"/>
      <c r="X335" s="179"/>
      <c r="Y335" s="179"/>
      <c r="Z335" s="179"/>
      <c r="AA335" s="184"/>
      <c r="AT335" s="185" t="s">
        <v>134</v>
      </c>
      <c r="AU335" s="185" t="s">
        <v>87</v>
      </c>
      <c r="AV335" s="11" t="s">
        <v>22</v>
      </c>
      <c r="AW335" s="11" t="s">
        <v>35</v>
      </c>
      <c r="AX335" s="11" t="s">
        <v>77</v>
      </c>
      <c r="AY335" s="185" t="s">
        <v>127</v>
      </c>
    </row>
    <row r="336" spans="2:65" s="11" customFormat="1" ht="22.5" customHeight="1">
      <c r="B336" s="178"/>
      <c r="C336" s="179"/>
      <c r="D336" s="179"/>
      <c r="E336" s="180" t="s">
        <v>5</v>
      </c>
      <c r="F336" s="290" t="s">
        <v>878</v>
      </c>
      <c r="G336" s="291"/>
      <c r="H336" s="291"/>
      <c r="I336" s="291"/>
      <c r="J336" s="179"/>
      <c r="K336" s="181" t="s">
        <v>5</v>
      </c>
      <c r="L336" s="179"/>
      <c r="M336" s="179"/>
      <c r="N336" s="179"/>
      <c r="O336" s="179"/>
      <c r="P336" s="179"/>
      <c r="Q336" s="179"/>
      <c r="R336" s="182"/>
      <c r="T336" s="183"/>
      <c r="U336" s="179"/>
      <c r="V336" s="179"/>
      <c r="W336" s="179"/>
      <c r="X336" s="179"/>
      <c r="Y336" s="179"/>
      <c r="Z336" s="179"/>
      <c r="AA336" s="184"/>
      <c r="AT336" s="185" t="s">
        <v>134</v>
      </c>
      <c r="AU336" s="185" t="s">
        <v>87</v>
      </c>
      <c r="AV336" s="11" t="s">
        <v>22</v>
      </c>
      <c r="AW336" s="11" t="s">
        <v>35</v>
      </c>
      <c r="AX336" s="11" t="s">
        <v>77</v>
      </c>
      <c r="AY336" s="185" t="s">
        <v>127</v>
      </c>
    </row>
    <row r="337" spans="2:65" s="11" customFormat="1" ht="22.5" customHeight="1">
      <c r="B337" s="178"/>
      <c r="C337" s="179"/>
      <c r="D337" s="179"/>
      <c r="E337" s="180" t="s">
        <v>5</v>
      </c>
      <c r="F337" s="290" t="s">
        <v>803</v>
      </c>
      <c r="G337" s="291"/>
      <c r="H337" s="291"/>
      <c r="I337" s="291"/>
      <c r="J337" s="179"/>
      <c r="K337" s="181" t="s">
        <v>5</v>
      </c>
      <c r="L337" s="179"/>
      <c r="M337" s="179"/>
      <c r="N337" s="179"/>
      <c r="O337" s="179"/>
      <c r="P337" s="179"/>
      <c r="Q337" s="179"/>
      <c r="R337" s="182"/>
      <c r="T337" s="183"/>
      <c r="U337" s="179"/>
      <c r="V337" s="179"/>
      <c r="W337" s="179"/>
      <c r="X337" s="179"/>
      <c r="Y337" s="179"/>
      <c r="Z337" s="179"/>
      <c r="AA337" s="184"/>
      <c r="AT337" s="185" t="s">
        <v>134</v>
      </c>
      <c r="AU337" s="185" t="s">
        <v>87</v>
      </c>
      <c r="AV337" s="11" t="s">
        <v>22</v>
      </c>
      <c r="AW337" s="11" t="s">
        <v>35</v>
      </c>
      <c r="AX337" s="11" t="s">
        <v>77</v>
      </c>
      <c r="AY337" s="185" t="s">
        <v>127</v>
      </c>
    </row>
    <row r="338" spans="2:65" s="10" customFormat="1" ht="22.5" customHeight="1">
      <c r="B338" s="170"/>
      <c r="C338" s="171"/>
      <c r="D338" s="171"/>
      <c r="E338" s="172" t="s">
        <v>5</v>
      </c>
      <c r="F338" s="302" t="s">
        <v>886</v>
      </c>
      <c r="G338" s="303"/>
      <c r="H338" s="303"/>
      <c r="I338" s="303"/>
      <c r="J338" s="171"/>
      <c r="K338" s="173">
        <v>0.44</v>
      </c>
      <c r="L338" s="171"/>
      <c r="M338" s="171"/>
      <c r="N338" s="171"/>
      <c r="O338" s="171"/>
      <c r="P338" s="171"/>
      <c r="Q338" s="171"/>
      <c r="R338" s="174"/>
      <c r="T338" s="175"/>
      <c r="U338" s="171"/>
      <c r="V338" s="171"/>
      <c r="W338" s="171"/>
      <c r="X338" s="171"/>
      <c r="Y338" s="171"/>
      <c r="Z338" s="171"/>
      <c r="AA338" s="176"/>
      <c r="AT338" s="177" t="s">
        <v>134</v>
      </c>
      <c r="AU338" s="177" t="s">
        <v>87</v>
      </c>
      <c r="AV338" s="10" t="s">
        <v>87</v>
      </c>
      <c r="AW338" s="10" t="s">
        <v>35</v>
      </c>
      <c r="AX338" s="10" t="s">
        <v>77</v>
      </c>
      <c r="AY338" s="177" t="s">
        <v>127</v>
      </c>
    </row>
    <row r="339" spans="2:65" s="11" customFormat="1" ht="22.5" customHeight="1">
      <c r="B339" s="178"/>
      <c r="C339" s="179"/>
      <c r="D339" s="179"/>
      <c r="E339" s="180" t="s">
        <v>5</v>
      </c>
      <c r="F339" s="290" t="s">
        <v>805</v>
      </c>
      <c r="G339" s="291"/>
      <c r="H339" s="291"/>
      <c r="I339" s="291"/>
      <c r="J339" s="179"/>
      <c r="K339" s="181" t="s">
        <v>5</v>
      </c>
      <c r="L339" s="179"/>
      <c r="M339" s="179"/>
      <c r="N339" s="179"/>
      <c r="O339" s="179"/>
      <c r="P339" s="179"/>
      <c r="Q339" s="179"/>
      <c r="R339" s="182"/>
      <c r="T339" s="183"/>
      <c r="U339" s="179"/>
      <c r="V339" s="179"/>
      <c r="W339" s="179"/>
      <c r="X339" s="179"/>
      <c r="Y339" s="179"/>
      <c r="Z339" s="179"/>
      <c r="AA339" s="184"/>
      <c r="AT339" s="185" t="s">
        <v>134</v>
      </c>
      <c r="AU339" s="185" t="s">
        <v>87</v>
      </c>
      <c r="AV339" s="11" t="s">
        <v>22</v>
      </c>
      <c r="AW339" s="11" t="s">
        <v>35</v>
      </c>
      <c r="AX339" s="11" t="s">
        <v>77</v>
      </c>
      <c r="AY339" s="185" t="s">
        <v>127</v>
      </c>
    </row>
    <row r="340" spans="2:65" s="10" customFormat="1" ht="22.5" customHeight="1">
      <c r="B340" s="170"/>
      <c r="C340" s="171"/>
      <c r="D340" s="171"/>
      <c r="E340" s="172" t="s">
        <v>5</v>
      </c>
      <c r="F340" s="302" t="s">
        <v>887</v>
      </c>
      <c r="G340" s="303"/>
      <c r="H340" s="303"/>
      <c r="I340" s="303"/>
      <c r="J340" s="171"/>
      <c r="K340" s="173">
        <v>0.70699999999999996</v>
      </c>
      <c r="L340" s="171"/>
      <c r="M340" s="171"/>
      <c r="N340" s="171"/>
      <c r="O340" s="171"/>
      <c r="P340" s="171"/>
      <c r="Q340" s="171"/>
      <c r="R340" s="174"/>
      <c r="T340" s="175"/>
      <c r="U340" s="171"/>
      <c r="V340" s="171"/>
      <c r="W340" s="171"/>
      <c r="X340" s="171"/>
      <c r="Y340" s="171"/>
      <c r="Z340" s="171"/>
      <c r="AA340" s="176"/>
      <c r="AT340" s="177" t="s">
        <v>134</v>
      </c>
      <c r="AU340" s="177" t="s">
        <v>87</v>
      </c>
      <c r="AV340" s="10" t="s">
        <v>87</v>
      </c>
      <c r="AW340" s="10" t="s">
        <v>35</v>
      </c>
      <c r="AX340" s="10" t="s">
        <v>77</v>
      </c>
      <c r="AY340" s="177" t="s">
        <v>127</v>
      </c>
    </row>
    <row r="341" spans="2:65" s="11" customFormat="1" ht="22.5" customHeight="1">
      <c r="B341" s="178"/>
      <c r="C341" s="179"/>
      <c r="D341" s="179"/>
      <c r="E341" s="180" t="s">
        <v>5</v>
      </c>
      <c r="F341" s="290" t="s">
        <v>807</v>
      </c>
      <c r="G341" s="291"/>
      <c r="H341" s="291"/>
      <c r="I341" s="291"/>
      <c r="J341" s="179"/>
      <c r="K341" s="181" t="s">
        <v>5</v>
      </c>
      <c r="L341" s="179"/>
      <c r="M341" s="179"/>
      <c r="N341" s="179"/>
      <c r="O341" s="179"/>
      <c r="P341" s="179"/>
      <c r="Q341" s="179"/>
      <c r="R341" s="182"/>
      <c r="T341" s="183"/>
      <c r="U341" s="179"/>
      <c r="V341" s="179"/>
      <c r="W341" s="179"/>
      <c r="X341" s="179"/>
      <c r="Y341" s="179"/>
      <c r="Z341" s="179"/>
      <c r="AA341" s="184"/>
      <c r="AT341" s="185" t="s">
        <v>134</v>
      </c>
      <c r="AU341" s="185" t="s">
        <v>87</v>
      </c>
      <c r="AV341" s="11" t="s">
        <v>22</v>
      </c>
      <c r="AW341" s="11" t="s">
        <v>35</v>
      </c>
      <c r="AX341" s="11" t="s">
        <v>77</v>
      </c>
      <c r="AY341" s="185" t="s">
        <v>127</v>
      </c>
    </row>
    <row r="342" spans="2:65" s="10" customFormat="1" ht="22.5" customHeight="1">
      <c r="B342" s="170"/>
      <c r="C342" s="171"/>
      <c r="D342" s="171"/>
      <c r="E342" s="172" t="s">
        <v>5</v>
      </c>
      <c r="F342" s="302" t="s">
        <v>888</v>
      </c>
      <c r="G342" s="303"/>
      <c r="H342" s="303"/>
      <c r="I342" s="303"/>
      <c r="J342" s="171"/>
      <c r="K342" s="173">
        <v>0.47399999999999998</v>
      </c>
      <c r="L342" s="171"/>
      <c r="M342" s="171"/>
      <c r="N342" s="171"/>
      <c r="O342" s="171"/>
      <c r="P342" s="171"/>
      <c r="Q342" s="171"/>
      <c r="R342" s="174"/>
      <c r="T342" s="175"/>
      <c r="U342" s="171"/>
      <c r="V342" s="171"/>
      <c r="W342" s="171"/>
      <c r="X342" s="171"/>
      <c r="Y342" s="171"/>
      <c r="Z342" s="171"/>
      <c r="AA342" s="176"/>
      <c r="AT342" s="177" t="s">
        <v>134</v>
      </c>
      <c r="AU342" s="177" t="s">
        <v>87</v>
      </c>
      <c r="AV342" s="10" t="s">
        <v>87</v>
      </c>
      <c r="AW342" s="10" t="s">
        <v>35</v>
      </c>
      <c r="AX342" s="10" t="s">
        <v>77</v>
      </c>
      <c r="AY342" s="177" t="s">
        <v>127</v>
      </c>
    </row>
    <row r="343" spans="2:65" s="11" customFormat="1" ht="22.5" customHeight="1">
      <c r="B343" s="178"/>
      <c r="C343" s="179"/>
      <c r="D343" s="179"/>
      <c r="E343" s="180" t="s">
        <v>5</v>
      </c>
      <c r="F343" s="290" t="s">
        <v>809</v>
      </c>
      <c r="G343" s="291"/>
      <c r="H343" s="291"/>
      <c r="I343" s="291"/>
      <c r="J343" s="179"/>
      <c r="K343" s="181" t="s">
        <v>5</v>
      </c>
      <c r="L343" s="179"/>
      <c r="M343" s="179"/>
      <c r="N343" s="179"/>
      <c r="O343" s="179"/>
      <c r="P343" s="179"/>
      <c r="Q343" s="179"/>
      <c r="R343" s="182"/>
      <c r="T343" s="183"/>
      <c r="U343" s="179"/>
      <c r="V343" s="179"/>
      <c r="W343" s="179"/>
      <c r="X343" s="179"/>
      <c r="Y343" s="179"/>
      <c r="Z343" s="179"/>
      <c r="AA343" s="184"/>
      <c r="AT343" s="185" t="s">
        <v>134</v>
      </c>
      <c r="AU343" s="185" t="s">
        <v>87</v>
      </c>
      <c r="AV343" s="11" t="s">
        <v>22</v>
      </c>
      <c r="AW343" s="11" t="s">
        <v>35</v>
      </c>
      <c r="AX343" s="11" t="s">
        <v>77</v>
      </c>
      <c r="AY343" s="185" t="s">
        <v>127</v>
      </c>
    </row>
    <row r="344" spans="2:65" s="10" customFormat="1" ht="22.5" customHeight="1">
      <c r="B344" s="170"/>
      <c r="C344" s="171"/>
      <c r="D344" s="171"/>
      <c r="E344" s="172" t="s">
        <v>5</v>
      </c>
      <c r="F344" s="302" t="s">
        <v>889</v>
      </c>
      <c r="G344" s="303"/>
      <c r="H344" s="303"/>
      <c r="I344" s="303"/>
      <c r="J344" s="171"/>
      <c r="K344" s="173">
        <v>0.69599999999999995</v>
      </c>
      <c r="L344" s="171"/>
      <c r="M344" s="171"/>
      <c r="N344" s="171"/>
      <c r="O344" s="171"/>
      <c r="P344" s="171"/>
      <c r="Q344" s="171"/>
      <c r="R344" s="174"/>
      <c r="T344" s="175"/>
      <c r="U344" s="171"/>
      <c r="V344" s="171"/>
      <c r="W344" s="171"/>
      <c r="X344" s="171"/>
      <c r="Y344" s="171"/>
      <c r="Z344" s="171"/>
      <c r="AA344" s="176"/>
      <c r="AT344" s="177" t="s">
        <v>134</v>
      </c>
      <c r="AU344" s="177" t="s">
        <v>87</v>
      </c>
      <c r="AV344" s="10" t="s">
        <v>87</v>
      </c>
      <c r="AW344" s="10" t="s">
        <v>35</v>
      </c>
      <c r="AX344" s="10" t="s">
        <v>77</v>
      </c>
      <c r="AY344" s="177" t="s">
        <v>127</v>
      </c>
    </row>
    <row r="345" spans="2:65" s="12" customFormat="1" ht="22.5" customHeight="1">
      <c r="B345" s="188"/>
      <c r="C345" s="189"/>
      <c r="D345" s="189"/>
      <c r="E345" s="190" t="s">
        <v>5</v>
      </c>
      <c r="F345" s="304" t="s">
        <v>279</v>
      </c>
      <c r="G345" s="305"/>
      <c r="H345" s="305"/>
      <c r="I345" s="305"/>
      <c r="J345" s="189"/>
      <c r="K345" s="191">
        <v>2.3170000000000002</v>
      </c>
      <c r="L345" s="189"/>
      <c r="M345" s="189"/>
      <c r="N345" s="189"/>
      <c r="O345" s="189"/>
      <c r="P345" s="189"/>
      <c r="Q345" s="189"/>
      <c r="R345" s="192"/>
      <c r="T345" s="193"/>
      <c r="U345" s="189"/>
      <c r="V345" s="189"/>
      <c r="W345" s="189"/>
      <c r="X345" s="189"/>
      <c r="Y345" s="189"/>
      <c r="Z345" s="189"/>
      <c r="AA345" s="194"/>
      <c r="AT345" s="195" t="s">
        <v>134</v>
      </c>
      <c r="AU345" s="195" t="s">
        <v>87</v>
      </c>
      <c r="AV345" s="12" t="s">
        <v>150</v>
      </c>
      <c r="AW345" s="12" t="s">
        <v>35</v>
      </c>
      <c r="AX345" s="12" t="s">
        <v>22</v>
      </c>
      <c r="AY345" s="195" t="s">
        <v>127</v>
      </c>
    </row>
    <row r="346" spans="2:65" s="1" customFormat="1" ht="31.5" customHeight="1">
      <c r="B346" s="135"/>
      <c r="C346" s="163" t="s">
        <v>391</v>
      </c>
      <c r="D346" s="163" t="s">
        <v>128</v>
      </c>
      <c r="E346" s="164" t="s">
        <v>890</v>
      </c>
      <c r="F346" s="285" t="s">
        <v>891</v>
      </c>
      <c r="G346" s="285"/>
      <c r="H346" s="285"/>
      <c r="I346" s="285"/>
      <c r="J346" s="165" t="s">
        <v>261</v>
      </c>
      <c r="K346" s="166">
        <v>366.54</v>
      </c>
      <c r="L346" s="286">
        <v>0</v>
      </c>
      <c r="M346" s="286"/>
      <c r="N346" s="287">
        <f>ROUND(L346*K346,2)</f>
        <v>0</v>
      </c>
      <c r="O346" s="287"/>
      <c r="P346" s="287"/>
      <c r="Q346" s="287"/>
      <c r="R346" s="138"/>
      <c r="T346" s="167" t="s">
        <v>5</v>
      </c>
      <c r="U346" s="47" t="s">
        <v>42</v>
      </c>
      <c r="V346" s="39"/>
      <c r="W346" s="168">
        <f>V346*K346</f>
        <v>0</v>
      </c>
      <c r="X346" s="168">
        <v>3.9449999999999999E-2</v>
      </c>
      <c r="Y346" s="168">
        <f>X346*K346</f>
        <v>14.460003</v>
      </c>
      <c r="Z346" s="168">
        <v>0</v>
      </c>
      <c r="AA346" s="169">
        <f>Z346*K346</f>
        <v>0</v>
      </c>
      <c r="AR346" s="21" t="s">
        <v>150</v>
      </c>
      <c r="AT346" s="21" t="s">
        <v>128</v>
      </c>
      <c r="AU346" s="21" t="s">
        <v>87</v>
      </c>
      <c r="AY346" s="21" t="s">
        <v>127</v>
      </c>
      <c r="BE346" s="109">
        <f>IF(U346="základní",N346,0)</f>
        <v>0</v>
      </c>
      <c r="BF346" s="109">
        <f>IF(U346="snížená",N346,0)</f>
        <v>0</v>
      </c>
      <c r="BG346" s="109">
        <f>IF(U346="zákl. přenesená",N346,0)</f>
        <v>0</v>
      </c>
      <c r="BH346" s="109">
        <f>IF(U346="sníž. přenesená",N346,0)</f>
        <v>0</v>
      </c>
      <c r="BI346" s="109">
        <f>IF(U346="nulová",N346,0)</f>
        <v>0</v>
      </c>
      <c r="BJ346" s="21" t="s">
        <v>22</v>
      </c>
      <c r="BK346" s="109">
        <f>ROUND(L346*K346,2)</f>
        <v>0</v>
      </c>
      <c r="BL346" s="21" t="s">
        <v>150</v>
      </c>
      <c r="BM346" s="21" t="s">
        <v>892</v>
      </c>
    </row>
    <row r="347" spans="2:65" s="11" customFormat="1" ht="22.5" customHeight="1">
      <c r="B347" s="178"/>
      <c r="C347" s="179"/>
      <c r="D347" s="179"/>
      <c r="E347" s="180" t="s">
        <v>5</v>
      </c>
      <c r="F347" s="300" t="s">
        <v>875</v>
      </c>
      <c r="G347" s="301"/>
      <c r="H347" s="301"/>
      <c r="I347" s="301"/>
      <c r="J347" s="179"/>
      <c r="K347" s="181" t="s">
        <v>5</v>
      </c>
      <c r="L347" s="179"/>
      <c r="M347" s="179"/>
      <c r="N347" s="179"/>
      <c r="O347" s="179"/>
      <c r="P347" s="179"/>
      <c r="Q347" s="179"/>
      <c r="R347" s="182"/>
      <c r="T347" s="183"/>
      <c r="U347" s="179"/>
      <c r="V347" s="179"/>
      <c r="W347" s="179"/>
      <c r="X347" s="179"/>
      <c r="Y347" s="179"/>
      <c r="Z347" s="179"/>
      <c r="AA347" s="184"/>
      <c r="AT347" s="185" t="s">
        <v>134</v>
      </c>
      <c r="AU347" s="185" t="s">
        <v>87</v>
      </c>
      <c r="AV347" s="11" t="s">
        <v>22</v>
      </c>
      <c r="AW347" s="11" t="s">
        <v>35</v>
      </c>
      <c r="AX347" s="11" t="s">
        <v>77</v>
      </c>
      <c r="AY347" s="185" t="s">
        <v>127</v>
      </c>
    </row>
    <row r="348" spans="2:65" s="11" customFormat="1" ht="22.5" customHeight="1">
      <c r="B348" s="178"/>
      <c r="C348" s="179"/>
      <c r="D348" s="179"/>
      <c r="E348" s="180" t="s">
        <v>5</v>
      </c>
      <c r="F348" s="290" t="s">
        <v>876</v>
      </c>
      <c r="G348" s="291"/>
      <c r="H348" s="291"/>
      <c r="I348" s="291"/>
      <c r="J348" s="179"/>
      <c r="K348" s="181" t="s">
        <v>5</v>
      </c>
      <c r="L348" s="179"/>
      <c r="M348" s="179"/>
      <c r="N348" s="179"/>
      <c r="O348" s="179"/>
      <c r="P348" s="179"/>
      <c r="Q348" s="179"/>
      <c r="R348" s="182"/>
      <c r="T348" s="183"/>
      <c r="U348" s="179"/>
      <c r="V348" s="179"/>
      <c r="W348" s="179"/>
      <c r="X348" s="179"/>
      <c r="Y348" s="179"/>
      <c r="Z348" s="179"/>
      <c r="AA348" s="184"/>
      <c r="AT348" s="185" t="s">
        <v>134</v>
      </c>
      <c r="AU348" s="185" t="s">
        <v>87</v>
      </c>
      <c r="AV348" s="11" t="s">
        <v>22</v>
      </c>
      <c r="AW348" s="11" t="s">
        <v>35</v>
      </c>
      <c r="AX348" s="11" t="s">
        <v>77</v>
      </c>
      <c r="AY348" s="185" t="s">
        <v>127</v>
      </c>
    </row>
    <row r="349" spans="2:65" s="11" customFormat="1" ht="22.5" customHeight="1">
      <c r="B349" s="178"/>
      <c r="C349" s="179"/>
      <c r="D349" s="179"/>
      <c r="E349" s="180" t="s">
        <v>5</v>
      </c>
      <c r="F349" s="290" t="s">
        <v>877</v>
      </c>
      <c r="G349" s="291"/>
      <c r="H349" s="291"/>
      <c r="I349" s="291"/>
      <c r="J349" s="179"/>
      <c r="K349" s="181" t="s">
        <v>5</v>
      </c>
      <c r="L349" s="179"/>
      <c r="M349" s="179"/>
      <c r="N349" s="179"/>
      <c r="O349" s="179"/>
      <c r="P349" s="179"/>
      <c r="Q349" s="179"/>
      <c r="R349" s="182"/>
      <c r="T349" s="183"/>
      <c r="U349" s="179"/>
      <c r="V349" s="179"/>
      <c r="W349" s="179"/>
      <c r="X349" s="179"/>
      <c r="Y349" s="179"/>
      <c r="Z349" s="179"/>
      <c r="AA349" s="184"/>
      <c r="AT349" s="185" t="s">
        <v>134</v>
      </c>
      <c r="AU349" s="185" t="s">
        <v>87</v>
      </c>
      <c r="AV349" s="11" t="s">
        <v>22</v>
      </c>
      <c r="AW349" s="11" t="s">
        <v>35</v>
      </c>
      <c r="AX349" s="11" t="s">
        <v>77</v>
      </c>
      <c r="AY349" s="185" t="s">
        <v>127</v>
      </c>
    </row>
    <row r="350" spans="2:65" s="11" customFormat="1" ht="22.5" customHeight="1">
      <c r="B350" s="178"/>
      <c r="C350" s="179"/>
      <c r="D350" s="179"/>
      <c r="E350" s="180" t="s">
        <v>5</v>
      </c>
      <c r="F350" s="290" t="s">
        <v>878</v>
      </c>
      <c r="G350" s="291"/>
      <c r="H350" s="291"/>
      <c r="I350" s="291"/>
      <c r="J350" s="179"/>
      <c r="K350" s="181" t="s">
        <v>5</v>
      </c>
      <c r="L350" s="179"/>
      <c r="M350" s="179"/>
      <c r="N350" s="179"/>
      <c r="O350" s="179"/>
      <c r="P350" s="179"/>
      <c r="Q350" s="179"/>
      <c r="R350" s="182"/>
      <c r="T350" s="183"/>
      <c r="U350" s="179"/>
      <c r="V350" s="179"/>
      <c r="W350" s="179"/>
      <c r="X350" s="179"/>
      <c r="Y350" s="179"/>
      <c r="Z350" s="179"/>
      <c r="AA350" s="184"/>
      <c r="AT350" s="185" t="s">
        <v>134</v>
      </c>
      <c r="AU350" s="185" t="s">
        <v>87</v>
      </c>
      <c r="AV350" s="11" t="s">
        <v>22</v>
      </c>
      <c r="AW350" s="11" t="s">
        <v>35</v>
      </c>
      <c r="AX350" s="11" t="s">
        <v>77</v>
      </c>
      <c r="AY350" s="185" t="s">
        <v>127</v>
      </c>
    </row>
    <row r="351" spans="2:65" s="11" customFormat="1" ht="22.5" customHeight="1">
      <c r="B351" s="178"/>
      <c r="C351" s="179"/>
      <c r="D351" s="179"/>
      <c r="E351" s="180" t="s">
        <v>5</v>
      </c>
      <c r="F351" s="290" t="s">
        <v>803</v>
      </c>
      <c r="G351" s="291"/>
      <c r="H351" s="291"/>
      <c r="I351" s="291"/>
      <c r="J351" s="179"/>
      <c r="K351" s="181" t="s">
        <v>5</v>
      </c>
      <c r="L351" s="179"/>
      <c r="M351" s="179"/>
      <c r="N351" s="179"/>
      <c r="O351" s="179"/>
      <c r="P351" s="179"/>
      <c r="Q351" s="179"/>
      <c r="R351" s="182"/>
      <c r="T351" s="183"/>
      <c r="U351" s="179"/>
      <c r="V351" s="179"/>
      <c r="W351" s="179"/>
      <c r="X351" s="179"/>
      <c r="Y351" s="179"/>
      <c r="Z351" s="179"/>
      <c r="AA351" s="184"/>
      <c r="AT351" s="185" t="s">
        <v>134</v>
      </c>
      <c r="AU351" s="185" t="s">
        <v>87</v>
      </c>
      <c r="AV351" s="11" t="s">
        <v>22</v>
      </c>
      <c r="AW351" s="11" t="s">
        <v>35</v>
      </c>
      <c r="AX351" s="11" t="s">
        <v>77</v>
      </c>
      <c r="AY351" s="185" t="s">
        <v>127</v>
      </c>
    </row>
    <row r="352" spans="2:65" s="10" customFormat="1" ht="22.5" customHeight="1">
      <c r="B352" s="170"/>
      <c r="C352" s="171"/>
      <c r="D352" s="171"/>
      <c r="E352" s="172" t="s">
        <v>5</v>
      </c>
      <c r="F352" s="302" t="s">
        <v>893</v>
      </c>
      <c r="G352" s="303"/>
      <c r="H352" s="303"/>
      <c r="I352" s="303"/>
      <c r="J352" s="171"/>
      <c r="K352" s="173">
        <v>88.49</v>
      </c>
      <c r="L352" s="171"/>
      <c r="M352" s="171"/>
      <c r="N352" s="171"/>
      <c r="O352" s="171"/>
      <c r="P352" s="171"/>
      <c r="Q352" s="171"/>
      <c r="R352" s="174"/>
      <c r="T352" s="175"/>
      <c r="U352" s="171"/>
      <c r="V352" s="171"/>
      <c r="W352" s="171"/>
      <c r="X352" s="171"/>
      <c r="Y352" s="171"/>
      <c r="Z352" s="171"/>
      <c r="AA352" s="176"/>
      <c r="AT352" s="177" t="s">
        <v>134</v>
      </c>
      <c r="AU352" s="177" t="s">
        <v>87</v>
      </c>
      <c r="AV352" s="10" t="s">
        <v>87</v>
      </c>
      <c r="AW352" s="10" t="s">
        <v>35</v>
      </c>
      <c r="AX352" s="10" t="s">
        <v>77</v>
      </c>
      <c r="AY352" s="177" t="s">
        <v>127</v>
      </c>
    </row>
    <row r="353" spans="2:65" s="11" customFormat="1" ht="22.5" customHeight="1">
      <c r="B353" s="178"/>
      <c r="C353" s="179"/>
      <c r="D353" s="179"/>
      <c r="E353" s="180" t="s">
        <v>5</v>
      </c>
      <c r="F353" s="290" t="s">
        <v>805</v>
      </c>
      <c r="G353" s="291"/>
      <c r="H353" s="291"/>
      <c r="I353" s="291"/>
      <c r="J353" s="179"/>
      <c r="K353" s="181" t="s">
        <v>5</v>
      </c>
      <c r="L353" s="179"/>
      <c r="M353" s="179"/>
      <c r="N353" s="179"/>
      <c r="O353" s="179"/>
      <c r="P353" s="179"/>
      <c r="Q353" s="179"/>
      <c r="R353" s="182"/>
      <c r="T353" s="183"/>
      <c r="U353" s="179"/>
      <c r="V353" s="179"/>
      <c r="W353" s="179"/>
      <c r="X353" s="179"/>
      <c r="Y353" s="179"/>
      <c r="Z353" s="179"/>
      <c r="AA353" s="184"/>
      <c r="AT353" s="185" t="s">
        <v>134</v>
      </c>
      <c r="AU353" s="185" t="s">
        <v>87</v>
      </c>
      <c r="AV353" s="11" t="s">
        <v>22</v>
      </c>
      <c r="AW353" s="11" t="s">
        <v>35</v>
      </c>
      <c r="AX353" s="11" t="s">
        <v>77</v>
      </c>
      <c r="AY353" s="185" t="s">
        <v>127</v>
      </c>
    </row>
    <row r="354" spans="2:65" s="10" customFormat="1" ht="22.5" customHeight="1">
      <c r="B354" s="170"/>
      <c r="C354" s="171"/>
      <c r="D354" s="171"/>
      <c r="E354" s="172" t="s">
        <v>5</v>
      </c>
      <c r="F354" s="302" t="s">
        <v>894</v>
      </c>
      <c r="G354" s="303"/>
      <c r="H354" s="303"/>
      <c r="I354" s="303"/>
      <c r="J354" s="171"/>
      <c r="K354" s="173">
        <v>110</v>
      </c>
      <c r="L354" s="171"/>
      <c r="M354" s="171"/>
      <c r="N354" s="171"/>
      <c r="O354" s="171"/>
      <c r="P354" s="171"/>
      <c r="Q354" s="171"/>
      <c r="R354" s="174"/>
      <c r="T354" s="175"/>
      <c r="U354" s="171"/>
      <c r="V354" s="171"/>
      <c r="W354" s="171"/>
      <c r="X354" s="171"/>
      <c r="Y354" s="171"/>
      <c r="Z354" s="171"/>
      <c r="AA354" s="176"/>
      <c r="AT354" s="177" t="s">
        <v>134</v>
      </c>
      <c r="AU354" s="177" t="s">
        <v>87</v>
      </c>
      <c r="AV354" s="10" t="s">
        <v>87</v>
      </c>
      <c r="AW354" s="10" t="s">
        <v>35</v>
      </c>
      <c r="AX354" s="10" t="s">
        <v>77</v>
      </c>
      <c r="AY354" s="177" t="s">
        <v>127</v>
      </c>
    </row>
    <row r="355" spans="2:65" s="11" customFormat="1" ht="22.5" customHeight="1">
      <c r="B355" s="178"/>
      <c r="C355" s="179"/>
      <c r="D355" s="179"/>
      <c r="E355" s="180" t="s">
        <v>5</v>
      </c>
      <c r="F355" s="290" t="s">
        <v>807</v>
      </c>
      <c r="G355" s="291"/>
      <c r="H355" s="291"/>
      <c r="I355" s="291"/>
      <c r="J355" s="179"/>
      <c r="K355" s="181" t="s">
        <v>5</v>
      </c>
      <c r="L355" s="179"/>
      <c r="M355" s="179"/>
      <c r="N355" s="179"/>
      <c r="O355" s="179"/>
      <c r="P355" s="179"/>
      <c r="Q355" s="179"/>
      <c r="R355" s="182"/>
      <c r="T355" s="183"/>
      <c r="U355" s="179"/>
      <c r="V355" s="179"/>
      <c r="W355" s="179"/>
      <c r="X355" s="179"/>
      <c r="Y355" s="179"/>
      <c r="Z355" s="179"/>
      <c r="AA355" s="184"/>
      <c r="AT355" s="185" t="s">
        <v>134</v>
      </c>
      <c r="AU355" s="185" t="s">
        <v>87</v>
      </c>
      <c r="AV355" s="11" t="s">
        <v>22</v>
      </c>
      <c r="AW355" s="11" t="s">
        <v>35</v>
      </c>
      <c r="AX355" s="11" t="s">
        <v>77</v>
      </c>
      <c r="AY355" s="185" t="s">
        <v>127</v>
      </c>
    </row>
    <row r="356" spans="2:65" s="10" customFormat="1" ht="22.5" customHeight="1">
      <c r="B356" s="170"/>
      <c r="C356" s="171"/>
      <c r="D356" s="171"/>
      <c r="E356" s="172" t="s">
        <v>5</v>
      </c>
      <c r="F356" s="302" t="s">
        <v>895</v>
      </c>
      <c r="G356" s="303"/>
      <c r="H356" s="303"/>
      <c r="I356" s="303"/>
      <c r="J356" s="171"/>
      <c r="K356" s="173">
        <v>79.56</v>
      </c>
      <c r="L356" s="171"/>
      <c r="M356" s="171"/>
      <c r="N356" s="171"/>
      <c r="O356" s="171"/>
      <c r="P356" s="171"/>
      <c r="Q356" s="171"/>
      <c r="R356" s="174"/>
      <c r="T356" s="175"/>
      <c r="U356" s="171"/>
      <c r="V356" s="171"/>
      <c r="W356" s="171"/>
      <c r="X356" s="171"/>
      <c r="Y356" s="171"/>
      <c r="Z356" s="171"/>
      <c r="AA356" s="176"/>
      <c r="AT356" s="177" t="s">
        <v>134</v>
      </c>
      <c r="AU356" s="177" t="s">
        <v>87</v>
      </c>
      <c r="AV356" s="10" t="s">
        <v>87</v>
      </c>
      <c r="AW356" s="10" t="s">
        <v>35</v>
      </c>
      <c r="AX356" s="10" t="s">
        <v>77</v>
      </c>
      <c r="AY356" s="177" t="s">
        <v>127</v>
      </c>
    </row>
    <row r="357" spans="2:65" s="11" customFormat="1" ht="22.5" customHeight="1">
      <c r="B357" s="178"/>
      <c r="C357" s="179"/>
      <c r="D357" s="179"/>
      <c r="E357" s="180" t="s">
        <v>5</v>
      </c>
      <c r="F357" s="290" t="s">
        <v>809</v>
      </c>
      <c r="G357" s="291"/>
      <c r="H357" s="291"/>
      <c r="I357" s="291"/>
      <c r="J357" s="179"/>
      <c r="K357" s="181" t="s">
        <v>5</v>
      </c>
      <c r="L357" s="179"/>
      <c r="M357" s="179"/>
      <c r="N357" s="179"/>
      <c r="O357" s="179"/>
      <c r="P357" s="179"/>
      <c r="Q357" s="179"/>
      <c r="R357" s="182"/>
      <c r="T357" s="183"/>
      <c r="U357" s="179"/>
      <c r="V357" s="179"/>
      <c r="W357" s="179"/>
      <c r="X357" s="179"/>
      <c r="Y357" s="179"/>
      <c r="Z357" s="179"/>
      <c r="AA357" s="184"/>
      <c r="AT357" s="185" t="s">
        <v>134</v>
      </c>
      <c r="AU357" s="185" t="s">
        <v>87</v>
      </c>
      <c r="AV357" s="11" t="s">
        <v>22</v>
      </c>
      <c r="AW357" s="11" t="s">
        <v>35</v>
      </c>
      <c r="AX357" s="11" t="s">
        <v>77</v>
      </c>
      <c r="AY357" s="185" t="s">
        <v>127</v>
      </c>
    </row>
    <row r="358" spans="2:65" s="10" customFormat="1" ht="22.5" customHeight="1">
      <c r="B358" s="170"/>
      <c r="C358" s="171"/>
      <c r="D358" s="171"/>
      <c r="E358" s="172" t="s">
        <v>5</v>
      </c>
      <c r="F358" s="302" t="s">
        <v>893</v>
      </c>
      <c r="G358" s="303"/>
      <c r="H358" s="303"/>
      <c r="I358" s="303"/>
      <c r="J358" s="171"/>
      <c r="K358" s="173">
        <v>88.49</v>
      </c>
      <c r="L358" s="171"/>
      <c r="M358" s="171"/>
      <c r="N358" s="171"/>
      <c r="O358" s="171"/>
      <c r="P358" s="171"/>
      <c r="Q358" s="171"/>
      <c r="R358" s="174"/>
      <c r="T358" s="175"/>
      <c r="U358" s="171"/>
      <c r="V358" s="171"/>
      <c r="W358" s="171"/>
      <c r="X358" s="171"/>
      <c r="Y358" s="171"/>
      <c r="Z358" s="171"/>
      <c r="AA358" s="176"/>
      <c r="AT358" s="177" t="s">
        <v>134</v>
      </c>
      <c r="AU358" s="177" t="s">
        <v>87</v>
      </c>
      <c r="AV358" s="10" t="s">
        <v>87</v>
      </c>
      <c r="AW358" s="10" t="s">
        <v>35</v>
      </c>
      <c r="AX358" s="10" t="s">
        <v>77</v>
      </c>
      <c r="AY358" s="177" t="s">
        <v>127</v>
      </c>
    </row>
    <row r="359" spans="2:65" s="12" customFormat="1" ht="22.5" customHeight="1">
      <c r="B359" s="188"/>
      <c r="C359" s="189"/>
      <c r="D359" s="189"/>
      <c r="E359" s="190" t="s">
        <v>5</v>
      </c>
      <c r="F359" s="304" t="s">
        <v>279</v>
      </c>
      <c r="G359" s="305"/>
      <c r="H359" s="305"/>
      <c r="I359" s="305"/>
      <c r="J359" s="189"/>
      <c r="K359" s="191">
        <v>366.54</v>
      </c>
      <c r="L359" s="189"/>
      <c r="M359" s="189"/>
      <c r="N359" s="189"/>
      <c r="O359" s="189"/>
      <c r="P359" s="189"/>
      <c r="Q359" s="189"/>
      <c r="R359" s="192"/>
      <c r="T359" s="193"/>
      <c r="U359" s="189"/>
      <c r="V359" s="189"/>
      <c r="W359" s="189"/>
      <c r="X359" s="189"/>
      <c r="Y359" s="189"/>
      <c r="Z359" s="189"/>
      <c r="AA359" s="194"/>
      <c r="AT359" s="195" t="s">
        <v>134</v>
      </c>
      <c r="AU359" s="195" t="s">
        <v>87</v>
      </c>
      <c r="AV359" s="12" t="s">
        <v>150</v>
      </c>
      <c r="AW359" s="12" t="s">
        <v>35</v>
      </c>
      <c r="AX359" s="12" t="s">
        <v>22</v>
      </c>
      <c r="AY359" s="195" t="s">
        <v>127</v>
      </c>
    </row>
    <row r="360" spans="2:65" s="1" customFormat="1" ht="31.5" customHeight="1">
      <c r="B360" s="135"/>
      <c r="C360" s="163" t="s">
        <v>396</v>
      </c>
      <c r="D360" s="163" t="s">
        <v>128</v>
      </c>
      <c r="E360" s="164" t="s">
        <v>340</v>
      </c>
      <c r="F360" s="285" t="s">
        <v>341</v>
      </c>
      <c r="G360" s="285"/>
      <c r="H360" s="285"/>
      <c r="I360" s="285"/>
      <c r="J360" s="165" t="s">
        <v>305</v>
      </c>
      <c r="K360" s="166">
        <v>2458.2759999999998</v>
      </c>
      <c r="L360" s="286">
        <v>0</v>
      </c>
      <c r="M360" s="286"/>
      <c r="N360" s="287">
        <f>ROUND(L360*K360,2)</f>
        <v>0</v>
      </c>
      <c r="O360" s="287"/>
      <c r="P360" s="287"/>
      <c r="Q360" s="287"/>
      <c r="R360" s="138"/>
      <c r="T360" s="167" t="s">
        <v>5</v>
      </c>
      <c r="U360" s="47" t="s">
        <v>42</v>
      </c>
      <c r="V360" s="39"/>
      <c r="W360" s="168">
        <f>V360*K360</f>
        <v>0</v>
      </c>
      <c r="X360" s="168">
        <v>0</v>
      </c>
      <c r="Y360" s="168">
        <f>X360*K360</f>
        <v>0</v>
      </c>
      <c r="Z360" s="168">
        <v>0</v>
      </c>
      <c r="AA360" s="169">
        <f>Z360*K360</f>
        <v>0</v>
      </c>
      <c r="AR360" s="21" t="s">
        <v>150</v>
      </c>
      <c r="AT360" s="21" t="s">
        <v>128</v>
      </c>
      <c r="AU360" s="21" t="s">
        <v>87</v>
      </c>
      <c r="AY360" s="21" t="s">
        <v>127</v>
      </c>
      <c r="BE360" s="109">
        <f>IF(U360="základní",N360,0)</f>
        <v>0</v>
      </c>
      <c r="BF360" s="109">
        <f>IF(U360="snížená",N360,0)</f>
        <v>0</v>
      </c>
      <c r="BG360" s="109">
        <f>IF(U360="zákl. přenesená",N360,0)</f>
        <v>0</v>
      </c>
      <c r="BH360" s="109">
        <f>IF(U360="sníž. přenesená",N360,0)</f>
        <v>0</v>
      </c>
      <c r="BI360" s="109">
        <f>IF(U360="nulová",N360,0)</f>
        <v>0</v>
      </c>
      <c r="BJ360" s="21" t="s">
        <v>22</v>
      </c>
      <c r="BK360" s="109">
        <f>ROUND(L360*K360,2)</f>
        <v>0</v>
      </c>
      <c r="BL360" s="21" t="s">
        <v>150</v>
      </c>
      <c r="BM360" s="21" t="s">
        <v>896</v>
      </c>
    </row>
    <row r="361" spans="2:65" s="11" customFormat="1" ht="22.5" customHeight="1">
      <c r="B361" s="178"/>
      <c r="C361" s="179"/>
      <c r="D361" s="179"/>
      <c r="E361" s="180" t="s">
        <v>5</v>
      </c>
      <c r="F361" s="300" t="s">
        <v>897</v>
      </c>
      <c r="G361" s="301"/>
      <c r="H361" s="301"/>
      <c r="I361" s="301"/>
      <c r="J361" s="179"/>
      <c r="K361" s="181" t="s">
        <v>5</v>
      </c>
      <c r="L361" s="179"/>
      <c r="M361" s="179"/>
      <c r="N361" s="179"/>
      <c r="O361" s="179"/>
      <c r="P361" s="179"/>
      <c r="Q361" s="179"/>
      <c r="R361" s="182"/>
      <c r="T361" s="183"/>
      <c r="U361" s="179"/>
      <c r="V361" s="179"/>
      <c r="W361" s="179"/>
      <c r="X361" s="179"/>
      <c r="Y361" s="179"/>
      <c r="Z361" s="179"/>
      <c r="AA361" s="184"/>
      <c r="AT361" s="185" t="s">
        <v>134</v>
      </c>
      <c r="AU361" s="185" t="s">
        <v>87</v>
      </c>
      <c r="AV361" s="11" t="s">
        <v>22</v>
      </c>
      <c r="AW361" s="11" t="s">
        <v>35</v>
      </c>
      <c r="AX361" s="11" t="s">
        <v>77</v>
      </c>
      <c r="AY361" s="185" t="s">
        <v>127</v>
      </c>
    </row>
    <row r="362" spans="2:65" s="11" customFormat="1" ht="22.5" customHeight="1">
      <c r="B362" s="178"/>
      <c r="C362" s="179"/>
      <c r="D362" s="179"/>
      <c r="E362" s="180" t="s">
        <v>5</v>
      </c>
      <c r="F362" s="290" t="s">
        <v>770</v>
      </c>
      <c r="G362" s="291"/>
      <c r="H362" s="291"/>
      <c r="I362" s="291"/>
      <c r="J362" s="179"/>
      <c r="K362" s="181" t="s">
        <v>5</v>
      </c>
      <c r="L362" s="179"/>
      <c r="M362" s="179"/>
      <c r="N362" s="179"/>
      <c r="O362" s="179"/>
      <c r="P362" s="179"/>
      <c r="Q362" s="179"/>
      <c r="R362" s="182"/>
      <c r="T362" s="183"/>
      <c r="U362" s="179"/>
      <c r="V362" s="179"/>
      <c r="W362" s="179"/>
      <c r="X362" s="179"/>
      <c r="Y362" s="179"/>
      <c r="Z362" s="179"/>
      <c r="AA362" s="184"/>
      <c r="AT362" s="185" t="s">
        <v>134</v>
      </c>
      <c r="AU362" s="185" t="s">
        <v>87</v>
      </c>
      <c r="AV362" s="11" t="s">
        <v>22</v>
      </c>
      <c r="AW362" s="11" t="s">
        <v>35</v>
      </c>
      <c r="AX362" s="11" t="s">
        <v>77</v>
      </c>
      <c r="AY362" s="185" t="s">
        <v>127</v>
      </c>
    </row>
    <row r="363" spans="2:65" s="10" customFormat="1" ht="22.5" customHeight="1">
      <c r="B363" s="170"/>
      <c r="C363" s="171"/>
      <c r="D363" s="171"/>
      <c r="E363" s="172" t="s">
        <v>5</v>
      </c>
      <c r="F363" s="302" t="s">
        <v>898</v>
      </c>
      <c r="G363" s="303"/>
      <c r="H363" s="303"/>
      <c r="I363" s="303"/>
      <c r="J363" s="171"/>
      <c r="K363" s="173">
        <v>1354.64</v>
      </c>
      <c r="L363" s="171"/>
      <c r="M363" s="171"/>
      <c r="N363" s="171"/>
      <c r="O363" s="171"/>
      <c r="P363" s="171"/>
      <c r="Q363" s="171"/>
      <c r="R363" s="174"/>
      <c r="T363" s="175"/>
      <c r="U363" s="171"/>
      <c r="V363" s="171"/>
      <c r="W363" s="171"/>
      <c r="X363" s="171"/>
      <c r="Y363" s="171"/>
      <c r="Z363" s="171"/>
      <c r="AA363" s="176"/>
      <c r="AT363" s="177" t="s">
        <v>134</v>
      </c>
      <c r="AU363" s="177" t="s">
        <v>87</v>
      </c>
      <c r="AV363" s="10" t="s">
        <v>87</v>
      </c>
      <c r="AW363" s="10" t="s">
        <v>35</v>
      </c>
      <c r="AX363" s="10" t="s">
        <v>77</v>
      </c>
      <c r="AY363" s="177" t="s">
        <v>127</v>
      </c>
    </row>
    <row r="364" spans="2:65" s="11" customFormat="1" ht="22.5" customHeight="1">
      <c r="B364" s="178"/>
      <c r="C364" s="179"/>
      <c r="D364" s="179"/>
      <c r="E364" s="180" t="s">
        <v>5</v>
      </c>
      <c r="F364" s="290" t="s">
        <v>772</v>
      </c>
      <c r="G364" s="291"/>
      <c r="H364" s="291"/>
      <c r="I364" s="291"/>
      <c r="J364" s="179"/>
      <c r="K364" s="181" t="s">
        <v>5</v>
      </c>
      <c r="L364" s="179"/>
      <c r="M364" s="179"/>
      <c r="N364" s="179"/>
      <c r="O364" s="179"/>
      <c r="P364" s="179"/>
      <c r="Q364" s="179"/>
      <c r="R364" s="182"/>
      <c r="T364" s="183"/>
      <c r="U364" s="179"/>
      <c r="V364" s="179"/>
      <c r="W364" s="179"/>
      <c r="X364" s="179"/>
      <c r="Y364" s="179"/>
      <c r="Z364" s="179"/>
      <c r="AA364" s="184"/>
      <c r="AT364" s="185" t="s">
        <v>134</v>
      </c>
      <c r="AU364" s="185" t="s">
        <v>87</v>
      </c>
      <c r="AV364" s="11" t="s">
        <v>22</v>
      </c>
      <c r="AW364" s="11" t="s">
        <v>35</v>
      </c>
      <c r="AX364" s="11" t="s">
        <v>77</v>
      </c>
      <c r="AY364" s="185" t="s">
        <v>127</v>
      </c>
    </row>
    <row r="365" spans="2:65" s="10" customFormat="1" ht="22.5" customHeight="1">
      <c r="B365" s="170"/>
      <c r="C365" s="171"/>
      <c r="D365" s="171"/>
      <c r="E365" s="172" t="s">
        <v>5</v>
      </c>
      <c r="F365" s="302" t="s">
        <v>899</v>
      </c>
      <c r="G365" s="303"/>
      <c r="H365" s="303"/>
      <c r="I365" s="303"/>
      <c r="J365" s="171"/>
      <c r="K365" s="173">
        <v>44</v>
      </c>
      <c r="L365" s="171"/>
      <c r="M365" s="171"/>
      <c r="N365" s="171"/>
      <c r="O365" s="171"/>
      <c r="P365" s="171"/>
      <c r="Q365" s="171"/>
      <c r="R365" s="174"/>
      <c r="T365" s="175"/>
      <c r="U365" s="171"/>
      <c r="V365" s="171"/>
      <c r="W365" s="171"/>
      <c r="X365" s="171"/>
      <c r="Y365" s="171"/>
      <c r="Z365" s="171"/>
      <c r="AA365" s="176"/>
      <c r="AT365" s="177" t="s">
        <v>134</v>
      </c>
      <c r="AU365" s="177" t="s">
        <v>87</v>
      </c>
      <c r="AV365" s="10" t="s">
        <v>87</v>
      </c>
      <c r="AW365" s="10" t="s">
        <v>35</v>
      </c>
      <c r="AX365" s="10" t="s">
        <v>77</v>
      </c>
      <c r="AY365" s="177" t="s">
        <v>127</v>
      </c>
    </row>
    <row r="366" spans="2:65" s="11" customFormat="1" ht="22.5" customHeight="1">
      <c r="B366" s="178"/>
      <c r="C366" s="179"/>
      <c r="D366" s="179"/>
      <c r="E366" s="180" t="s">
        <v>5</v>
      </c>
      <c r="F366" s="290" t="s">
        <v>774</v>
      </c>
      <c r="G366" s="291"/>
      <c r="H366" s="291"/>
      <c r="I366" s="291"/>
      <c r="J366" s="179"/>
      <c r="K366" s="181" t="s">
        <v>5</v>
      </c>
      <c r="L366" s="179"/>
      <c r="M366" s="179"/>
      <c r="N366" s="179"/>
      <c r="O366" s="179"/>
      <c r="P366" s="179"/>
      <c r="Q366" s="179"/>
      <c r="R366" s="182"/>
      <c r="T366" s="183"/>
      <c r="U366" s="179"/>
      <c r="V366" s="179"/>
      <c r="W366" s="179"/>
      <c r="X366" s="179"/>
      <c r="Y366" s="179"/>
      <c r="Z366" s="179"/>
      <c r="AA366" s="184"/>
      <c r="AT366" s="185" t="s">
        <v>134</v>
      </c>
      <c r="AU366" s="185" t="s">
        <v>87</v>
      </c>
      <c r="AV366" s="11" t="s">
        <v>22</v>
      </c>
      <c r="AW366" s="11" t="s">
        <v>35</v>
      </c>
      <c r="AX366" s="11" t="s">
        <v>77</v>
      </c>
      <c r="AY366" s="185" t="s">
        <v>127</v>
      </c>
    </row>
    <row r="367" spans="2:65" s="10" customFormat="1" ht="22.5" customHeight="1">
      <c r="B367" s="170"/>
      <c r="C367" s="171"/>
      <c r="D367" s="171"/>
      <c r="E367" s="172" t="s">
        <v>5</v>
      </c>
      <c r="F367" s="302" t="s">
        <v>900</v>
      </c>
      <c r="G367" s="303"/>
      <c r="H367" s="303"/>
      <c r="I367" s="303"/>
      <c r="J367" s="171"/>
      <c r="K367" s="173">
        <v>55</v>
      </c>
      <c r="L367" s="171"/>
      <c r="M367" s="171"/>
      <c r="N367" s="171"/>
      <c r="O367" s="171"/>
      <c r="P367" s="171"/>
      <c r="Q367" s="171"/>
      <c r="R367" s="174"/>
      <c r="T367" s="175"/>
      <c r="U367" s="171"/>
      <c r="V367" s="171"/>
      <c r="W367" s="171"/>
      <c r="X367" s="171"/>
      <c r="Y367" s="171"/>
      <c r="Z367" s="171"/>
      <c r="AA367" s="176"/>
      <c r="AT367" s="177" t="s">
        <v>134</v>
      </c>
      <c r="AU367" s="177" t="s">
        <v>87</v>
      </c>
      <c r="AV367" s="10" t="s">
        <v>87</v>
      </c>
      <c r="AW367" s="10" t="s">
        <v>35</v>
      </c>
      <c r="AX367" s="10" t="s">
        <v>77</v>
      </c>
      <c r="AY367" s="177" t="s">
        <v>127</v>
      </c>
    </row>
    <row r="368" spans="2:65" s="11" customFormat="1" ht="22.5" customHeight="1">
      <c r="B368" s="178"/>
      <c r="C368" s="179"/>
      <c r="D368" s="179"/>
      <c r="E368" s="180" t="s">
        <v>5</v>
      </c>
      <c r="F368" s="290" t="s">
        <v>776</v>
      </c>
      <c r="G368" s="291"/>
      <c r="H368" s="291"/>
      <c r="I368" s="291"/>
      <c r="J368" s="179"/>
      <c r="K368" s="181" t="s">
        <v>5</v>
      </c>
      <c r="L368" s="179"/>
      <c r="M368" s="179"/>
      <c r="N368" s="179"/>
      <c r="O368" s="179"/>
      <c r="P368" s="179"/>
      <c r="Q368" s="179"/>
      <c r="R368" s="182"/>
      <c r="T368" s="183"/>
      <c r="U368" s="179"/>
      <c r="V368" s="179"/>
      <c r="W368" s="179"/>
      <c r="X368" s="179"/>
      <c r="Y368" s="179"/>
      <c r="Z368" s="179"/>
      <c r="AA368" s="184"/>
      <c r="AT368" s="185" t="s">
        <v>134</v>
      </c>
      <c r="AU368" s="185" t="s">
        <v>87</v>
      </c>
      <c r="AV368" s="11" t="s">
        <v>22</v>
      </c>
      <c r="AW368" s="11" t="s">
        <v>35</v>
      </c>
      <c r="AX368" s="11" t="s">
        <v>77</v>
      </c>
      <c r="AY368" s="185" t="s">
        <v>127</v>
      </c>
    </row>
    <row r="369" spans="2:51" s="10" customFormat="1" ht="22.5" customHeight="1">
      <c r="B369" s="170"/>
      <c r="C369" s="171"/>
      <c r="D369" s="171"/>
      <c r="E369" s="172" t="s">
        <v>5</v>
      </c>
      <c r="F369" s="302" t="s">
        <v>901</v>
      </c>
      <c r="G369" s="303"/>
      <c r="H369" s="303"/>
      <c r="I369" s="303"/>
      <c r="J369" s="171"/>
      <c r="K369" s="173">
        <v>17.7</v>
      </c>
      <c r="L369" s="171"/>
      <c r="M369" s="171"/>
      <c r="N369" s="171"/>
      <c r="O369" s="171"/>
      <c r="P369" s="171"/>
      <c r="Q369" s="171"/>
      <c r="R369" s="174"/>
      <c r="T369" s="175"/>
      <c r="U369" s="171"/>
      <c r="V369" s="171"/>
      <c r="W369" s="171"/>
      <c r="X369" s="171"/>
      <c r="Y369" s="171"/>
      <c r="Z369" s="171"/>
      <c r="AA369" s="176"/>
      <c r="AT369" s="177" t="s">
        <v>134</v>
      </c>
      <c r="AU369" s="177" t="s">
        <v>87</v>
      </c>
      <c r="AV369" s="10" t="s">
        <v>87</v>
      </c>
      <c r="AW369" s="10" t="s">
        <v>35</v>
      </c>
      <c r="AX369" s="10" t="s">
        <v>77</v>
      </c>
      <c r="AY369" s="177" t="s">
        <v>127</v>
      </c>
    </row>
    <row r="370" spans="2:51" s="11" customFormat="1" ht="22.5" customHeight="1">
      <c r="B370" s="178"/>
      <c r="C370" s="179"/>
      <c r="D370" s="179"/>
      <c r="E370" s="180" t="s">
        <v>5</v>
      </c>
      <c r="F370" s="290" t="s">
        <v>777</v>
      </c>
      <c r="G370" s="291"/>
      <c r="H370" s="291"/>
      <c r="I370" s="291"/>
      <c r="J370" s="179"/>
      <c r="K370" s="181" t="s">
        <v>5</v>
      </c>
      <c r="L370" s="179"/>
      <c r="M370" s="179"/>
      <c r="N370" s="179"/>
      <c r="O370" s="179"/>
      <c r="P370" s="179"/>
      <c r="Q370" s="179"/>
      <c r="R370" s="182"/>
      <c r="T370" s="183"/>
      <c r="U370" s="179"/>
      <c r="V370" s="179"/>
      <c r="W370" s="179"/>
      <c r="X370" s="179"/>
      <c r="Y370" s="179"/>
      <c r="Z370" s="179"/>
      <c r="AA370" s="184"/>
      <c r="AT370" s="185" t="s">
        <v>134</v>
      </c>
      <c r="AU370" s="185" t="s">
        <v>87</v>
      </c>
      <c r="AV370" s="11" t="s">
        <v>22</v>
      </c>
      <c r="AW370" s="11" t="s">
        <v>35</v>
      </c>
      <c r="AX370" s="11" t="s">
        <v>77</v>
      </c>
      <c r="AY370" s="185" t="s">
        <v>127</v>
      </c>
    </row>
    <row r="371" spans="2:51" s="10" customFormat="1" ht="22.5" customHeight="1">
      <c r="B371" s="170"/>
      <c r="C371" s="171"/>
      <c r="D371" s="171"/>
      <c r="E371" s="172" t="s">
        <v>5</v>
      </c>
      <c r="F371" s="302" t="s">
        <v>901</v>
      </c>
      <c r="G371" s="303"/>
      <c r="H371" s="303"/>
      <c r="I371" s="303"/>
      <c r="J371" s="171"/>
      <c r="K371" s="173">
        <v>17.7</v>
      </c>
      <c r="L371" s="171"/>
      <c r="M371" s="171"/>
      <c r="N371" s="171"/>
      <c r="O371" s="171"/>
      <c r="P371" s="171"/>
      <c r="Q371" s="171"/>
      <c r="R371" s="174"/>
      <c r="T371" s="175"/>
      <c r="U371" s="171"/>
      <c r="V371" s="171"/>
      <c r="W371" s="171"/>
      <c r="X371" s="171"/>
      <c r="Y371" s="171"/>
      <c r="Z371" s="171"/>
      <c r="AA371" s="176"/>
      <c r="AT371" s="177" t="s">
        <v>134</v>
      </c>
      <c r="AU371" s="177" t="s">
        <v>87</v>
      </c>
      <c r="AV371" s="10" t="s">
        <v>87</v>
      </c>
      <c r="AW371" s="10" t="s">
        <v>35</v>
      </c>
      <c r="AX371" s="10" t="s">
        <v>77</v>
      </c>
      <c r="AY371" s="177" t="s">
        <v>127</v>
      </c>
    </row>
    <row r="372" spans="2:51" s="11" customFormat="1" ht="22.5" customHeight="1">
      <c r="B372" s="178"/>
      <c r="C372" s="179"/>
      <c r="D372" s="179"/>
      <c r="E372" s="180" t="s">
        <v>5</v>
      </c>
      <c r="F372" s="290" t="s">
        <v>778</v>
      </c>
      <c r="G372" s="291"/>
      <c r="H372" s="291"/>
      <c r="I372" s="291"/>
      <c r="J372" s="179"/>
      <c r="K372" s="181" t="s">
        <v>5</v>
      </c>
      <c r="L372" s="179"/>
      <c r="M372" s="179"/>
      <c r="N372" s="179"/>
      <c r="O372" s="179"/>
      <c r="P372" s="179"/>
      <c r="Q372" s="179"/>
      <c r="R372" s="182"/>
      <c r="T372" s="183"/>
      <c r="U372" s="179"/>
      <c r="V372" s="179"/>
      <c r="W372" s="179"/>
      <c r="X372" s="179"/>
      <c r="Y372" s="179"/>
      <c r="Z372" s="179"/>
      <c r="AA372" s="184"/>
      <c r="AT372" s="185" t="s">
        <v>134</v>
      </c>
      <c r="AU372" s="185" t="s">
        <v>87</v>
      </c>
      <c r="AV372" s="11" t="s">
        <v>22</v>
      </c>
      <c r="AW372" s="11" t="s">
        <v>35</v>
      </c>
      <c r="AX372" s="11" t="s">
        <v>77</v>
      </c>
      <c r="AY372" s="185" t="s">
        <v>127</v>
      </c>
    </row>
    <row r="373" spans="2:51" s="10" customFormat="1" ht="22.5" customHeight="1">
      <c r="B373" s="170"/>
      <c r="C373" s="171"/>
      <c r="D373" s="171"/>
      <c r="E373" s="172" t="s">
        <v>5</v>
      </c>
      <c r="F373" s="302" t="s">
        <v>901</v>
      </c>
      <c r="G373" s="303"/>
      <c r="H373" s="303"/>
      <c r="I373" s="303"/>
      <c r="J373" s="171"/>
      <c r="K373" s="173">
        <v>17.7</v>
      </c>
      <c r="L373" s="171"/>
      <c r="M373" s="171"/>
      <c r="N373" s="171"/>
      <c r="O373" s="171"/>
      <c r="P373" s="171"/>
      <c r="Q373" s="171"/>
      <c r="R373" s="174"/>
      <c r="T373" s="175"/>
      <c r="U373" s="171"/>
      <c r="V373" s="171"/>
      <c r="W373" s="171"/>
      <c r="X373" s="171"/>
      <c r="Y373" s="171"/>
      <c r="Z373" s="171"/>
      <c r="AA373" s="176"/>
      <c r="AT373" s="177" t="s">
        <v>134</v>
      </c>
      <c r="AU373" s="177" t="s">
        <v>87</v>
      </c>
      <c r="AV373" s="10" t="s">
        <v>87</v>
      </c>
      <c r="AW373" s="10" t="s">
        <v>35</v>
      </c>
      <c r="AX373" s="10" t="s">
        <v>77</v>
      </c>
      <c r="AY373" s="177" t="s">
        <v>127</v>
      </c>
    </row>
    <row r="374" spans="2:51" s="11" customFormat="1" ht="22.5" customHeight="1">
      <c r="B374" s="178"/>
      <c r="C374" s="179"/>
      <c r="D374" s="179"/>
      <c r="E374" s="180" t="s">
        <v>5</v>
      </c>
      <c r="F374" s="290" t="s">
        <v>779</v>
      </c>
      <c r="G374" s="291"/>
      <c r="H374" s="291"/>
      <c r="I374" s="291"/>
      <c r="J374" s="179"/>
      <c r="K374" s="181" t="s">
        <v>5</v>
      </c>
      <c r="L374" s="179"/>
      <c r="M374" s="179"/>
      <c r="N374" s="179"/>
      <c r="O374" s="179"/>
      <c r="P374" s="179"/>
      <c r="Q374" s="179"/>
      <c r="R374" s="182"/>
      <c r="T374" s="183"/>
      <c r="U374" s="179"/>
      <c r="V374" s="179"/>
      <c r="W374" s="179"/>
      <c r="X374" s="179"/>
      <c r="Y374" s="179"/>
      <c r="Z374" s="179"/>
      <c r="AA374" s="184"/>
      <c r="AT374" s="185" t="s">
        <v>134</v>
      </c>
      <c r="AU374" s="185" t="s">
        <v>87</v>
      </c>
      <c r="AV374" s="11" t="s">
        <v>22</v>
      </c>
      <c r="AW374" s="11" t="s">
        <v>35</v>
      </c>
      <c r="AX374" s="11" t="s">
        <v>77</v>
      </c>
      <c r="AY374" s="185" t="s">
        <v>127</v>
      </c>
    </row>
    <row r="375" spans="2:51" s="10" customFormat="1" ht="22.5" customHeight="1">
      <c r="B375" s="170"/>
      <c r="C375" s="171"/>
      <c r="D375" s="171"/>
      <c r="E375" s="172" t="s">
        <v>5</v>
      </c>
      <c r="F375" s="302" t="s">
        <v>902</v>
      </c>
      <c r="G375" s="303"/>
      <c r="H375" s="303"/>
      <c r="I375" s="303"/>
      <c r="J375" s="171"/>
      <c r="K375" s="173">
        <v>5.9</v>
      </c>
      <c r="L375" s="171"/>
      <c r="M375" s="171"/>
      <c r="N375" s="171"/>
      <c r="O375" s="171"/>
      <c r="P375" s="171"/>
      <c r="Q375" s="171"/>
      <c r="R375" s="174"/>
      <c r="T375" s="175"/>
      <c r="U375" s="171"/>
      <c r="V375" s="171"/>
      <c r="W375" s="171"/>
      <c r="X375" s="171"/>
      <c r="Y375" s="171"/>
      <c r="Z375" s="171"/>
      <c r="AA375" s="176"/>
      <c r="AT375" s="177" t="s">
        <v>134</v>
      </c>
      <c r="AU375" s="177" t="s">
        <v>87</v>
      </c>
      <c r="AV375" s="10" t="s">
        <v>87</v>
      </c>
      <c r="AW375" s="10" t="s">
        <v>35</v>
      </c>
      <c r="AX375" s="10" t="s">
        <v>77</v>
      </c>
      <c r="AY375" s="177" t="s">
        <v>127</v>
      </c>
    </row>
    <row r="376" spans="2:51" s="11" customFormat="1" ht="22.5" customHeight="1">
      <c r="B376" s="178"/>
      <c r="C376" s="179"/>
      <c r="D376" s="179"/>
      <c r="E376" s="180" t="s">
        <v>5</v>
      </c>
      <c r="F376" s="290" t="s">
        <v>781</v>
      </c>
      <c r="G376" s="291"/>
      <c r="H376" s="291"/>
      <c r="I376" s="291"/>
      <c r="J376" s="179"/>
      <c r="K376" s="181" t="s">
        <v>5</v>
      </c>
      <c r="L376" s="179"/>
      <c r="M376" s="179"/>
      <c r="N376" s="179"/>
      <c r="O376" s="179"/>
      <c r="P376" s="179"/>
      <c r="Q376" s="179"/>
      <c r="R376" s="182"/>
      <c r="T376" s="183"/>
      <c r="U376" s="179"/>
      <c r="V376" s="179"/>
      <c r="W376" s="179"/>
      <c r="X376" s="179"/>
      <c r="Y376" s="179"/>
      <c r="Z376" s="179"/>
      <c r="AA376" s="184"/>
      <c r="AT376" s="185" t="s">
        <v>134</v>
      </c>
      <c r="AU376" s="185" t="s">
        <v>87</v>
      </c>
      <c r="AV376" s="11" t="s">
        <v>22</v>
      </c>
      <c r="AW376" s="11" t="s">
        <v>35</v>
      </c>
      <c r="AX376" s="11" t="s">
        <v>77</v>
      </c>
      <c r="AY376" s="185" t="s">
        <v>127</v>
      </c>
    </row>
    <row r="377" spans="2:51" s="10" customFormat="1" ht="22.5" customHeight="1">
      <c r="B377" s="170"/>
      <c r="C377" s="171"/>
      <c r="D377" s="171"/>
      <c r="E377" s="172" t="s">
        <v>5</v>
      </c>
      <c r="F377" s="302" t="s">
        <v>901</v>
      </c>
      <c r="G377" s="303"/>
      <c r="H377" s="303"/>
      <c r="I377" s="303"/>
      <c r="J377" s="171"/>
      <c r="K377" s="173">
        <v>17.7</v>
      </c>
      <c r="L377" s="171"/>
      <c r="M377" s="171"/>
      <c r="N377" s="171"/>
      <c r="O377" s="171"/>
      <c r="P377" s="171"/>
      <c r="Q377" s="171"/>
      <c r="R377" s="174"/>
      <c r="T377" s="175"/>
      <c r="U377" s="171"/>
      <c r="V377" s="171"/>
      <c r="W377" s="171"/>
      <c r="X377" s="171"/>
      <c r="Y377" s="171"/>
      <c r="Z377" s="171"/>
      <c r="AA377" s="176"/>
      <c r="AT377" s="177" t="s">
        <v>134</v>
      </c>
      <c r="AU377" s="177" t="s">
        <v>87</v>
      </c>
      <c r="AV377" s="10" t="s">
        <v>87</v>
      </c>
      <c r="AW377" s="10" t="s">
        <v>35</v>
      </c>
      <c r="AX377" s="10" t="s">
        <v>77</v>
      </c>
      <c r="AY377" s="177" t="s">
        <v>127</v>
      </c>
    </row>
    <row r="378" spans="2:51" s="11" customFormat="1" ht="22.5" customHeight="1">
      <c r="B378" s="178"/>
      <c r="C378" s="179"/>
      <c r="D378" s="179"/>
      <c r="E378" s="180" t="s">
        <v>5</v>
      </c>
      <c r="F378" s="290" t="s">
        <v>782</v>
      </c>
      <c r="G378" s="291"/>
      <c r="H378" s="291"/>
      <c r="I378" s="291"/>
      <c r="J378" s="179"/>
      <c r="K378" s="181" t="s">
        <v>5</v>
      </c>
      <c r="L378" s="179"/>
      <c r="M378" s="179"/>
      <c r="N378" s="179"/>
      <c r="O378" s="179"/>
      <c r="P378" s="179"/>
      <c r="Q378" s="179"/>
      <c r="R378" s="182"/>
      <c r="T378" s="183"/>
      <c r="U378" s="179"/>
      <c r="V378" s="179"/>
      <c r="W378" s="179"/>
      <c r="X378" s="179"/>
      <c r="Y378" s="179"/>
      <c r="Z378" s="179"/>
      <c r="AA378" s="184"/>
      <c r="AT378" s="185" t="s">
        <v>134</v>
      </c>
      <c r="AU378" s="185" t="s">
        <v>87</v>
      </c>
      <c r="AV378" s="11" t="s">
        <v>22</v>
      </c>
      <c r="AW378" s="11" t="s">
        <v>35</v>
      </c>
      <c r="AX378" s="11" t="s">
        <v>77</v>
      </c>
      <c r="AY378" s="185" t="s">
        <v>127</v>
      </c>
    </row>
    <row r="379" spans="2:51" s="10" customFormat="1" ht="22.5" customHeight="1">
      <c r="B379" s="170"/>
      <c r="C379" s="171"/>
      <c r="D379" s="171"/>
      <c r="E379" s="172" t="s">
        <v>5</v>
      </c>
      <c r="F379" s="302" t="s">
        <v>903</v>
      </c>
      <c r="G379" s="303"/>
      <c r="H379" s="303"/>
      <c r="I379" s="303"/>
      <c r="J379" s="171"/>
      <c r="K379" s="173">
        <v>104.4</v>
      </c>
      <c r="L379" s="171"/>
      <c r="M379" s="171"/>
      <c r="N379" s="171"/>
      <c r="O379" s="171"/>
      <c r="P379" s="171"/>
      <c r="Q379" s="171"/>
      <c r="R379" s="174"/>
      <c r="T379" s="175"/>
      <c r="U379" s="171"/>
      <c r="V379" s="171"/>
      <c r="W379" s="171"/>
      <c r="X379" s="171"/>
      <c r="Y379" s="171"/>
      <c r="Z379" s="171"/>
      <c r="AA379" s="176"/>
      <c r="AT379" s="177" t="s">
        <v>134</v>
      </c>
      <c r="AU379" s="177" t="s">
        <v>87</v>
      </c>
      <c r="AV379" s="10" t="s">
        <v>87</v>
      </c>
      <c r="AW379" s="10" t="s">
        <v>35</v>
      </c>
      <c r="AX379" s="10" t="s">
        <v>77</v>
      </c>
      <c r="AY379" s="177" t="s">
        <v>127</v>
      </c>
    </row>
    <row r="380" spans="2:51" s="11" customFormat="1" ht="22.5" customHeight="1">
      <c r="B380" s="178"/>
      <c r="C380" s="179"/>
      <c r="D380" s="179"/>
      <c r="E380" s="180" t="s">
        <v>5</v>
      </c>
      <c r="F380" s="290" t="s">
        <v>784</v>
      </c>
      <c r="G380" s="291"/>
      <c r="H380" s="291"/>
      <c r="I380" s="291"/>
      <c r="J380" s="179"/>
      <c r="K380" s="181" t="s">
        <v>5</v>
      </c>
      <c r="L380" s="179"/>
      <c r="M380" s="179"/>
      <c r="N380" s="179"/>
      <c r="O380" s="179"/>
      <c r="P380" s="179"/>
      <c r="Q380" s="179"/>
      <c r="R380" s="182"/>
      <c r="T380" s="183"/>
      <c r="U380" s="179"/>
      <c r="V380" s="179"/>
      <c r="W380" s="179"/>
      <c r="X380" s="179"/>
      <c r="Y380" s="179"/>
      <c r="Z380" s="179"/>
      <c r="AA380" s="184"/>
      <c r="AT380" s="185" t="s">
        <v>134</v>
      </c>
      <c r="AU380" s="185" t="s">
        <v>87</v>
      </c>
      <c r="AV380" s="11" t="s">
        <v>22</v>
      </c>
      <c r="AW380" s="11" t="s">
        <v>35</v>
      </c>
      <c r="AX380" s="11" t="s">
        <v>77</v>
      </c>
      <c r="AY380" s="185" t="s">
        <v>127</v>
      </c>
    </row>
    <row r="381" spans="2:51" s="10" customFormat="1" ht="22.5" customHeight="1">
      <c r="B381" s="170"/>
      <c r="C381" s="171"/>
      <c r="D381" s="171"/>
      <c r="E381" s="172" t="s">
        <v>5</v>
      </c>
      <c r="F381" s="302" t="s">
        <v>904</v>
      </c>
      <c r="G381" s="303"/>
      <c r="H381" s="303"/>
      <c r="I381" s="303"/>
      <c r="J381" s="171"/>
      <c r="K381" s="173">
        <v>5.8</v>
      </c>
      <c r="L381" s="171"/>
      <c r="M381" s="171"/>
      <c r="N381" s="171"/>
      <c r="O381" s="171"/>
      <c r="P381" s="171"/>
      <c r="Q381" s="171"/>
      <c r="R381" s="174"/>
      <c r="T381" s="175"/>
      <c r="U381" s="171"/>
      <c r="V381" s="171"/>
      <c r="W381" s="171"/>
      <c r="X381" s="171"/>
      <c r="Y381" s="171"/>
      <c r="Z381" s="171"/>
      <c r="AA381" s="176"/>
      <c r="AT381" s="177" t="s">
        <v>134</v>
      </c>
      <c r="AU381" s="177" t="s">
        <v>87</v>
      </c>
      <c r="AV381" s="10" t="s">
        <v>87</v>
      </c>
      <c r="AW381" s="10" t="s">
        <v>35</v>
      </c>
      <c r="AX381" s="10" t="s">
        <v>77</v>
      </c>
      <c r="AY381" s="177" t="s">
        <v>127</v>
      </c>
    </row>
    <row r="382" spans="2:51" s="11" customFormat="1" ht="22.5" customHeight="1">
      <c r="B382" s="178"/>
      <c r="C382" s="179"/>
      <c r="D382" s="179"/>
      <c r="E382" s="180" t="s">
        <v>5</v>
      </c>
      <c r="F382" s="290" t="s">
        <v>785</v>
      </c>
      <c r="G382" s="291"/>
      <c r="H382" s="291"/>
      <c r="I382" s="291"/>
      <c r="J382" s="179"/>
      <c r="K382" s="181" t="s">
        <v>5</v>
      </c>
      <c r="L382" s="179"/>
      <c r="M382" s="179"/>
      <c r="N382" s="179"/>
      <c r="O382" s="179"/>
      <c r="P382" s="179"/>
      <c r="Q382" s="179"/>
      <c r="R382" s="182"/>
      <c r="T382" s="183"/>
      <c r="U382" s="179"/>
      <c r="V382" s="179"/>
      <c r="W382" s="179"/>
      <c r="X382" s="179"/>
      <c r="Y382" s="179"/>
      <c r="Z382" s="179"/>
      <c r="AA382" s="184"/>
      <c r="AT382" s="185" t="s">
        <v>134</v>
      </c>
      <c r="AU382" s="185" t="s">
        <v>87</v>
      </c>
      <c r="AV382" s="11" t="s">
        <v>22</v>
      </c>
      <c r="AW382" s="11" t="s">
        <v>35</v>
      </c>
      <c r="AX382" s="11" t="s">
        <v>77</v>
      </c>
      <c r="AY382" s="185" t="s">
        <v>127</v>
      </c>
    </row>
    <row r="383" spans="2:51" s="10" customFormat="1" ht="22.5" customHeight="1">
      <c r="B383" s="170"/>
      <c r="C383" s="171"/>
      <c r="D383" s="171"/>
      <c r="E383" s="172" t="s">
        <v>5</v>
      </c>
      <c r="F383" s="302" t="s">
        <v>904</v>
      </c>
      <c r="G383" s="303"/>
      <c r="H383" s="303"/>
      <c r="I383" s="303"/>
      <c r="J383" s="171"/>
      <c r="K383" s="173">
        <v>5.8</v>
      </c>
      <c r="L383" s="171"/>
      <c r="M383" s="171"/>
      <c r="N383" s="171"/>
      <c r="O383" s="171"/>
      <c r="P383" s="171"/>
      <c r="Q383" s="171"/>
      <c r="R383" s="174"/>
      <c r="T383" s="175"/>
      <c r="U383" s="171"/>
      <c r="V383" s="171"/>
      <c r="W383" s="171"/>
      <c r="X383" s="171"/>
      <c r="Y383" s="171"/>
      <c r="Z383" s="171"/>
      <c r="AA383" s="176"/>
      <c r="AT383" s="177" t="s">
        <v>134</v>
      </c>
      <c r="AU383" s="177" t="s">
        <v>87</v>
      </c>
      <c r="AV383" s="10" t="s">
        <v>87</v>
      </c>
      <c r="AW383" s="10" t="s">
        <v>35</v>
      </c>
      <c r="AX383" s="10" t="s">
        <v>77</v>
      </c>
      <c r="AY383" s="177" t="s">
        <v>127</v>
      </c>
    </row>
    <row r="384" spans="2:51" s="11" customFormat="1" ht="22.5" customHeight="1">
      <c r="B384" s="178"/>
      <c r="C384" s="179"/>
      <c r="D384" s="179"/>
      <c r="E384" s="180" t="s">
        <v>5</v>
      </c>
      <c r="F384" s="290" t="s">
        <v>786</v>
      </c>
      <c r="G384" s="291"/>
      <c r="H384" s="291"/>
      <c r="I384" s="291"/>
      <c r="J384" s="179"/>
      <c r="K384" s="181" t="s">
        <v>5</v>
      </c>
      <c r="L384" s="179"/>
      <c r="M384" s="179"/>
      <c r="N384" s="179"/>
      <c r="O384" s="179"/>
      <c r="P384" s="179"/>
      <c r="Q384" s="179"/>
      <c r="R384" s="182"/>
      <c r="T384" s="183"/>
      <c r="U384" s="179"/>
      <c r="V384" s="179"/>
      <c r="W384" s="179"/>
      <c r="X384" s="179"/>
      <c r="Y384" s="179"/>
      <c r="Z384" s="179"/>
      <c r="AA384" s="184"/>
      <c r="AT384" s="185" t="s">
        <v>134</v>
      </c>
      <c r="AU384" s="185" t="s">
        <v>87</v>
      </c>
      <c r="AV384" s="11" t="s">
        <v>22</v>
      </c>
      <c r="AW384" s="11" t="s">
        <v>35</v>
      </c>
      <c r="AX384" s="11" t="s">
        <v>77</v>
      </c>
      <c r="AY384" s="185" t="s">
        <v>127</v>
      </c>
    </row>
    <row r="385" spans="2:51" s="10" customFormat="1" ht="22.5" customHeight="1">
      <c r="B385" s="170"/>
      <c r="C385" s="171"/>
      <c r="D385" s="171"/>
      <c r="E385" s="172" t="s">
        <v>5</v>
      </c>
      <c r="F385" s="302" t="s">
        <v>905</v>
      </c>
      <c r="G385" s="303"/>
      <c r="H385" s="303"/>
      <c r="I385" s="303"/>
      <c r="J385" s="171"/>
      <c r="K385" s="173">
        <v>77.28</v>
      </c>
      <c r="L385" s="171"/>
      <c r="M385" s="171"/>
      <c r="N385" s="171"/>
      <c r="O385" s="171"/>
      <c r="P385" s="171"/>
      <c r="Q385" s="171"/>
      <c r="R385" s="174"/>
      <c r="T385" s="175"/>
      <c r="U385" s="171"/>
      <c r="V385" s="171"/>
      <c r="W385" s="171"/>
      <c r="X385" s="171"/>
      <c r="Y385" s="171"/>
      <c r="Z385" s="171"/>
      <c r="AA385" s="176"/>
      <c r="AT385" s="177" t="s">
        <v>134</v>
      </c>
      <c r="AU385" s="177" t="s">
        <v>87</v>
      </c>
      <c r="AV385" s="10" t="s">
        <v>87</v>
      </c>
      <c r="AW385" s="10" t="s">
        <v>35</v>
      </c>
      <c r="AX385" s="10" t="s">
        <v>77</v>
      </c>
      <c r="AY385" s="177" t="s">
        <v>127</v>
      </c>
    </row>
    <row r="386" spans="2:51" s="11" customFormat="1" ht="22.5" customHeight="1">
      <c r="B386" s="178"/>
      <c r="C386" s="179"/>
      <c r="D386" s="179"/>
      <c r="E386" s="180" t="s">
        <v>5</v>
      </c>
      <c r="F386" s="290" t="s">
        <v>788</v>
      </c>
      <c r="G386" s="291"/>
      <c r="H386" s="291"/>
      <c r="I386" s="291"/>
      <c r="J386" s="179"/>
      <c r="K386" s="181" t="s">
        <v>5</v>
      </c>
      <c r="L386" s="179"/>
      <c r="M386" s="179"/>
      <c r="N386" s="179"/>
      <c r="O386" s="179"/>
      <c r="P386" s="179"/>
      <c r="Q386" s="179"/>
      <c r="R386" s="182"/>
      <c r="T386" s="183"/>
      <c r="U386" s="179"/>
      <c r="V386" s="179"/>
      <c r="W386" s="179"/>
      <c r="X386" s="179"/>
      <c r="Y386" s="179"/>
      <c r="Z386" s="179"/>
      <c r="AA386" s="184"/>
      <c r="AT386" s="185" t="s">
        <v>134</v>
      </c>
      <c r="AU386" s="185" t="s">
        <v>87</v>
      </c>
      <c r="AV386" s="11" t="s">
        <v>22</v>
      </c>
      <c r="AW386" s="11" t="s">
        <v>35</v>
      </c>
      <c r="AX386" s="11" t="s">
        <v>77</v>
      </c>
      <c r="AY386" s="185" t="s">
        <v>127</v>
      </c>
    </row>
    <row r="387" spans="2:51" s="10" customFormat="1" ht="22.5" customHeight="1">
      <c r="B387" s="170"/>
      <c r="C387" s="171"/>
      <c r="D387" s="171"/>
      <c r="E387" s="172" t="s">
        <v>5</v>
      </c>
      <c r="F387" s="302" t="s">
        <v>906</v>
      </c>
      <c r="G387" s="303"/>
      <c r="H387" s="303"/>
      <c r="I387" s="303"/>
      <c r="J387" s="171"/>
      <c r="K387" s="173">
        <v>40.700000000000003</v>
      </c>
      <c r="L387" s="171"/>
      <c r="M387" s="171"/>
      <c r="N387" s="171"/>
      <c r="O387" s="171"/>
      <c r="P387" s="171"/>
      <c r="Q387" s="171"/>
      <c r="R387" s="174"/>
      <c r="T387" s="175"/>
      <c r="U387" s="171"/>
      <c r="V387" s="171"/>
      <c r="W387" s="171"/>
      <c r="X387" s="171"/>
      <c r="Y387" s="171"/>
      <c r="Z387" s="171"/>
      <c r="AA387" s="176"/>
      <c r="AT387" s="177" t="s">
        <v>134</v>
      </c>
      <c r="AU387" s="177" t="s">
        <v>87</v>
      </c>
      <c r="AV387" s="10" t="s">
        <v>87</v>
      </c>
      <c r="AW387" s="10" t="s">
        <v>35</v>
      </c>
      <c r="AX387" s="10" t="s">
        <v>77</v>
      </c>
      <c r="AY387" s="177" t="s">
        <v>127</v>
      </c>
    </row>
    <row r="388" spans="2:51" s="11" customFormat="1" ht="22.5" customHeight="1">
      <c r="B388" s="178"/>
      <c r="C388" s="179"/>
      <c r="D388" s="179"/>
      <c r="E388" s="180" t="s">
        <v>5</v>
      </c>
      <c r="F388" s="290" t="s">
        <v>789</v>
      </c>
      <c r="G388" s="291"/>
      <c r="H388" s="291"/>
      <c r="I388" s="291"/>
      <c r="J388" s="179"/>
      <c r="K388" s="181" t="s">
        <v>5</v>
      </c>
      <c r="L388" s="179"/>
      <c r="M388" s="179"/>
      <c r="N388" s="179"/>
      <c r="O388" s="179"/>
      <c r="P388" s="179"/>
      <c r="Q388" s="179"/>
      <c r="R388" s="182"/>
      <c r="T388" s="183"/>
      <c r="U388" s="179"/>
      <c r="V388" s="179"/>
      <c r="W388" s="179"/>
      <c r="X388" s="179"/>
      <c r="Y388" s="179"/>
      <c r="Z388" s="179"/>
      <c r="AA388" s="184"/>
      <c r="AT388" s="185" t="s">
        <v>134</v>
      </c>
      <c r="AU388" s="185" t="s">
        <v>87</v>
      </c>
      <c r="AV388" s="11" t="s">
        <v>22</v>
      </c>
      <c r="AW388" s="11" t="s">
        <v>35</v>
      </c>
      <c r="AX388" s="11" t="s">
        <v>77</v>
      </c>
      <c r="AY388" s="185" t="s">
        <v>127</v>
      </c>
    </row>
    <row r="389" spans="2:51" s="10" customFormat="1" ht="22.5" customHeight="1">
      <c r="B389" s="170"/>
      <c r="C389" s="171"/>
      <c r="D389" s="171"/>
      <c r="E389" s="172" t="s">
        <v>5</v>
      </c>
      <c r="F389" s="302" t="s">
        <v>907</v>
      </c>
      <c r="G389" s="303"/>
      <c r="H389" s="303"/>
      <c r="I389" s="303"/>
      <c r="J389" s="171"/>
      <c r="K389" s="173">
        <v>40.799999999999997</v>
      </c>
      <c r="L389" s="171"/>
      <c r="M389" s="171"/>
      <c r="N389" s="171"/>
      <c r="O389" s="171"/>
      <c r="P389" s="171"/>
      <c r="Q389" s="171"/>
      <c r="R389" s="174"/>
      <c r="T389" s="175"/>
      <c r="U389" s="171"/>
      <c r="V389" s="171"/>
      <c r="W389" s="171"/>
      <c r="X389" s="171"/>
      <c r="Y389" s="171"/>
      <c r="Z389" s="171"/>
      <c r="AA389" s="176"/>
      <c r="AT389" s="177" t="s">
        <v>134</v>
      </c>
      <c r="AU389" s="177" t="s">
        <v>87</v>
      </c>
      <c r="AV389" s="10" t="s">
        <v>87</v>
      </c>
      <c r="AW389" s="10" t="s">
        <v>35</v>
      </c>
      <c r="AX389" s="10" t="s">
        <v>77</v>
      </c>
      <c r="AY389" s="177" t="s">
        <v>127</v>
      </c>
    </row>
    <row r="390" spans="2:51" s="11" customFormat="1" ht="22.5" customHeight="1">
      <c r="B390" s="178"/>
      <c r="C390" s="179"/>
      <c r="D390" s="179"/>
      <c r="E390" s="180" t="s">
        <v>5</v>
      </c>
      <c r="F390" s="290" t="s">
        <v>908</v>
      </c>
      <c r="G390" s="291"/>
      <c r="H390" s="291"/>
      <c r="I390" s="291"/>
      <c r="J390" s="179"/>
      <c r="K390" s="181" t="s">
        <v>5</v>
      </c>
      <c r="L390" s="179"/>
      <c r="M390" s="179"/>
      <c r="N390" s="179"/>
      <c r="O390" s="179"/>
      <c r="P390" s="179"/>
      <c r="Q390" s="179"/>
      <c r="R390" s="182"/>
      <c r="T390" s="183"/>
      <c r="U390" s="179"/>
      <c r="V390" s="179"/>
      <c r="W390" s="179"/>
      <c r="X390" s="179"/>
      <c r="Y390" s="179"/>
      <c r="Z390" s="179"/>
      <c r="AA390" s="184"/>
      <c r="AT390" s="185" t="s">
        <v>134</v>
      </c>
      <c r="AU390" s="185" t="s">
        <v>87</v>
      </c>
      <c r="AV390" s="11" t="s">
        <v>22</v>
      </c>
      <c r="AW390" s="11" t="s">
        <v>35</v>
      </c>
      <c r="AX390" s="11" t="s">
        <v>77</v>
      </c>
      <c r="AY390" s="185" t="s">
        <v>127</v>
      </c>
    </row>
    <row r="391" spans="2:51" s="11" customFormat="1" ht="22.5" customHeight="1">
      <c r="B391" s="178"/>
      <c r="C391" s="179"/>
      <c r="D391" s="179"/>
      <c r="E391" s="180" t="s">
        <v>5</v>
      </c>
      <c r="F391" s="290" t="s">
        <v>803</v>
      </c>
      <c r="G391" s="291"/>
      <c r="H391" s="291"/>
      <c r="I391" s="291"/>
      <c r="J391" s="179"/>
      <c r="K391" s="181" t="s">
        <v>5</v>
      </c>
      <c r="L391" s="179"/>
      <c r="M391" s="179"/>
      <c r="N391" s="179"/>
      <c r="O391" s="179"/>
      <c r="P391" s="179"/>
      <c r="Q391" s="179"/>
      <c r="R391" s="182"/>
      <c r="T391" s="183"/>
      <c r="U391" s="179"/>
      <c r="V391" s="179"/>
      <c r="W391" s="179"/>
      <c r="X391" s="179"/>
      <c r="Y391" s="179"/>
      <c r="Z391" s="179"/>
      <c r="AA391" s="184"/>
      <c r="AT391" s="185" t="s">
        <v>134</v>
      </c>
      <c r="AU391" s="185" t="s">
        <v>87</v>
      </c>
      <c r="AV391" s="11" t="s">
        <v>22</v>
      </c>
      <c r="AW391" s="11" t="s">
        <v>35</v>
      </c>
      <c r="AX391" s="11" t="s">
        <v>77</v>
      </c>
      <c r="AY391" s="185" t="s">
        <v>127</v>
      </c>
    </row>
    <row r="392" spans="2:51" s="10" customFormat="1" ht="22.5" customHeight="1">
      <c r="B392" s="170"/>
      <c r="C392" s="171"/>
      <c r="D392" s="171"/>
      <c r="E392" s="172" t="s">
        <v>5</v>
      </c>
      <c r="F392" s="302" t="s">
        <v>909</v>
      </c>
      <c r="G392" s="303"/>
      <c r="H392" s="303"/>
      <c r="I392" s="303"/>
      <c r="J392" s="171"/>
      <c r="K392" s="173">
        <v>137.5</v>
      </c>
      <c r="L392" s="171"/>
      <c r="M392" s="171"/>
      <c r="N392" s="171"/>
      <c r="O392" s="171"/>
      <c r="P392" s="171"/>
      <c r="Q392" s="171"/>
      <c r="R392" s="174"/>
      <c r="T392" s="175"/>
      <c r="U392" s="171"/>
      <c r="V392" s="171"/>
      <c r="W392" s="171"/>
      <c r="X392" s="171"/>
      <c r="Y392" s="171"/>
      <c r="Z392" s="171"/>
      <c r="AA392" s="176"/>
      <c r="AT392" s="177" t="s">
        <v>134</v>
      </c>
      <c r="AU392" s="177" t="s">
        <v>87</v>
      </c>
      <c r="AV392" s="10" t="s">
        <v>87</v>
      </c>
      <c r="AW392" s="10" t="s">
        <v>35</v>
      </c>
      <c r="AX392" s="10" t="s">
        <v>77</v>
      </c>
      <c r="AY392" s="177" t="s">
        <v>127</v>
      </c>
    </row>
    <row r="393" spans="2:51" s="11" customFormat="1" ht="22.5" customHeight="1">
      <c r="B393" s="178"/>
      <c r="C393" s="179"/>
      <c r="D393" s="179"/>
      <c r="E393" s="180" t="s">
        <v>5</v>
      </c>
      <c r="F393" s="290" t="s">
        <v>805</v>
      </c>
      <c r="G393" s="291"/>
      <c r="H393" s="291"/>
      <c r="I393" s="291"/>
      <c r="J393" s="179"/>
      <c r="K393" s="181" t="s">
        <v>5</v>
      </c>
      <c r="L393" s="179"/>
      <c r="M393" s="179"/>
      <c r="N393" s="179"/>
      <c r="O393" s="179"/>
      <c r="P393" s="179"/>
      <c r="Q393" s="179"/>
      <c r="R393" s="182"/>
      <c r="T393" s="183"/>
      <c r="U393" s="179"/>
      <c r="V393" s="179"/>
      <c r="W393" s="179"/>
      <c r="X393" s="179"/>
      <c r="Y393" s="179"/>
      <c r="Z393" s="179"/>
      <c r="AA393" s="184"/>
      <c r="AT393" s="185" t="s">
        <v>134</v>
      </c>
      <c r="AU393" s="185" t="s">
        <v>87</v>
      </c>
      <c r="AV393" s="11" t="s">
        <v>22</v>
      </c>
      <c r="AW393" s="11" t="s">
        <v>35</v>
      </c>
      <c r="AX393" s="11" t="s">
        <v>77</v>
      </c>
      <c r="AY393" s="185" t="s">
        <v>127</v>
      </c>
    </row>
    <row r="394" spans="2:51" s="10" customFormat="1" ht="22.5" customHeight="1">
      <c r="B394" s="170"/>
      <c r="C394" s="171"/>
      <c r="D394" s="171"/>
      <c r="E394" s="172" t="s">
        <v>5</v>
      </c>
      <c r="F394" s="302" t="s">
        <v>910</v>
      </c>
      <c r="G394" s="303"/>
      <c r="H394" s="303"/>
      <c r="I394" s="303"/>
      <c r="J394" s="171"/>
      <c r="K394" s="173">
        <v>206.976</v>
      </c>
      <c r="L394" s="171"/>
      <c r="M394" s="171"/>
      <c r="N394" s="171"/>
      <c r="O394" s="171"/>
      <c r="P394" s="171"/>
      <c r="Q394" s="171"/>
      <c r="R394" s="174"/>
      <c r="T394" s="175"/>
      <c r="U394" s="171"/>
      <c r="V394" s="171"/>
      <c r="W394" s="171"/>
      <c r="X394" s="171"/>
      <c r="Y394" s="171"/>
      <c r="Z394" s="171"/>
      <c r="AA394" s="176"/>
      <c r="AT394" s="177" t="s">
        <v>134</v>
      </c>
      <c r="AU394" s="177" t="s">
        <v>87</v>
      </c>
      <c r="AV394" s="10" t="s">
        <v>87</v>
      </c>
      <c r="AW394" s="10" t="s">
        <v>35</v>
      </c>
      <c r="AX394" s="10" t="s">
        <v>77</v>
      </c>
      <c r="AY394" s="177" t="s">
        <v>127</v>
      </c>
    </row>
    <row r="395" spans="2:51" s="11" customFormat="1" ht="22.5" customHeight="1">
      <c r="B395" s="178"/>
      <c r="C395" s="179"/>
      <c r="D395" s="179"/>
      <c r="E395" s="180" t="s">
        <v>5</v>
      </c>
      <c r="F395" s="290" t="s">
        <v>807</v>
      </c>
      <c r="G395" s="291"/>
      <c r="H395" s="291"/>
      <c r="I395" s="291"/>
      <c r="J395" s="179"/>
      <c r="K395" s="181" t="s">
        <v>5</v>
      </c>
      <c r="L395" s="179"/>
      <c r="M395" s="179"/>
      <c r="N395" s="179"/>
      <c r="O395" s="179"/>
      <c r="P395" s="179"/>
      <c r="Q395" s="179"/>
      <c r="R395" s="182"/>
      <c r="T395" s="183"/>
      <c r="U395" s="179"/>
      <c r="V395" s="179"/>
      <c r="W395" s="179"/>
      <c r="X395" s="179"/>
      <c r="Y395" s="179"/>
      <c r="Z395" s="179"/>
      <c r="AA395" s="184"/>
      <c r="AT395" s="185" t="s">
        <v>134</v>
      </c>
      <c r="AU395" s="185" t="s">
        <v>87</v>
      </c>
      <c r="AV395" s="11" t="s">
        <v>22</v>
      </c>
      <c r="AW395" s="11" t="s">
        <v>35</v>
      </c>
      <c r="AX395" s="11" t="s">
        <v>77</v>
      </c>
      <c r="AY395" s="185" t="s">
        <v>127</v>
      </c>
    </row>
    <row r="396" spans="2:51" s="10" customFormat="1" ht="22.5" customHeight="1">
      <c r="B396" s="170"/>
      <c r="C396" s="171"/>
      <c r="D396" s="171"/>
      <c r="E396" s="172" t="s">
        <v>5</v>
      </c>
      <c r="F396" s="302" t="s">
        <v>911</v>
      </c>
      <c r="G396" s="303"/>
      <c r="H396" s="303"/>
      <c r="I396" s="303"/>
      <c r="J396" s="171"/>
      <c r="K396" s="173">
        <v>141.12</v>
      </c>
      <c r="L396" s="171"/>
      <c r="M396" s="171"/>
      <c r="N396" s="171"/>
      <c r="O396" s="171"/>
      <c r="P396" s="171"/>
      <c r="Q396" s="171"/>
      <c r="R396" s="174"/>
      <c r="T396" s="175"/>
      <c r="U396" s="171"/>
      <c r="V396" s="171"/>
      <c r="W396" s="171"/>
      <c r="X396" s="171"/>
      <c r="Y396" s="171"/>
      <c r="Z396" s="171"/>
      <c r="AA396" s="176"/>
      <c r="AT396" s="177" t="s">
        <v>134</v>
      </c>
      <c r="AU396" s="177" t="s">
        <v>87</v>
      </c>
      <c r="AV396" s="10" t="s">
        <v>87</v>
      </c>
      <c r="AW396" s="10" t="s">
        <v>35</v>
      </c>
      <c r="AX396" s="10" t="s">
        <v>77</v>
      </c>
      <c r="AY396" s="177" t="s">
        <v>127</v>
      </c>
    </row>
    <row r="397" spans="2:51" s="11" customFormat="1" ht="22.5" customHeight="1">
      <c r="B397" s="178"/>
      <c r="C397" s="179"/>
      <c r="D397" s="179"/>
      <c r="E397" s="180" t="s">
        <v>5</v>
      </c>
      <c r="F397" s="290" t="s">
        <v>809</v>
      </c>
      <c r="G397" s="291"/>
      <c r="H397" s="291"/>
      <c r="I397" s="291"/>
      <c r="J397" s="179"/>
      <c r="K397" s="181" t="s">
        <v>5</v>
      </c>
      <c r="L397" s="179"/>
      <c r="M397" s="179"/>
      <c r="N397" s="179"/>
      <c r="O397" s="179"/>
      <c r="P397" s="179"/>
      <c r="Q397" s="179"/>
      <c r="R397" s="182"/>
      <c r="T397" s="183"/>
      <c r="U397" s="179"/>
      <c r="V397" s="179"/>
      <c r="W397" s="179"/>
      <c r="X397" s="179"/>
      <c r="Y397" s="179"/>
      <c r="Z397" s="179"/>
      <c r="AA397" s="184"/>
      <c r="AT397" s="185" t="s">
        <v>134</v>
      </c>
      <c r="AU397" s="185" t="s">
        <v>87</v>
      </c>
      <c r="AV397" s="11" t="s">
        <v>22</v>
      </c>
      <c r="AW397" s="11" t="s">
        <v>35</v>
      </c>
      <c r="AX397" s="11" t="s">
        <v>77</v>
      </c>
      <c r="AY397" s="185" t="s">
        <v>127</v>
      </c>
    </row>
    <row r="398" spans="2:51" s="10" customFormat="1" ht="22.5" customHeight="1">
      <c r="B398" s="170"/>
      <c r="C398" s="171"/>
      <c r="D398" s="171"/>
      <c r="E398" s="172" t="s">
        <v>5</v>
      </c>
      <c r="F398" s="302" t="s">
        <v>912</v>
      </c>
      <c r="G398" s="303"/>
      <c r="H398" s="303"/>
      <c r="I398" s="303"/>
      <c r="J398" s="171"/>
      <c r="K398" s="173">
        <v>142.56</v>
      </c>
      <c r="L398" s="171"/>
      <c r="M398" s="171"/>
      <c r="N398" s="171"/>
      <c r="O398" s="171"/>
      <c r="P398" s="171"/>
      <c r="Q398" s="171"/>
      <c r="R398" s="174"/>
      <c r="T398" s="175"/>
      <c r="U398" s="171"/>
      <c r="V398" s="171"/>
      <c r="W398" s="171"/>
      <c r="X398" s="171"/>
      <c r="Y398" s="171"/>
      <c r="Z398" s="171"/>
      <c r="AA398" s="176"/>
      <c r="AT398" s="177" t="s">
        <v>134</v>
      </c>
      <c r="AU398" s="177" t="s">
        <v>87</v>
      </c>
      <c r="AV398" s="10" t="s">
        <v>87</v>
      </c>
      <c r="AW398" s="10" t="s">
        <v>35</v>
      </c>
      <c r="AX398" s="10" t="s">
        <v>77</v>
      </c>
      <c r="AY398" s="177" t="s">
        <v>127</v>
      </c>
    </row>
    <row r="399" spans="2:51" s="11" customFormat="1" ht="22.5" customHeight="1">
      <c r="B399" s="178"/>
      <c r="C399" s="179"/>
      <c r="D399" s="179"/>
      <c r="E399" s="180" t="s">
        <v>5</v>
      </c>
      <c r="F399" s="290" t="s">
        <v>811</v>
      </c>
      <c r="G399" s="291"/>
      <c r="H399" s="291"/>
      <c r="I399" s="291"/>
      <c r="J399" s="179"/>
      <c r="K399" s="181" t="s">
        <v>5</v>
      </c>
      <c r="L399" s="179"/>
      <c r="M399" s="179"/>
      <c r="N399" s="179"/>
      <c r="O399" s="179"/>
      <c r="P399" s="179"/>
      <c r="Q399" s="179"/>
      <c r="R399" s="182"/>
      <c r="T399" s="183"/>
      <c r="U399" s="179"/>
      <c r="V399" s="179"/>
      <c r="W399" s="179"/>
      <c r="X399" s="179"/>
      <c r="Y399" s="179"/>
      <c r="Z399" s="179"/>
      <c r="AA399" s="184"/>
      <c r="AT399" s="185" t="s">
        <v>134</v>
      </c>
      <c r="AU399" s="185" t="s">
        <v>87</v>
      </c>
      <c r="AV399" s="11" t="s">
        <v>22</v>
      </c>
      <c r="AW399" s="11" t="s">
        <v>35</v>
      </c>
      <c r="AX399" s="11" t="s">
        <v>77</v>
      </c>
      <c r="AY399" s="185" t="s">
        <v>127</v>
      </c>
    </row>
    <row r="400" spans="2:51" s="10" customFormat="1" ht="22.5" customHeight="1">
      <c r="B400" s="170"/>
      <c r="C400" s="171"/>
      <c r="D400" s="171"/>
      <c r="E400" s="172" t="s">
        <v>5</v>
      </c>
      <c r="F400" s="302" t="s">
        <v>913</v>
      </c>
      <c r="G400" s="303"/>
      <c r="H400" s="303"/>
      <c r="I400" s="303"/>
      <c r="J400" s="171"/>
      <c r="K400" s="173">
        <v>25</v>
      </c>
      <c r="L400" s="171"/>
      <c r="M400" s="171"/>
      <c r="N400" s="171"/>
      <c r="O400" s="171"/>
      <c r="P400" s="171"/>
      <c r="Q400" s="171"/>
      <c r="R400" s="174"/>
      <c r="T400" s="175"/>
      <c r="U400" s="171"/>
      <c r="V400" s="171"/>
      <c r="W400" s="171"/>
      <c r="X400" s="171"/>
      <c r="Y400" s="171"/>
      <c r="Z400" s="171"/>
      <c r="AA400" s="176"/>
      <c r="AT400" s="177" t="s">
        <v>134</v>
      </c>
      <c r="AU400" s="177" t="s">
        <v>87</v>
      </c>
      <c r="AV400" s="10" t="s">
        <v>87</v>
      </c>
      <c r="AW400" s="10" t="s">
        <v>35</v>
      </c>
      <c r="AX400" s="10" t="s">
        <v>77</v>
      </c>
      <c r="AY400" s="177" t="s">
        <v>127</v>
      </c>
    </row>
    <row r="401" spans="2:65" s="12" customFormat="1" ht="22.5" customHeight="1">
      <c r="B401" s="188"/>
      <c r="C401" s="189"/>
      <c r="D401" s="189"/>
      <c r="E401" s="190" t="s">
        <v>5</v>
      </c>
      <c r="F401" s="304" t="s">
        <v>279</v>
      </c>
      <c r="G401" s="305"/>
      <c r="H401" s="305"/>
      <c r="I401" s="305"/>
      <c r="J401" s="189"/>
      <c r="K401" s="191">
        <v>2458.2759999999998</v>
      </c>
      <c r="L401" s="189"/>
      <c r="M401" s="189"/>
      <c r="N401" s="189"/>
      <c r="O401" s="189"/>
      <c r="P401" s="189"/>
      <c r="Q401" s="189"/>
      <c r="R401" s="192"/>
      <c r="T401" s="193"/>
      <c r="U401" s="189"/>
      <c r="V401" s="189"/>
      <c r="W401" s="189"/>
      <c r="X401" s="189"/>
      <c r="Y401" s="189"/>
      <c r="Z401" s="189"/>
      <c r="AA401" s="194"/>
      <c r="AT401" s="195" t="s">
        <v>134</v>
      </c>
      <c r="AU401" s="195" t="s">
        <v>87</v>
      </c>
      <c r="AV401" s="12" t="s">
        <v>150</v>
      </c>
      <c r="AW401" s="12" t="s">
        <v>35</v>
      </c>
      <c r="AX401" s="12" t="s">
        <v>22</v>
      </c>
      <c r="AY401" s="195" t="s">
        <v>127</v>
      </c>
    </row>
    <row r="402" spans="2:65" s="1" customFormat="1" ht="31.5" customHeight="1">
      <c r="B402" s="135"/>
      <c r="C402" s="163" t="s">
        <v>403</v>
      </c>
      <c r="D402" s="163" t="s">
        <v>128</v>
      </c>
      <c r="E402" s="164" t="s">
        <v>351</v>
      </c>
      <c r="F402" s="285" t="s">
        <v>352</v>
      </c>
      <c r="G402" s="285"/>
      <c r="H402" s="285"/>
      <c r="I402" s="285"/>
      <c r="J402" s="165" t="s">
        <v>353</v>
      </c>
      <c r="K402" s="166">
        <v>4424.8969999999999</v>
      </c>
      <c r="L402" s="286">
        <v>0</v>
      </c>
      <c r="M402" s="286"/>
      <c r="N402" s="287">
        <f>ROUND(L402*K402,2)</f>
        <v>0</v>
      </c>
      <c r="O402" s="287"/>
      <c r="P402" s="287"/>
      <c r="Q402" s="287"/>
      <c r="R402" s="138"/>
      <c r="T402" s="167" t="s">
        <v>5</v>
      </c>
      <c r="U402" s="47" t="s">
        <v>42</v>
      </c>
      <c r="V402" s="39"/>
      <c r="W402" s="168">
        <f>V402*K402</f>
        <v>0</v>
      </c>
      <c r="X402" s="168">
        <v>0</v>
      </c>
      <c r="Y402" s="168">
        <f>X402*K402</f>
        <v>0</v>
      </c>
      <c r="Z402" s="168">
        <v>0</v>
      </c>
      <c r="AA402" s="169">
        <f>Z402*K402</f>
        <v>0</v>
      </c>
      <c r="AR402" s="21" t="s">
        <v>150</v>
      </c>
      <c r="AT402" s="21" t="s">
        <v>128</v>
      </c>
      <c r="AU402" s="21" t="s">
        <v>87</v>
      </c>
      <c r="AY402" s="21" t="s">
        <v>127</v>
      </c>
      <c r="BE402" s="109">
        <f>IF(U402="základní",N402,0)</f>
        <v>0</v>
      </c>
      <c r="BF402" s="109">
        <f>IF(U402="snížená",N402,0)</f>
        <v>0</v>
      </c>
      <c r="BG402" s="109">
        <f>IF(U402="zákl. přenesená",N402,0)</f>
        <v>0</v>
      </c>
      <c r="BH402" s="109">
        <f>IF(U402="sníž. přenesená",N402,0)</f>
        <v>0</v>
      </c>
      <c r="BI402" s="109">
        <f>IF(U402="nulová",N402,0)</f>
        <v>0</v>
      </c>
      <c r="BJ402" s="21" t="s">
        <v>22</v>
      </c>
      <c r="BK402" s="109">
        <f>ROUND(L402*K402,2)</f>
        <v>0</v>
      </c>
      <c r="BL402" s="21" t="s">
        <v>150</v>
      </c>
      <c r="BM402" s="21" t="s">
        <v>914</v>
      </c>
    </row>
    <row r="403" spans="2:65" s="10" customFormat="1" ht="22.5" customHeight="1">
      <c r="B403" s="170"/>
      <c r="C403" s="171"/>
      <c r="D403" s="171"/>
      <c r="E403" s="172" t="s">
        <v>5</v>
      </c>
      <c r="F403" s="288" t="s">
        <v>915</v>
      </c>
      <c r="G403" s="289"/>
      <c r="H403" s="289"/>
      <c r="I403" s="289"/>
      <c r="J403" s="171"/>
      <c r="K403" s="173">
        <v>4424.8969999999999</v>
      </c>
      <c r="L403" s="171"/>
      <c r="M403" s="171"/>
      <c r="N403" s="171"/>
      <c r="O403" s="171"/>
      <c r="P403" s="171"/>
      <c r="Q403" s="171"/>
      <c r="R403" s="174"/>
      <c r="T403" s="175"/>
      <c r="U403" s="171"/>
      <c r="V403" s="171"/>
      <c r="W403" s="171"/>
      <c r="X403" s="171"/>
      <c r="Y403" s="171"/>
      <c r="Z403" s="171"/>
      <c r="AA403" s="176"/>
      <c r="AT403" s="177" t="s">
        <v>134</v>
      </c>
      <c r="AU403" s="177" t="s">
        <v>87</v>
      </c>
      <c r="AV403" s="10" t="s">
        <v>87</v>
      </c>
      <c r="AW403" s="10" t="s">
        <v>35</v>
      </c>
      <c r="AX403" s="10" t="s">
        <v>22</v>
      </c>
      <c r="AY403" s="177" t="s">
        <v>127</v>
      </c>
    </row>
    <row r="404" spans="2:65" s="1" customFormat="1" ht="31.5" customHeight="1">
      <c r="B404" s="135"/>
      <c r="C404" s="163" t="s">
        <v>412</v>
      </c>
      <c r="D404" s="163" t="s">
        <v>128</v>
      </c>
      <c r="E404" s="164" t="s">
        <v>356</v>
      </c>
      <c r="F404" s="285" t="s">
        <v>357</v>
      </c>
      <c r="G404" s="285"/>
      <c r="H404" s="285"/>
      <c r="I404" s="285"/>
      <c r="J404" s="165" t="s">
        <v>305</v>
      </c>
      <c r="K404" s="166">
        <v>1254.848</v>
      </c>
      <c r="L404" s="286">
        <v>0</v>
      </c>
      <c r="M404" s="286"/>
      <c r="N404" s="287">
        <f>ROUND(L404*K404,2)</f>
        <v>0</v>
      </c>
      <c r="O404" s="287"/>
      <c r="P404" s="287"/>
      <c r="Q404" s="287"/>
      <c r="R404" s="138"/>
      <c r="T404" s="167" t="s">
        <v>5</v>
      </c>
      <c r="U404" s="47" t="s">
        <v>42</v>
      </c>
      <c r="V404" s="39"/>
      <c r="W404" s="168">
        <f>V404*K404</f>
        <v>0</v>
      </c>
      <c r="X404" s="168">
        <v>0</v>
      </c>
      <c r="Y404" s="168">
        <f>X404*K404</f>
        <v>0</v>
      </c>
      <c r="Z404" s="168">
        <v>0</v>
      </c>
      <c r="AA404" s="169">
        <f>Z404*K404</f>
        <v>0</v>
      </c>
      <c r="AR404" s="21" t="s">
        <v>150</v>
      </c>
      <c r="AT404" s="21" t="s">
        <v>128</v>
      </c>
      <c r="AU404" s="21" t="s">
        <v>87</v>
      </c>
      <c r="AY404" s="21" t="s">
        <v>127</v>
      </c>
      <c r="BE404" s="109">
        <f>IF(U404="základní",N404,0)</f>
        <v>0</v>
      </c>
      <c r="BF404" s="109">
        <f>IF(U404="snížená",N404,0)</f>
        <v>0</v>
      </c>
      <c r="BG404" s="109">
        <f>IF(U404="zákl. přenesená",N404,0)</f>
        <v>0</v>
      </c>
      <c r="BH404" s="109">
        <f>IF(U404="sníž. přenesená",N404,0)</f>
        <v>0</v>
      </c>
      <c r="BI404" s="109">
        <f>IF(U404="nulová",N404,0)</f>
        <v>0</v>
      </c>
      <c r="BJ404" s="21" t="s">
        <v>22</v>
      </c>
      <c r="BK404" s="109">
        <f>ROUND(L404*K404,2)</f>
        <v>0</v>
      </c>
      <c r="BL404" s="21" t="s">
        <v>150</v>
      </c>
      <c r="BM404" s="21" t="s">
        <v>916</v>
      </c>
    </row>
    <row r="405" spans="2:65" s="11" customFormat="1" ht="22.5" customHeight="1">
      <c r="B405" s="178"/>
      <c r="C405" s="179"/>
      <c r="D405" s="179"/>
      <c r="E405" s="180" t="s">
        <v>5</v>
      </c>
      <c r="F405" s="300" t="s">
        <v>263</v>
      </c>
      <c r="G405" s="301"/>
      <c r="H405" s="301"/>
      <c r="I405" s="301"/>
      <c r="J405" s="179"/>
      <c r="K405" s="181" t="s">
        <v>5</v>
      </c>
      <c r="L405" s="179"/>
      <c r="M405" s="179"/>
      <c r="N405" s="179"/>
      <c r="O405" s="179"/>
      <c r="P405" s="179"/>
      <c r="Q405" s="179"/>
      <c r="R405" s="182"/>
      <c r="T405" s="183"/>
      <c r="U405" s="179"/>
      <c r="V405" s="179"/>
      <c r="W405" s="179"/>
      <c r="X405" s="179"/>
      <c r="Y405" s="179"/>
      <c r="Z405" s="179"/>
      <c r="AA405" s="184"/>
      <c r="AT405" s="185" t="s">
        <v>134</v>
      </c>
      <c r="AU405" s="185" t="s">
        <v>87</v>
      </c>
      <c r="AV405" s="11" t="s">
        <v>22</v>
      </c>
      <c r="AW405" s="11" t="s">
        <v>35</v>
      </c>
      <c r="AX405" s="11" t="s">
        <v>77</v>
      </c>
      <c r="AY405" s="185" t="s">
        <v>127</v>
      </c>
    </row>
    <row r="406" spans="2:65" s="11" customFormat="1" ht="22.5" customHeight="1">
      <c r="B406" s="178"/>
      <c r="C406" s="179"/>
      <c r="D406" s="179"/>
      <c r="E406" s="180" t="s">
        <v>5</v>
      </c>
      <c r="F406" s="290" t="s">
        <v>760</v>
      </c>
      <c r="G406" s="291"/>
      <c r="H406" s="291"/>
      <c r="I406" s="291"/>
      <c r="J406" s="179"/>
      <c r="K406" s="181" t="s">
        <v>5</v>
      </c>
      <c r="L406" s="179"/>
      <c r="M406" s="179"/>
      <c r="N406" s="179"/>
      <c r="O406" s="179"/>
      <c r="P406" s="179"/>
      <c r="Q406" s="179"/>
      <c r="R406" s="182"/>
      <c r="T406" s="183"/>
      <c r="U406" s="179"/>
      <c r="V406" s="179"/>
      <c r="W406" s="179"/>
      <c r="X406" s="179"/>
      <c r="Y406" s="179"/>
      <c r="Z406" s="179"/>
      <c r="AA406" s="184"/>
      <c r="AT406" s="185" t="s">
        <v>134</v>
      </c>
      <c r="AU406" s="185" t="s">
        <v>87</v>
      </c>
      <c r="AV406" s="11" t="s">
        <v>22</v>
      </c>
      <c r="AW406" s="11" t="s">
        <v>35</v>
      </c>
      <c r="AX406" s="11" t="s">
        <v>77</v>
      </c>
      <c r="AY406" s="185" t="s">
        <v>127</v>
      </c>
    </row>
    <row r="407" spans="2:65" s="11" customFormat="1" ht="22.5" customHeight="1">
      <c r="B407" s="178"/>
      <c r="C407" s="179"/>
      <c r="D407" s="179"/>
      <c r="E407" s="180" t="s">
        <v>5</v>
      </c>
      <c r="F407" s="290" t="s">
        <v>761</v>
      </c>
      <c r="G407" s="291"/>
      <c r="H407" s="291"/>
      <c r="I407" s="291"/>
      <c r="J407" s="179"/>
      <c r="K407" s="181" t="s">
        <v>5</v>
      </c>
      <c r="L407" s="179"/>
      <c r="M407" s="179"/>
      <c r="N407" s="179"/>
      <c r="O407" s="179"/>
      <c r="P407" s="179"/>
      <c r="Q407" s="179"/>
      <c r="R407" s="182"/>
      <c r="T407" s="183"/>
      <c r="U407" s="179"/>
      <c r="V407" s="179"/>
      <c r="W407" s="179"/>
      <c r="X407" s="179"/>
      <c r="Y407" s="179"/>
      <c r="Z407" s="179"/>
      <c r="AA407" s="184"/>
      <c r="AT407" s="185" t="s">
        <v>134</v>
      </c>
      <c r="AU407" s="185" t="s">
        <v>87</v>
      </c>
      <c r="AV407" s="11" t="s">
        <v>22</v>
      </c>
      <c r="AW407" s="11" t="s">
        <v>35</v>
      </c>
      <c r="AX407" s="11" t="s">
        <v>77</v>
      </c>
      <c r="AY407" s="185" t="s">
        <v>127</v>
      </c>
    </row>
    <row r="408" spans="2:65" s="11" customFormat="1" ht="22.5" customHeight="1">
      <c r="B408" s="178"/>
      <c r="C408" s="179"/>
      <c r="D408" s="179"/>
      <c r="E408" s="180" t="s">
        <v>5</v>
      </c>
      <c r="F408" s="290" t="s">
        <v>762</v>
      </c>
      <c r="G408" s="291"/>
      <c r="H408" s="291"/>
      <c r="I408" s="291"/>
      <c r="J408" s="179"/>
      <c r="K408" s="181" t="s">
        <v>5</v>
      </c>
      <c r="L408" s="179"/>
      <c r="M408" s="179"/>
      <c r="N408" s="179"/>
      <c r="O408" s="179"/>
      <c r="P408" s="179"/>
      <c r="Q408" s="179"/>
      <c r="R408" s="182"/>
      <c r="T408" s="183"/>
      <c r="U408" s="179"/>
      <c r="V408" s="179"/>
      <c r="W408" s="179"/>
      <c r="X408" s="179"/>
      <c r="Y408" s="179"/>
      <c r="Z408" s="179"/>
      <c r="AA408" s="184"/>
      <c r="AT408" s="185" t="s">
        <v>134</v>
      </c>
      <c r="AU408" s="185" t="s">
        <v>87</v>
      </c>
      <c r="AV408" s="11" t="s">
        <v>22</v>
      </c>
      <c r="AW408" s="11" t="s">
        <v>35</v>
      </c>
      <c r="AX408" s="11" t="s">
        <v>77</v>
      </c>
      <c r="AY408" s="185" t="s">
        <v>127</v>
      </c>
    </row>
    <row r="409" spans="2:65" s="11" customFormat="1" ht="22.5" customHeight="1">
      <c r="B409" s="178"/>
      <c r="C409" s="179"/>
      <c r="D409" s="179"/>
      <c r="E409" s="180" t="s">
        <v>5</v>
      </c>
      <c r="F409" s="290" t="s">
        <v>763</v>
      </c>
      <c r="G409" s="291"/>
      <c r="H409" s="291"/>
      <c r="I409" s="291"/>
      <c r="J409" s="179"/>
      <c r="K409" s="181" t="s">
        <v>5</v>
      </c>
      <c r="L409" s="179"/>
      <c r="M409" s="179"/>
      <c r="N409" s="179"/>
      <c r="O409" s="179"/>
      <c r="P409" s="179"/>
      <c r="Q409" s="179"/>
      <c r="R409" s="182"/>
      <c r="T409" s="183"/>
      <c r="U409" s="179"/>
      <c r="V409" s="179"/>
      <c r="W409" s="179"/>
      <c r="X409" s="179"/>
      <c r="Y409" s="179"/>
      <c r="Z409" s="179"/>
      <c r="AA409" s="184"/>
      <c r="AT409" s="185" t="s">
        <v>134</v>
      </c>
      <c r="AU409" s="185" t="s">
        <v>87</v>
      </c>
      <c r="AV409" s="11" t="s">
        <v>22</v>
      </c>
      <c r="AW409" s="11" t="s">
        <v>35</v>
      </c>
      <c r="AX409" s="11" t="s">
        <v>77</v>
      </c>
      <c r="AY409" s="185" t="s">
        <v>127</v>
      </c>
    </row>
    <row r="410" spans="2:65" s="11" customFormat="1" ht="22.5" customHeight="1">
      <c r="B410" s="178"/>
      <c r="C410" s="179"/>
      <c r="D410" s="179"/>
      <c r="E410" s="180" t="s">
        <v>5</v>
      </c>
      <c r="F410" s="290" t="s">
        <v>770</v>
      </c>
      <c r="G410" s="291"/>
      <c r="H410" s="291"/>
      <c r="I410" s="291"/>
      <c r="J410" s="179"/>
      <c r="K410" s="181" t="s">
        <v>5</v>
      </c>
      <c r="L410" s="179"/>
      <c r="M410" s="179"/>
      <c r="N410" s="179"/>
      <c r="O410" s="179"/>
      <c r="P410" s="179"/>
      <c r="Q410" s="179"/>
      <c r="R410" s="182"/>
      <c r="T410" s="183"/>
      <c r="U410" s="179"/>
      <c r="V410" s="179"/>
      <c r="W410" s="179"/>
      <c r="X410" s="179"/>
      <c r="Y410" s="179"/>
      <c r="Z410" s="179"/>
      <c r="AA410" s="184"/>
      <c r="AT410" s="185" t="s">
        <v>134</v>
      </c>
      <c r="AU410" s="185" t="s">
        <v>87</v>
      </c>
      <c r="AV410" s="11" t="s">
        <v>22</v>
      </c>
      <c r="AW410" s="11" t="s">
        <v>35</v>
      </c>
      <c r="AX410" s="11" t="s">
        <v>77</v>
      </c>
      <c r="AY410" s="185" t="s">
        <v>127</v>
      </c>
    </row>
    <row r="411" spans="2:65" s="10" customFormat="1" ht="22.5" customHeight="1">
      <c r="B411" s="170"/>
      <c r="C411" s="171"/>
      <c r="D411" s="171"/>
      <c r="E411" s="172" t="s">
        <v>5</v>
      </c>
      <c r="F411" s="302" t="s">
        <v>917</v>
      </c>
      <c r="G411" s="303"/>
      <c r="H411" s="303"/>
      <c r="I411" s="303"/>
      <c r="J411" s="171"/>
      <c r="K411" s="173">
        <v>869.03599999999994</v>
      </c>
      <c r="L411" s="171"/>
      <c r="M411" s="171"/>
      <c r="N411" s="171"/>
      <c r="O411" s="171"/>
      <c r="P411" s="171"/>
      <c r="Q411" s="171"/>
      <c r="R411" s="174"/>
      <c r="T411" s="175"/>
      <c r="U411" s="171"/>
      <c r="V411" s="171"/>
      <c r="W411" s="171"/>
      <c r="X411" s="171"/>
      <c r="Y411" s="171"/>
      <c r="Z411" s="171"/>
      <c r="AA411" s="176"/>
      <c r="AT411" s="177" t="s">
        <v>134</v>
      </c>
      <c r="AU411" s="177" t="s">
        <v>87</v>
      </c>
      <c r="AV411" s="10" t="s">
        <v>87</v>
      </c>
      <c r="AW411" s="10" t="s">
        <v>35</v>
      </c>
      <c r="AX411" s="10" t="s">
        <v>77</v>
      </c>
      <c r="AY411" s="177" t="s">
        <v>127</v>
      </c>
    </row>
    <row r="412" spans="2:65" s="11" customFormat="1" ht="22.5" customHeight="1">
      <c r="B412" s="178"/>
      <c r="C412" s="179"/>
      <c r="D412" s="179"/>
      <c r="E412" s="180" t="s">
        <v>5</v>
      </c>
      <c r="F412" s="290" t="s">
        <v>772</v>
      </c>
      <c r="G412" s="291"/>
      <c r="H412" s="291"/>
      <c r="I412" s="291"/>
      <c r="J412" s="179"/>
      <c r="K412" s="181" t="s">
        <v>5</v>
      </c>
      <c r="L412" s="179"/>
      <c r="M412" s="179"/>
      <c r="N412" s="179"/>
      <c r="O412" s="179"/>
      <c r="P412" s="179"/>
      <c r="Q412" s="179"/>
      <c r="R412" s="182"/>
      <c r="T412" s="183"/>
      <c r="U412" s="179"/>
      <c r="V412" s="179"/>
      <c r="W412" s="179"/>
      <c r="X412" s="179"/>
      <c r="Y412" s="179"/>
      <c r="Z412" s="179"/>
      <c r="AA412" s="184"/>
      <c r="AT412" s="185" t="s">
        <v>134</v>
      </c>
      <c r="AU412" s="185" t="s">
        <v>87</v>
      </c>
      <c r="AV412" s="11" t="s">
        <v>22</v>
      </c>
      <c r="AW412" s="11" t="s">
        <v>35</v>
      </c>
      <c r="AX412" s="11" t="s">
        <v>77</v>
      </c>
      <c r="AY412" s="185" t="s">
        <v>127</v>
      </c>
    </row>
    <row r="413" spans="2:65" s="10" customFormat="1" ht="22.5" customHeight="1">
      <c r="B413" s="170"/>
      <c r="C413" s="171"/>
      <c r="D413" s="171"/>
      <c r="E413" s="172" t="s">
        <v>5</v>
      </c>
      <c r="F413" s="302" t="s">
        <v>918</v>
      </c>
      <c r="G413" s="303"/>
      <c r="H413" s="303"/>
      <c r="I413" s="303"/>
      <c r="J413" s="171"/>
      <c r="K413" s="173">
        <v>36.299999999999997</v>
      </c>
      <c r="L413" s="171"/>
      <c r="M413" s="171"/>
      <c r="N413" s="171"/>
      <c r="O413" s="171"/>
      <c r="P413" s="171"/>
      <c r="Q413" s="171"/>
      <c r="R413" s="174"/>
      <c r="T413" s="175"/>
      <c r="U413" s="171"/>
      <c r="V413" s="171"/>
      <c r="W413" s="171"/>
      <c r="X413" s="171"/>
      <c r="Y413" s="171"/>
      <c r="Z413" s="171"/>
      <c r="AA413" s="176"/>
      <c r="AT413" s="177" t="s">
        <v>134</v>
      </c>
      <c r="AU413" s="177" t="s">
        <v>87</v>
      </c>
      <c r="AV413" s="10" t="s">
        <v>87</v>
      </c>
      <c r="AW413" s="10" t="s">
        <v>35</v>
      </c>
      <c r="AX413" s="10" t="s">
        <v>77</v>
      </c>
      <c r="AY413" s="177" t="s">
        <v>127</v>
      </c>
    </row>
    <row r="414" spans="2:65" s="11" customFormat="1" ht="22.5" customHeight="1">
      <c r="B414" s="178"/>
      <c r="C414" s="179"/>
      <c r="D414" s="179"/>
      <c r="E414" s="180" t="s">
        <v>5</v>
      </c>
      <c r="F414" s="290" t="s">
        <v>774</v>
      </c>
      <c r="G414" s="291"/>
      <c r="H414" s="291"/>
      <c r="I414" s="291"/>
      <c r="J414" s="179"/>
      <c r="K414" s="181" t="s">
        <v>5</v>
      </c>
      <c r="L414" s="179"/>
      <c r="M414" s="179"/>
      <c r="N414" s="179"/>
      <c r="O414" s="179"/>
      <c r="P414" s="179"/>
      <c r="Q414" s="179"/>
      <c r="R414" s="182"/>
      <c r="T414" s="183"/>
      <c r="U414" s="179"/>
      <c r="V414" s="179"/>
      <c r="W414" s="179"/>
      <c r="X414" s="179"/>
      <c r="Y414" s="179"/>
      <c r="Z414" s="179"/>
      <c r="AA414" s="184"/>
      <c r="AT414" s="185" t="s">
        <v>134</v>
      </c>
      <c r="AU414" s="185" t="s">
        <v>87</v>
      </c>
      <c r="AV414" s="11" t="s">
        <v>22</v>
      </c>
      <c r="AW414" s="11" t="s">
        <v>35</v>
      </c>
      <c r="AX414" s="11" t="s">
        <v>77</v>
      </c>
      <c r="AY414" s="185" t="s">
        <v>127</v>
      </c>
    </row>
    <row r="415" spans="2:65" s="10" customFormat="1" ht="22.5" customHeight="1">
      <c r="B415" s="170"/>
      <c r="C415" s="171"/>
      <c r="D415" s="171"/>
      <c r="E415" s="172" t="s">
        <v>5</v>
      </c>
      <c r="F415" s="302" t="s">
        <v>919</v>
      </c>
      <c r="G415" s="303"/>
      <c r="H415" s="303"/>
      <c r="I415" s="303"/>
      <c r="J415" s="171"/>
      <c r="K415" s="173">
        <v>47.3</v>
      </c>
      <c r="L415" s="171"/>
      <c r="M415" s="171"/>
      <c r="N415" s="171"/>
      <c r="O415" s="171"/>
      <c r="P415" s="171"/>
      <c r="Q415" s="171"/>
      <c r="R415" s="174"/>
      <c r="T415" s="175"/>
      <c r="U415" s="171"/>
      <c r="V415" s="171"/>
      <c r="W415" s="171"/>
      <c r="X415" s="171"/>
      <c r="Y415" s="171"/>
      <c r="Z415" s="171"/>
      <c r="AA415" s="176"/>
      <c r="AT415" s="177" t="s">
        <v>134</v>
      </c>
      <c r="AU415" s="177" t="s">
        <v>87</v>
      </c>
      <c r="AV415" s="10" t="s">
        <v>87</v>
      </c>
      <c r="AW415" s="10" t="s">
        <v>35</v>
      </c>
      <c r="AX415" s="10" t="s">
        <v>77</v>
      </c>
      <c r="AY415" s="177" t="s">
        <v>127</v>
      </c>
    </row>
    <row r="416" spans="2:65" s="11" customFormat="1" ht="22.5" customHeight="1">
      <c r="B416" s="178"/>
      <c r="C416" s="179"/>
      <c r="D416" s="179"/>
      <c r="E416" s="180" t="s">
        <v>5</v>
      </c>
      <c r="F416" s="290" t="s">
        <v>776</v>
      </c>
      <c r="G416" s="291"/>
      <c r="H416" s="291"/>
      <c r="I416" s="291"/>
      <c r="J416" s="179"/>
      <c r="K416" s="181" t="s">
        <v>5</v>
      </c>
      <c r="L416" s="179"/>
      <c r="M416" s="179"/>
      <c r="N416" s="179"/>
      <c r="O416" s="179"/>
      <c r="P416" s="179"/>
      <c r="Q416" s="179"/>
      <c r="R416" s="182"/>
      <c r="T416" s="183"/>
      <c r="U416" s="179"/>
      <c r="V416" s="179"/>
      <c r="W416" s="179"/>
      <c r="X416" s="179"/>
      <c r="Y416" s="179"/>
      <c r="Z416" s="179"/>
      <c r="AA416" s="184"/>
      <c r="AT416" s="185" t="s">
        <v>134</v>
      </c>
      <c r="AU416" s="185" t="s">
        <v>87</v>
      </c>
      <c r="AV416" s="11" t="s">
        <v>22</v>
      </c>
      <c r="AW416" s="11" t="s">
        <v>35</v>
      </c>
      <c r="AX416" s="11" t="s">
        <v>77</v>
      </c>
      <c r="AY416" s="185" t="s">
        <v>127</v>
      </c>
    </row>
    <row r="417" spans="2:51" s="10" customFormat="1" ht="22.5" customHeight="1">
      <c r="B417" s="170"/>
      <c r="C417" s="171"/>
      <c r="D417" s="171"/>
      <c r="E417" s="172" t="s">
        <v>5</v>
      </c>
      <c r="F417" s="302" t="s">
        <v>920</v>
      </c>
      <c r="G417" s="303"/>
      <c r="H417" s="303"/>
      <c r="I417" s="303"/>
      <c r="J417" s="171"/>
      <c r="K417" s="173">
        <v>15.9</v>
      </c>
      <c r="L417" s="171"/>
      <c r="M417" s="171"/>
      <c r="N417" s="171"/>
      <c r="O417" s="171"/>
      <c r="P417" s="171"/>
      <c r="Q417" s="171"/>
      <c r="R417" s="174"/>
      <c r="T417" s="175"/>
      <c r="U417" s="171"/>
      <c r="V417" s="171"/>
      <c r="W417" s="171"/>
      <c r="X417" s="171"/>
      <c r="Y417" s="171"/>
      <c r="Z417" s="171"/>
      <c r="AA417" s="176"/>
      <c r="AT417" s="177" t="s">
        <v>134</v>
      </c>
      <c r="AU417" s="177" t="s">
        <v>87</v>
      </c>
      <c r="AV417" s="10" t="s">
        <v>87</v>
      </c>
      <c r="AW417" s="10" t="s">
        <v>35</v>
      </c>
      <c r="AX417" s="10" t="s">
        <v>77</v>
      </c>
      <c r="AY417" s="177" t="s">
        <v>127</v>
      </c>
    </row>
    <row r="418" spans="2:51" s="11" customFormat="1" ht="22.5" customHeight="1">
      <c r="B418" s="178"/>
      <c r="C418" s="179"/>
      <c r="D418" s="179"/>
      <c r="E418" s="180" t="s">
        <v>5</v>
      </c>
      <c r="F418" s="290" t="s">
        <v>777</v>
      </c>
      <c r="G418" s="291"/>
      <c r="H418" s="291"/>
      <c r="I418" s="291"/>
      <c r="J418" s="179"/>
      <c r="K418" s="181" t="s">
        <v>5</v>
      </c>
      <c r="L418" s="179"/>
      <c r="M418" s="179"/>
      <c r="N418" s="179"/>
      <c r="O418" s="179"/>
      <c r="P418" s="179"/>
      <c r="Q418" s="179"/>
      <c r="R418" s="182"/>
      <c r="T418" s="183"/>
      <c r="U418" s="179"/>
      <c r="V418" s="179"/>
      <c r="W418" s="179"/>
      <c r="X418" s="179"/>
      <c r="Y418" s="179"/>
      <c r="Z418" s="179"/>
      <c r="AA418" s="184"/>
      <c r="AT418" s="185" t="s">
        <v>134</v>
      </c>
      <c r="AU418" s="185" t="s">
        <v>87</v>
      </c>
      <c r="AV418" s="11" t="s">
        <v>22</v>
      </c>
      <c r="AW418" s="11" t="s">
        <v>35</v>
      </c>
      <c r="AX418" s="11" t="s">
        <v>77</v>
      </c>
      <c r="AY418" s="185" t="s">
        <v>127</v>
      </c>
    </row>
    <row r="419" spans="2:51" s="10" customFormat="1" ht="22.5" customHeight="1">
      <c r="B419" s="170"/>
      <c r="C419" s="171"/>
      <c r="D419" s="171"/>
      <c r="E419" s="172" t="s">
        <v>5</v>
      </c>
      <c r="F419" s="302" t="s">
        <v>920</v>
      </c>
      <c r="G419" s="303"/>
      <c r="H419" s="303"/>
      <c r="I419" s="303"/>
      <c r="J419" s="171"/>
      <c r="K419" s="173">
        <v>15.9</v>
      </c>
      <c r="L419" s="171"/>
      <c r="M419" s="171"/>
      <c r="N419" s="171"/>
      <c r="O419" s="171"/>
      <c r="P419" s="171"/>
      <c r="Q419" s="171"/>
      <c r="R419" s="174"/>
      <c r="T419" s="175"/>
      <c r="U419" s="171"/>
      <c r="V419" s="171"/>
      <c r="W419" s="171"/>
      <c r="X419" s="171"/>
      <c r="Y419" s="171"/>
      <c r="Z419" s="171"/>
      <c r="AA419" s="176"/>
      <c r="AT419" s="177" t="s">
        <v>134</v>
      </c>
      <c r="AU419" s="177" t="s">
        <v>87</v>
      </c>
      <c r="AV419" s="10" t="s">
        <v>87</v>
      </c>
      <c r="AW419" s="10" t="s">
        <v>35</v>
      </c>
      <c r="AX419" s="10" t="s">
        <v>77</v>
      </c>
      <c r="AY419" s="177" t="s">
        <v>127</v>
      </c>
    </row>
    <row r="420" spans="2:51" s="11" customFormat="1" ht="22.5" customHeight="1">
      <c r="B420" s="178"/>
      <c r="C420" s="179"/>
      <c r="D420" s="179"/>
      <c r="E420" s="180" t="s">
        <v>5</v>
      </c>
      <c r="F420" s="290" t="s">
        <v>778</v>
      </c>
      <c r="G420" s="291"/>
      <c r="H420" s="291"/>
      <c r="I420" s="291"/>
      <c r="J420" s="179"/>
      <c r="K420" s="181" t="s">
        <v>5</v>
      </c>
      <c r="L420" s="179"/>
      <c r="M420" s="179"/>
      <c r="N420" s="179"/>
      <c r="O420" s="179"/>
      <c r="P420" s="179"/>
      <c r="Q420" s="179"/>
      <c r="R420" s="182"/>
      <c r="T420" s="183"/>
      <c r="U420" s="179"/>
      <c r="V420" s="179"/>
      <c r="W420" s="179"/>
      <c r="X420" s="179"/>
      <c r="Y420" s="179"/>
      <c r="Z420" s="179"/>
      <c r="AA420" s="184"/>
      <c r="AT420" s="185" t="s">
        <v>134</v>
      </c>
      <c r="AU420" s="185" t="s">
        <v>87</v>
      </c>
      <c r="AV420" s="11" t="s">
        <v>22</v>
      </c>
      <c r="AW420" s="11" t="s">
        <v>35</v>
      </c>
      <c r="AX420" s="11" t="s">
        <v>77</v>
      </c>
      <c r="AY420" s="185" t="s">
        <v>127</v>
      </c>
    </row>
    <row r="421" spans="2:51" s="10" customFormat="1" ht="22.5" customHeight="1">
      <c r="B421" s="170"/>
      <c r="C421" s="171"/>
      <c r="D421" s="171"/>
      <c r="E421" s="172" t="s">
        <v>5</v>
      </c>
      <c r="F421" s="302" t="s">
        <v>920</v>
      </c>
      <c r="G421" s="303"/>
      <c r="H421" s="303"/>
      <c r="I421" s="303"/>
      <c r="J421" s="171"/>
      <c r="K421" s="173">
        <v>15.9</v>
      </c>
      <c r="L421" s="171"/>
      <c r="M421" s="171"/>
      <c r="N421" s="171"/>
      <c r="O421" s="171"/>
      <c r="P421" s="171"/>
      <c r="Q421" s="171"/>
      <c r="R421" s="174"/>
      <c r="T421" s="175"/>
      <c r="U421" s="171"/>
      <c r="V421" s="171"/>
      <c r="W421" s="171"/>
      <c r="X421" s="171"/>
      <c r="Y421" s="171"/>
      <c r="Z421" s="171"/>
      <c r="AA421" s="176"/>
      <c r="AT421" s="177" t="s">
        <v>134</v>
      </c>
      <c r="AU421" s="177" t="s">
        <v>87</v>
      </c>
      <c r="AV421" s="10" t="s">
        <v>87</v>
      </c>
      <c r="AW421" s="10" t="s">
        <v>35</v>
      </c>
      <c r="AX421" s="10" t="s">
        <v>77</v>
      </c>
      <c r="AY421" s="177" t="s">
        <v>127</v>
      </c>
    </row>
    <row r="422" spans="2:51" s="11" customFormat="1" ht="22.5" customHeight="1">
      <c r="B422" s="178"/>
      <c r="C422" s="179"/>
      <c r="D422" s="179"/>
      <c r="E422" s="180" t="s">
        <v>5</v>
      </c>
      <c r="F422" s="290" t="s">
        <v>779</v>
      </c>
      <c r="G422" s="291"/>
      <c r="H422" s="291"/>
      <c r="I422" s="291"/>
      <c r="J422" s="179"/>
      <c r="K422" s="181" t="s">
        <v>5</v>
      </c>
      <c r="L422" s="179"/>
      <c r="M422" s="179"/>
      <c r="N422" s="179"/>
      <c r="O422" s="179"/>
      <c r="P422" s="179"/>
      <c r="Q422" s="179"/>
      <c r="R422" s="182"/>
      <c r="T422" s="183"/>
      <c r="U422" s="179"/>
      <c r="V422" s="179"/>
      <c r="W422" s="179"/>
      <c r="X422" s="179"/>
      <c r="Y422" s="179"/>
      <c r="Z422" s="179"/>
      <c r="AA422" s="184"/>
      <c r="AT422" s="185" t="s">
        <v>134</v>
      </c>
      <c r="AU422" s="185" t="s">
        <v>87</v>
      </c>
      <c r="AV422" s="11" t="s">
        <v>22</v>
      </c>
      <c r="AW422" s="11" t="s">
        <v>35</v>
      </c>
      <c r="AX422" s="11" t="s">
        <v>77</v>
      </c>
      <c r="AY422" s="185" t="s">
        <v>127</v>
      </c>
    </row>
    <row r="423" spans="2:51" s="10" customFormat="1" ht="22.5" customHeight="1">
      <c r="B423" s="170"/>
      <c r="C423" s="171"/>
      <c r="D423" s="171"/>
      <c r="E423" s="172" t="s">
        <v>5</v>
      </c>
      <c r="F423" s="302" t="s">
        <v>921</v>
      </c>
      <c r="G423" s="303"/>
      <c r="H423" s="303"/>
      <c r="I423" s="303"/>
      <c r="J423" s="171"/>
      <c r="K423" s="173">
        <v>5.3</v>
      </c>
      <c r="L423" s="171"/>
      <c r="M423" s="171"/>
      <c r="N423" s="171"/>
      <c r="O423" s="171"/>
      <c r="P423" s="171"/>
      <c r="Q423" s="171"/>
      <c r="R423" s="174"/>
      <c r="T423" s="175"/>
      <c r="U423" s="171"/>
      <c r="V423" s="171"/>
      <c r="W423" s="171"/>
      <c r="X423" s="171"/>
      <c r="Y423" s="171"/>
      <c r="Z423" s="171"/>
      <c r="AA423" s="176"/>
      <c r="AT423" s="177" t="s">
        <v>134</v>
      </c>
      <c r="AU423" s="177" t="s">
        <v>87</v>
      </c>
      <c r="AV423" s="10" t="s">
        <v>87</v>
      </c>
      <c r="AW423" s="10" t="s">
        <v>35</v>
      </c>
      <c r="AX423" s="10" t="s">
        <v>77</v>
      </c>
      <c r="AY423" s="177" t="s">
        <v>127</v>
      </c>
    </row>
    <row r="424" spans="2:51" s="11" customFormat="1" ht="22.5" customHeight="1">
      <c r="B424" s="178"/>
      <c r="C424" s="179"/>
      <c r="D424" s="179"/>
      <c r="E424" s="180" t="s">
        <v>5</v>
      </c>
      <c r="F424" s="290" t="s">
        <v>781</v>
      </c>
      <c r="G424" s="291"/>
      <c r="H424" s="291"/>
      <c r="I424" s="291"/>
      <c r="J424" s="179"/>
      <c r="K424" s="181" t="s">
        <v>5</v>
      </c>
      <c r="L424" s="179"/>
      <c r="M424" s="179"/>
      <c r="N424" s="179"/>
      <c r="O424" s="179"/>
      <c r="P424" s="179"/>
      <c r="Q424" s="179"/>
      <c r="R424" s="182"/>
      <c r="T424" s="183"/>
      <c r="U424" s="179"/>
      <c r="V424" s="179"/>
      <c r="W424" s="179"/>
      <c r="X424" s="179"/>
      <c r="Y424" s="179"/>
      <c r="Z424" s="179"/>
      <c r="AA424" s="184"/>
      <c r="AT424" s="185" t="s">
        <v>134</v>
      </c>
      <c r="AU424" s="185" t="s">
        <v>87</v>
      </c>
      <c r="AV424" s="11" t="s">
        <v>22</v>
      </c>
      <c r="AW424" s="11" t="s">
        <v>35</v>
      </c>
      <c r="AX424" s="11" t="s">
        <v>77</v>
      </c>
      <c r="AY424" s="185" t="s">
        <v>127</v>
      </c>
    </row>
    <row r="425" spans="2:51" s="10" customFormat="1" ht="22.5" customHeight="1">
      <c r="B425" s="170"/>
      <c r="C425" s="171"/>
      <c r="D425" s="171"/>
      <c r="E425" s="172" t="s">
        <v>5</v>
      </c>
      <c r="F425" s="302" t="s">
        <v>920</v>
      </c>
      <c r="G425" s="303"/>
      <c r="H425" s="303"/>
      <c r="I425" s="303"/>
      <c r="J425" s="171"/>
      <c r="K425" s="173">
        <v>15.9</v>
      </c>
      <c r="L425" s="171"/>
      <c r="M425" s="171"/>
      <c r="N425" s="171"/>
      <c r="O425" s="171"/>
      <c r="P425" s="171"/>
      <c r="Q425" s="171"/>
      <c r="R425" s="174"/>
      <c r="T425" s="175"/>
      <c r="U425" s="171"/>
      <c r="V425" s="171"/>
      <c r="W425" s="171"/>
      <c r="X425" s="171"/>
      <c r="Y425" s="171"/>
      <c r="Z425" s="171"/>
      <c r="AA425" s="176"/>
      <c r="AT425" s="177" t="s">
        <v>134</v>
      </c>
      <c r="AU425" s="177" t="s">
        <v>87</v>
      </c>
      <c r="AV425" s="10" t="s">
        <v>87</v>
      </c>
      <c r="AW425" s="10" t="s">
        <v>35</v>
      </c>
      <c r="AX425" s="10" t="s">
        <v>77</v>
      </c>
      <c r="AY425" s="177" t="s">
        <v>127</v>
      </c>
    </row>
    <row r="426" spans="2:51" s="11" customFormat="1" ht="22.5" customHeight="1">
      <c r="B426" s="178"/>
      <c r="C426" s="179"/>
      <c r="D426" s="179"/>
      <c r="E426" s="180" t="s">
        <v>5</v>
      </c>
      <c r="F426" s="290" t="s">
        <v>782</v>
      </c>
      <c r="G426" s="291"/>
      <c r="H426" s="291"/>
      <c r="I426" s="291"/>
      <c r="J426" s="179"/>
      <c r="K426" s="181" t="s">
        <v>5</v>
      </c>
      <c r="L426" s="179"/>
      <c r="M426" s="179"/>
      <c r="N426" s="179"/>
      <c r="O426" s="179"/>
      <c r="P426" s="179"/>
      <c r="Q426" s="179"/>
      <c r="R426" s="182"/>
      <c r="T426" s="183"/>
      <c r="U426" s="179"/>
      <c r="V426" s="179"/>
      <c r="W426" s="179"/>
      <c r="X426" s="179"/>
      <c r="Y426" s="179"/>
      <c r="Z426" s="179"/>
      <c r="AA426" s="184"/>
      <c r="AT426" s="185" t="s">
        <v>134</v>
      </c>
      <c r="AU426" s="185" t="s">
        <v>87</v>
      </c>
      <c r="AV426" s="11" t="s">
        <v>22</v>
      </c>
      <c r="AW426" s="11" t="s">
        <v>35</v>
      </c>
      <c r="AX426" s="11" t="s">
        <v>77</v>
      </c>
      <c r="AY426" s="185" t="s">
        <v>127</v>
      </c>
    </row>
    <row r="427" spans="2:51" s="10" customFormat="1" ht="22.5" customHeight="1">
      <c r="B427" s="170"/>
      <c r="C427" s="171"/>
      <c r="D427" s="171"/>
      <c r="E427" s="172" t="s">
        <v>5</v>
      </c>
      <c r="F427" s="302" t="s">
        <v>922</v>
      </c>
      <c r="G427" s="303"/>
      <c r="H427" s="303"/>
      <c r="I427" s="303"/>
      <c r="J427" s="171"/>
      <c r="K427" s="173">
        <v>75.69</v>
      </c>
      <c r="L427" s="171"/>
      <c r="M427" s="171"/>
      <c r="N427" s="171"/>
      <c r="O427" s="171"/>
      <c r="P427" s="171"/>
      <c r="Q427" s="171"/>
      <c r="R427" s="174"/>
      <c r="T427" s="175"/>
      <c r="U427" s="171"/>
      <c r="V427" s="171"/>
      <c r="W427" s="171"/>
      <c r="X427" s="171"/>
      <c r="Y427" s="171"/>
      <c r="Z427" s="171"/>
      <c r="AA427" s="176"/>
      <c r="AT427" s="177" t="s">
        <v>134</v>
      </c>
      <c r="AU427" s="177" t="s">
        <v>87</v>
      </c>
      <c r="AV427" s="10" t="s">
        <v>87</v>
      </c>
      <c r="AW427" s="10" t="s">
        <v>35</v>
      </c>
      <c r="AX427" s="10" t="s">
        <v>77</v>
      </c>
      <c r="AY427" s="177" t="s">
        <v>127</v>
      </c>
    </row>
    <row r="428" spans="2:51" s="11" customFormat="1" ht="22.5" customHeight="1">
      <c r="B428" s="178"/>
      <c r="C428" s="179"/>
      <c r="D428" s="179"/>
      <c r="E428" s="180" t="s">
        <v>5</v>
      </c>
      <c r="F428" s="290" t="s">
        <v>784</v>
      </c>
      <c r="G428" s="291"/>
      <c r="H428" s="291"/>
      <c r="I428" s="291"/>
      <c r="J428" s="179"/>
      <c r="K428" s="181" t="s">
        <v>5</v>
      </c>
      <c r="L428" s="179"/>
      <c r="M428" s="179"/>
      <c r="N428" s="179"/>
      <c r="O428" s="179"/>
      <c r="P428" s="179"/>
      <c r="Q428" s="179"/>
      <c r="R428" s="182"/>
      <c r="T428" s="183"/>
      <c r="U428" s="179"/>
      <c r="V428" s="179"/>
      <c r="W428" s="179"/>
      <c r="X428" s="179"/>
      <c r="Y428" s="179"/>
      <c r="Z428" s="179"/>
      <c r="AA428" s="184"/>
      <c r="AT428" s="185" t="s">
        <v>134</v>
      </c>
      <c r="AU428" s="185" t="s">
        <v>87</v>
      </c>
      <c r="AV428" s="11" t="s">
        <v>22</v>
      </c>
      <c r="AW428" s="11" t="s">
        <v>35</v>
      </c>
      <c r="AX428" s="11" t="s">
        <v>77</v>
      </c>
      <c r="AY428" s="185" t="s">
        <v>127</v>
      </c>
    </row>
    <row r="429" spans="2:51" s="10" customFormat="1" ht="22.5" customHeight="1">
      <c r="B429" s="170"/>
      <c r="C429" s="171"/>
      <c r="D429" s="171"/>
      <c r="E429" s="172" t="s">
        <v>5</v>
      </c>
      <c r="F429" s="302" t="s">
        <v>923</v>
      </c>
      <c r="G429" s="303"/>
      <c r="H429" s="303"/>
      <c r="I429" s="303"/>
      <c r="J429" s="171"/>
      <c r="K429" s="173">
        <v>5.2</v>
      </c>
      <c r="L429" s="171"/>
      <c r="M429" s="171"/>
      <c r="N429" s="171"/>
      <c r="O429" s="171"/>
      <c r="P429" s="171"/>
      <c r="Q429" s="171"/>
      <c r="R429" s="174"/>
      <c r="T429" s="175"/>
      <c r="U429" s="171"/>
      <c r="V429" s="171"/>
      <c r="W429" s="171"/>
      <c r="X429" s="171"/>
      <c r="Y429" s="171"/>
      <c r="Z429" s="171"/>
      <c r="AA429" s="176"/>
      <c r="AT429" s="177" t="s">
        <v>134</v>
      </c>
      <c r="AU429" s="177" t="s">
        <v>87</v>
      </c>
      <c r="AV429" s="10" t="s">
        <v>87</v>
      </c>
      <c r="AW429" s="10" t="s">
        <v>35</v>
      </c>
      <c r="AX429" s="10" t="s">
        <v>77</v>
      </c>
      <c r="AY429" s="177" t="s">
        <v>127</v>
      </c>
    </row>
    <row r="430" spans="2:51" s="11" customFormat="1" ht="22.5" customHeight="1">
      <c r="B430" s="178"/>
      <c r="C430" s="179"/>
      <c r="D430" s="179"/>
      <c r="E430" s="180" t="s">
        <v>5</v>
      </c>
      <c r="F430" s="290" t="s">
        <v>785</v>
      </c>
      <c r="G430" s="291"/>
      <c r="H430" s="291"/>
      <c r="I430" s="291"/>
      <c r="J430" s="179"/>
      <c r="K430" s="181" t="s">
        <v>5</v>
      </c>
      <c r="L430" s="179"/>
      <c r="M430" s="179"/>
      <c r="N430" s="179"/>
      <c r="O430" s="179"/>
      <c r="P430" s="179"/>
      <c r="Q430" s="179"/>
      <c r="R430" s="182"/>
      <c r="T430" s="183"/>
      <c r="U430" s="179"/>
      <c r="V430" s="179"/>
      <c r="W430" s="179"/>
      <c r="X430" s="179"/>
      <c r="Y430" s="179"/>
      <c r="Z430" s="179"/>
      <c r="AA430" s="184"/>
      <c r="AT430" s="185" t="s">
        <v>134</v>
      </c>
      <c r="AU430" s="185" t="s">
        <v>87</v>
      </c>
      <c r="AV430" s="11" t="s">
        <v>22</v>
      </c>
      <c r="AW430" s="11" t="s">
        <v>35</v>
      </c>
      <c r="AX430" s="11" t="s">
        <v>77</v>
      </c>
      <c r="AY430" s="185" t="s">
        <v>127</v>
      </c>
    </row>
    <row r="431" spans="2:51" s="10" customFormat="1" ht="22.5" customHeight="1">
      <c r="B431" s="170"/>
      <c r="C431" s="171"/>
      <c r="D431" s="171"/>
      <c r="E431" s="172" t="s">
        <v>5</v>
      </c>
      <c r="F431" s="302" t="s">
        <v>923</v>
      </c>
      <c r="G431" s="303"/>
      <c r="H431" s="303"/>
      <c r="I431" s="303"/>
      <c r="J431" s="171"/>
      <c r="K431" s="173">
        <v>5.2</v>
      </c>
      <c r="L431" s="171"/>
      <c r="M431" s="171"/>
      <c r="N431" s="171"/>
      <c r="O431" s="171"/>
      <c r="P431" s="171"/>
      <c r="Q431" s="171"/>
      <c r="R431" s="174"/>
      <c r="T431" s="175"/>
      <c r="U431" s="171"/>
      <c r="V431" s="171"/>
      <c r="W431" s="171"/>
      <c r="X431" s="171"/>
      <c r="Y431" s="171"/>
      <c r="Z431" s="171"/>
      <c r="AA431" s="176"/>
      <c r="AT431" s="177" t="s">
        <v>134</v>
      </c>
      <c r="AU431" s="177" t="s">
        <v>87</v>
      </c>
      <c r="AV431" s="10" t="s">
        <v>87</v>
      </c>
      <c r="AW431" s="10" t="s">
        <v>35</v>
      </c>
      <c r="AX431" s="10" t="s">
        <v>77</v>
      </c>
      <c r="AY431" s="177" t="s">
        <v>127</v>
      </c>
    </row>
    <row r="432" spans="2:51" s="11" customFormat="1" ht="22.5" customHeight="1">
      <c r="B432" s="178"/>
      <c r="C432" s="179"/>
      <c r="D432" s="179"/>
      <c r="E432" s="180" t="s">
        <v>5</v>
      </c>
      <c r="F432" s="290" t="s">
        <v>786</v>
      </c>
      <c r="G432" s="291"/>
      <c r="H432" s="291"/>
      <c r="I432" s="291"/>
      <c r="J432" s="179"/>
      <c r="K432" s="181" t="s">
        <v>5</v>
      </c>
      <c r="L432" s="179"/>
      <c r="M432" s="179"/>
      <c r="N432" s="179"/>
      <c r="O432" s="179"/>
      <c r="P432" s="179"/>
      <c r="Q432" s="179"/>
      <c r="R432" s="182"/>
      <c r="T432" s="183"/>
      <c r="U432" s="179"/>
      <c r="V432" s="179"/>
      <c r="W432" s="179"/>
      <c r="X432" s="179"/>
      <c r="Y432" s="179"/>
      <c r="Z432" s="179"/>
      <c r="AA432" s="184"/>
      <c r="AT432" s="185" t="s">
        <v>134</v>
      </c>
      <c r="AU432" s="185" t="s">
        <v>87</v>
      </c>
      <c r="AV432" s="11" t="s">
        <v>22</v>
      </c>
      <c r="AW432" s="11" t="s">
        <v>35</v>
      </c>
      <c r="AX432" s="11" t="s">
        <v>77</v>
      </c>
      <c r="AY432" s="185" t="s">
        <v>127</v>
      </c>
    </row>
    <row r="433" spans="2:65" s="10" customFormat="1" ht="22.5" customHeight="1">
      <c r="B433" s="170"/>
      <c r="C433" s="171"/>
      <c r="D433" s="171"/>
      <c r="E433" s="172" t="s">
        <v>5</v>
      </c>
      <c r="F433" s="302" t="s">
        <v>924</v>
      </c>
      <c r="G433" s="303"/>
      <c r="H433" s="303"/>
      <c r="I433" s="303"/>
      <c r="J433" s="171"/>
      <c r="K433" s="173">
        <v>60.143999999999998</v>
      </c>
      <c r="L433" s="171"/>
      <c r="M433" s="171"/>
      <c r="N433" s="171"/>
      <c r="O433" s="171"/>
      <c r="P433" s="171"/>
      <c r="Q433" s="171"/>
      <c r="R433" s="174"/>
      <c r="T433" s="175"/>
      <c r="U433" s="171"/>
      <c r="V433" s="171"/>
      <c r="W433" s="171"/>
      <c r="X433" s="171"/>
      <c r="Y433" s="171"/>
      <c r="Z433" s="171"/>
      <c r="AA433" s="176"/>
      <c r="AT433" s="177" t="s">
        <v>134</v>
      </c>
      <c r="AU433" s="177" t="s">
        <v>87</v>
      </c>
      <c r="AV433" s="10" t="s">
        <v>87</v>
      </c>
      <c r="AW433" s="10" t="s">
        <v>35</v>
      </c>
      <c r="AX433" s="10" t="s">
        <v>77</v>
      </c>
      <c r="AY433" s="177" t="s">
        <v>127</v>
      </c>
    </row>
    <row r="434" spans="2:65" s="11" customFormat="1" ht="22.5" customHeight="1">
      <c r="B434" s="178"/>
      <c r="C434" s="179"/>
      <c r="D434" s="179"/>
      <c r="E434" s="180" t="s">
        <v>5</v>
      </c>
      <c r="F434" s="290" t="s">
        <v>788</v>
      </c>
      <c r="G434" s="291"/>
      <c r="H434" s="291"/>
      <c r="I434" s="291"/>
      <c r="J434" s="179"/>
      <c r="K434" s="181" t="s">
        <v>5</v>
      </c>
      <c r="L434" s="179"/>
      <c r="M434" s="179"/>
      <c r="N434" s="179"/>
      <c r="O434" s="179"/>
      <c r="P434" s="179"/>
      <c r="Q434" s="179"/>
      <c r="R434" s="182"/>
      <c r="T434" s="183"/>
      <c r="U434" s="179"/>
      <c r="V434" s="179"/>
      <c r="W434" s="179"/>
      <c r="X434" s="179"/>
      <c r="Y434" s="179"/>
      <c r="Z434" s="179"/>
      <c r="AA434" s="184"/>
      <c r="AT434" s="185" t="s">
        <v>134</v>
      </c>
      <c r="AU434" s="185" t="s">
        <v>87</v>
      </c>
      <c r="AV434" s="11" t="s">
        <v>22</v>
      </c>
      <c r="AW434" s="11" t="s">
        <v>35</v>
      </c>
      <c r="AX434" s="11" t="s">
        <v>77</v>
      </c>
      <c r="AY434" s="185" t="s">
        <v>127</v>
      </c>
    </row>
    <row r="435" spans="2:65" s="10" customFormat="1" ht="22.5" customHeight="1">
      <c r="B435" s="170"/>
      <c r="C435" s="171"/>
      <c r="D435" s="171"/>
      <c r="E435" s="172" t="s">
        <v>5</v>
      </c>
      <c r="F435" s="302" t="s">
        <v>925</v>
      </c>
      <c r="G435" s="303"/>
      <c r="H435" s="303"/>
      <c r="I435" s="303"/>
      <c r="J435" s="171"/>
      <c r="K435" s="173">
        <v>33</v>
      </c>
      <c r="L435" s="171"/>
      <c r="M435" s="171"/>
      <c r="N435" s="171"/>
      <c r="O435" s="171"/>
      <c r="P435" s="171"/>
      <c r="Q435" s="171"/>
      <c r="R435" s="174"/>
      <c r="T435" s="175"/>
      <c r="U435" s="171"/>
      <c r="V435" s="171"/>
      <c r="W435" s="171"/>
      <c r="X435" s="171"/>
      <c r="Y435" s="171"/>
      <c r="Z435" s="171"/>
      <c r="AA435" s="176"/>
      <c r="AT435" s="177" t="s">
        <v>134</v>
      </c>
      <c r="AU435" s="177" t="s">
        <v>87</v>
      </c>
      <c r="AV435" s="10" t="s">
        <v>87</v>
      </c>
      <c r="AW435" s="10" t="s">
        <v>35</v>
      </c>
      <c r="AX435" s="10" t="s">
        <v>77</v>
      </c>
      <c r="AY435" s="177" t="s">
        <v>127</v>
      </c>
    </row>
    <row r="436" spans="2:65" s="11" customFormat="1" ht="22.5" customHeight="1">
      <c r="B436" s="178"/>
      <c r="C436" s="179"/>
      <c r="D436" s="179"/>
      <c r="E436" s="180" t="s">
        <v>5</v>
      </c>
      <c r="F436" s="290" t="s">
        <v>789</v>
      </c>
      <c r="G436" s="291"/>
      <c r="H436" s="291"/>
      <c r="I436" s="291"/>
      <c r="J436" s="179"/>
      <c r="K436" s="181" t="s">
        <v>5</v>
      </c>
      <c r="L436" s="179"/>
      <c r="M436" s="179"/>
      <c r="N436" s="179"/>
      <c r="O436" s="179"/>
      <c r="P436" s="179"/>
      <c r="Q436" s="179"/>
      <c r="R436" s="182"/>
      <c r="T436" s="183"/>
      <c r="U436" s="179"/>
      <c r="V436" s="179"/>
      <c r="W436" s="179"/>
      <c r="X436" s="179"/>
      <c r="Y436" s="179"/>
      <c r="Z436" s="179"/>
      <c r="AA436" s="184"/>
      <c r="AT436" s="185" t="s">
        <v>134</v>
      </c>
      <c r="AU436" s="185" t="s">
        <v>87</v>
      </c>
      <c r="AV436" s="11" t="s">
        <v>22</v>
      </c>
      <c r="AW436" s="11" t="s">
        <v>35</v>
      </c>
      <c r="AX436" s="11" t="s">
        <v>77</v>
      </c>
      <c r="AY436" s="185" t="s">
        <v>127</v>
      </c>
    </row>
    <row r="437" spans="2:65" s="10" customFormat="1" ht="22.5" customHeight="1">
      <c r="B437" s="170"/>
      <c r="C437" s="171"/>
      <c r="D437" s="171"/>
      <c r="E437" s="172" t="s">
        <v>5</v>
      </c>
      <c r="F437" s="302" t="s">
        <v>926</v>
      </c>
      <c r="G437" s="303"/>
      <c r="H437" s="303"/>
      <c r="I437" s="303"/>
      <c r="J437" s="171"/>
      <c r="K437" s="173">
        <v>33.6</v>
      </c>
      <c r="L437" s="171"/>
      <c r="M437" s="171"/>
      <c r="N437" s="171"/>
      <c r="O437" s="171"/>
      <c r="P437" s="171"/>
      <c r="Q437" s="171"/>
      <c r="R437" s="174"/>
      <c r="T437" s="175"/>
      <c r="U437" s="171"/>
      <c r="V437" s="171"/>
      <c r="W437" s="171"/>
      <c r="X437" s="171"/>
      <c r="Y437" s="171"/>
      <c r="Z437" s="171"/>
      <c r="AA437" s="176"/>
      <c r="AT437" s="177" t="s">
        <v>134</v>
      </c>
      <c r="AU437" s="177" t="s">
        <v>87</v>
      </c>
      <c r="AV437" s="10" t="s">
        <v>87</v>
      </c>
      <c r="AW437" s="10" t="s">
        <v>35</v>
      </c>
      <c r="AX437" s="10" t="s">
        <v>77</v>
      </c>
      <c r="AY437" s="177" t="s">
        <v>127</v>
      </c>
    </row>
    <row r="438" spans="2:65" s="11" customFormat="1" ht="22.5" customHeight="1">
      <c r="B438" s="178"/>
      <c r="C438" s="179"/>
      <c r="D438" s="179"/>
      <c r="E438" s="180" t="s">
        <v>5</v>
      </c>
      <c r="F438" s="290" t="s">
        <v>811</v>
      </c>
      <c r="G438" s="291"/>
      <c r="H438" s="291"/>
      <c r="I438" s="291"/>
      <c r="J438" s="179"/>
      <c r="K438" s="181" t="s">
        <v>5</v>
      </c>
      <c r="L438" s="179"/>
      <c r="M438" s="179"/>
      <c r="N438" s="179"/>
      <c r="O438" s="179"/>
      <c r="P438" s="179"/>
      <c r="Q438" s="179"/>
      <c r="R438" s="182"/>
      <c r="T438" s="183"/>
      <c r="U438" s="179"/>
      <c r="V438" s="179"/>
      <c r="W438" s="179"/>
      <c r="X438" s="179"/>
      <c r="Y438" s="179"/>
      <c r="Z438" s="179"/>
      <c r="AA438" s="184"/>
      <c r="AT438" s="185" t="s">
        <v>134</v>
      </c>
      <c r="AU438" s="185" t="s">
        <v>87</v>
      </c>
      <c r="AV438" s="11" t="s">
        <v>22</v>
      </c>
      <c r="AW438" s="11" t="s">
        <v>35</v>
      </c>
      <c r="AX438" s="11" t="s">
        <v>77</v>
      </c>
      <c r="AY438" s="185" t="s">
        <v>127</v>
      </c>
    </row>
    <row r="439" spans="2:65" s="10" customFormat="1" ht="22.5" customHeight="1">
      <c r="B439" s="170"/>
      <c r="C439" s="171"/>
      <c r="D439" s="171"/>
      <c r="E439" s="172" t="s">
        <v>5</v>
      </c>
      <c r="F439" s="302" t="s">
        <v>927</v>
      </c>
      <c r="G439" s="303"/>
      <c r="H439" s="303"/>
      <c r="I439" s="303"/>
      <c r="J439" s="171"/>
      <c r="K439" s="173">
        <v>20.478000000000002</v>
      </c>
      <c r="L439" s="171"/>
      <c r="M439" s="171"/>
      <c r="N439" s="171"/>
      <c r="O439" s="171"/>
      <c r="P439" s="171"/>
      <c r="Q439" s="171"/>
      <c r="R439" s="174"/>
      <c r="T439" s="175"/>
      <c r="U439" s="171"/>
      <c r="V439" s="171"/>
      <c r="W439" s="171"/>
      <c r="X439" s="171"/>
      <c r="Y439" s="171"/>
      <c r="Z439" s="171"/>
      <c r="AA439" s="176"/>
      <c r="AT439" s="177" t="s">
        <v>134</v>
      </c>
      <c r="AU439" s="177" t="s">
        <v>87</v>
      </c>
      <c r="AV439" s="10" t="s">
        <v>87</v>
      </c>
      <c r="AW439" s="10" t="s">
        <v>35</v>
      </c>
      <c r="AX439" s="10" t="s">
        <v>77</v>
      </c>
      <c r="AY439" s="177" t="s">
        <v>127</v>
      </c>
    </row>
    <row r="440" spans="2:65" s="12" customFormat="1" ht="22.5" customHeight="1">
      <c r="B440" s="188"/>
      <c r="C440" s="189"/>
      <c r="D440" s="189"/>
      <c r="E440" s="190" t="s">
        <v>5</v>
      </c>
      <c r="F440" s="304" t="s">
        <v>279</v>
      </c>
      <c r="G440" s="305"/>
      <c r="H440" s="305"/>
      <c r="I440" s="305"/>
      <c r="J440" s="189"/>
      <c r="K440" s="191">
        <v>1254.848</v>
      </c>
      <c r="L440" s="189"/>
      <c r="M440" s="189"/>
      <c r="N440" s="189"/>
      <c r="O440" s="189"/>
      <c r="P440" s="189"/>
      <c r="Q440" s="189"/>
      <c r="R440" s="192"/>
      <c r="T440" s="193"/>
      <c r="U440" s="189"/>
      <c r="V440" s="189"/>
      <c r="W440" s="189"/>
      <c r="X440" s="189"/>
      <c r="Y440" s="189"/>
      <c r="Z440" s="189"/>
      <c r="AA440" s="194"/>
      <c r="AT440" s="195" t="s">
        <v>134</v>
      </c>
      <c r="AU440" s="195" t="s">
        <v>87</v>
      </c>
      <c r="AV440" s="12" t="s">
        <v>150</v>
      </c>
      <c r="AW440" s="12" t="s">
        <v>35</v>
      </c>
      <c r="AX440" s="12" t="s">
        <v>22</v>
      </c>
      <c r="AY440" s="195" t="s">
        <v>127</v>
      </c>
    </row>
    <row r="441" spans="2:65" s="1" customFormat="1" ht="22.5" customHeight="1">
      <c r="B441" s="135"/>
      <c r="C441" s="196" t="s">
        <v>416</v>
      </c>
      <c r="D441" s="196" t="s">
        <v>365</v>
      </c>
      <c r="E441" s="197" t="s">
        <v>366</v>
      </c>
      <c r="F441" s="306" t="s">
        <v>367</v>
      </c>
      <c r="G441" s="306"/>
      <c r="H441" s="306"/>
      <c r="I441" s="306"/>
      <c r="J441" s="198" t="s">
        <v>353</v>
      </c>
      <c r="K441" s="199">
        <v>2509.6959999999999</v>
      </c>
      <c r="L441" s="307">
        <v>0</v>
      </c>
      <c r="M441" s="307"/>
      <c r="N441" s="308">
        <f>ROUND(L441*K441,2)</f>
        <v>0</v>
      </c>
      <c r="O441" s="287"/>
      <c r="P441" s="287"/>
      <c r="Q441" s="287"/>
      <c r="R441" s="138"/>
      <c r="T441" s="167" t="s">
        <v>5</v>
      </c>
      <c r="U441" s="47" t="s">
        <v>42</v>
      </c>
      <c r="V441" s="39"/>
      <c r="W441" s="168">
        <f>V441*K441</f>
        <v>0</v>
      </c>
      <c r="X441" s="168">
        <v>1</v>
      </c>
      <c r="Y441" s="168">
        <f>X441*K441</f>
        <v>2509.6959999999999</v>
      </c>
      <c r="Z441" s="168">
        <v>0</v>
      </c>
      <c r="AA441" s="169">
        <f>Z441*K441</f>
        <v>0</v>
      </c>
      <c r="AR441" s="21" t="s">
        <v>174</v>
      </c>
      <c r="AT441" s="21" t="s">
        <v>365</v>
      </c>
      <c r="AU441" s="21" t="s">
        <v>87</v>
      </c>
      <c r="AY441" s="21" t="s">
        <v>127</v>
      </c>
      <c r="BE441" s="109">
        <f>IF(U441="základní",N441,0)</f>
        <v>0</v>
      </c>
      <c r="BF441" s="109">
        <f>IF(U441="snížená",N441,0)</f>
        <v>0</v>
      </c>
      <c r="BG441" s="109">
        <f>IF(U441="zákl. přenesená",N441,0)</f>
        <v>0</v>
      </c>
      <c r="BH441" s="109">
        <f>IF(U441="sníž. přenesená",N441,0)</f>
        <v>0</v>
      </c>
      <c r="BI441" s="109">
        <f>IF(U441="nulová",N441,0)</f>
        <v>0</v>
      </c>
      <c r="BJ441" s="21" t="s">
        <v>22</v>
      </c>
      <c r="BK441" s="109">
        <f>ROUND(L441*K441,2)</f>
        <v>0</v>
      </c>
      <c r="BL441" s="21" t="s">
        <v>150</v>
      </c>
      <c r="BM441" s="21" t="s">
        <v>928</v>
      </c>
    </row>
    <row r="442" spans="2:65" s="10" customFormat="1" ht="22.5" customHeight="1">
      <c r="B442" s="170"/>
      <c r="C442" s="171"/>
      <c r="D442" s="171"/>
      <c r="E442" s="172" t="s">
        <v>5</v>
      </c>
      <c r="F442" s="288" t="s">
        <v>929</v>
      </c>
      <c r="G442" s="289"/>
      <c r="H442" s="289"/>
      <c r="I442" s="289"/>
      <c r="J442" s="171"/>
      <c r="K442" s="173">
        <v>2509.6959999999999</v>
      </c>
      <c r="L442" s="171"/>
      <c r="M442" s="171"/>
      <c r="N442" s="171"/>
      <c r="O442" s="171"/>
      <c r="P442" s="171"/>
      <c r="Q442" s="171"/>
      <c r="R442" s="174"/>
      <c r="T442" s="175"/>
      <c r="U442" s="171"/>
      <c r="V442" s="171"/>
      <c r="W442" s="171"/>
      <c r="X442" s="171"/>
      <c r="Y442" s="171"/>
      <c r="Z442" s="171"/>
      <c r="AA442" s="176"/>
      <c r="AT442" s="177" t="s">
        <v>134</v>
      </c>
      <c r="AU442" s="177" t="s">
        <v>87</v>
      </c>
      <c r="AV442" s="10" t="s">
        <v>87</v>
      </c>
      <c r="AW442" s="10" t="s">
        <v>35</v>
      </c>
      <c r="AX442" s="10" t="s">
        <v>22</v>
      </c>
      <c r="AY442" s="177" t="s">
        <v>127</v>
      </c>
    </row>
    <row r="443" spans="2:65" s="1" customFormat="1" ht="44.25" customHeight="1">
      <c r="B443" s="135"/>
      <c r="C443" s="163" t="s">
        <v>420</v>
      </c>
      <c r="D443" s="163" t="s">
        <v>128</v>
      </c>
      <c r="E443" s="164" t="s">
        <v>371</v>
      </c>
      <c r="F443" s="285" t="s">
        <v>372</v>
      </c>
      <c r="G443" s="285"/>
      <c r="H443" s="285"/>
      <c r="I443" s="285"/>
      <c r="J443" s="165" t="s">
        <v>305</v>
      </c>
      <c r="K443" s="166">
        <v>435.7</v>
      </c>
      <c r="L443" s="286">
        <v>0</v>
      </c>
      <c r="M443" s="286"/>
      <c r="N443" s="287">
        <f>ROUND(L443*K443,2)</f>
        <v>0</v>
      </c>
      <c r="O443" s="287"/>
      <c r="P443" s="287"/>
      <c r="Q443" s="287"/>
      <c r="R443" s="138"/>
      <c r="T443" s="167" t="s">
        <v>5</v>
      </c>
      <c r="U443" s="47" t="s">
        <v>42</v>
      </c>
      <c r="V443" s="39"/>
      <c r="W443" s="168">
        <f>V443*K443</f>
        <v>0</v>
      </c>
      <c r="X443" s="168">
        <v>0</v>
      </c>
      <c r="Y443" s="168">
        <f>X443*K443</f>
        <v>0</v>
      </c>
      <c r="Z443" s="168">
        <v>0</v>
      </c>
      <c r="AA443" s="169">
        <f>Z443*K443</f>
        <v>0</v>
      </c>
      <c r="AR443" s="21" t="s">
        <v>150</v>
      </c>
      <c r="AT443" s="21" t="s">
        <v>128</v>
      </c>
      <c r="AU443" s="21" t="s">
        <v>87</v>
      </c>
      <c r="AY443" s="21" t="s">
        <v>127</v>
      </c>
      <c r="BE443" s="109">
        <f>IF(U443="základní",N443,0)</f>
        <v>0</v>
      </c>
      <c r="BF443" s="109">
        <f>IF(U443="snížená",N443,0)</f>
        <v>0</v>
      </c>
      <c r="BG443" s="109">
        <f>IF(U443="zákl. přenesená",N443,0)</f>
        <v>0</v>
      </c>
      <c r="BH443" s="109">
        <f>IF(U443="sníž. přenesená",N443,0)</f>
        <v>0</v>
      </c>
      <c r="BI443" s="109">
        <f>IF(U443="nulová",N443,0)</f>
        <v>0</v>
      </c>
      <c r="BJ443" s="21" t="s">
        <v>22</v>
      </c>
      <c r="BK443" s="109">
        <f>ROUND(L443*K443,2)</f>
        <v>0</v>
      </c>
      <c r="BL443" s="21" t="s">
        <v>150</v>
      </c>
      <c r="BM443" s="21" t="s">
        <v>930</v>
      </c>
    </row>
    <row r="444" spans="2:65" s="11" customFormat="1" ht="22.5" customHeight="1">
      <c r="B444" s="178"/>
      <c r="C444" s="179"/>
      <c r="D444" s="179"/>
      <c r="E444" s="180" t="s">
        <v>5</v>
      </c>
      <c r="F444" s="300" t="s">
        <v>263</v>
      </c>
      <c r="G444" s="301"/>
      <c r="H444" s="301"/>
      <c r="I444" s="301"/>
      <c r="J444" s="179"/>
      <c r="K444" s="181" t="s">
        <v>5</v>
      </c>
      <c r="L444" s="179"/>
      <c r="M444" s="179"/>
      <c r="N444" s="179"/>
      <c r="O444" s="179"/>
      <c r="P444" s="179"/>
      <c r="Q444" s="179"/>
      <c r="R444" s="182"/>
      <c r="T444" s="183"/>
      <c r="U444" s="179"/>
      <c r="V444" s="179"/>
      <c r="W444" s="179"/>
      <c r="X444" s="179"/>
      <c r="Y444" s="179"/>
      <c r="Z444" s="179"/>
      <c r="AA444" s="184"/>
      <c r="AT444" s="185" t="s">
        <v>134</v>
      </c>
      <c r="AU444" s="185" t="s">
        <v>87</v>
      </c>
      <c r="AV444" s="11" t="s">
        <v>22</v>
      </c>
      <c r="AW444" s="11" t="s">
        <v>35</v>
      </c>
      <c r="AX444" s="11" t="s">
        <v>77</v>
      </c>
      <c r="AY444" s="185" t="s">
        <v>127</v>
      </c>
    </row>
    <row r="445" spans="2:65" s="11" customFormat="1" ht="22.5" customHeight="1">
      <c r="B445" s="178"/>
      <c r="C445" s="179"/>
      <c r="D445" s="179"/>
      <c r="E445" s="180" t="s">
        <v>5</v>
      </c>
      <c r="F445" s="290" t="s">
        <v>760</v>
      </c>
      <c r="G445" s="291"/>
      <c r="H445" s="291"/>
      <c r="I445" s="291"/>
      <c r="J445" s="179"/>
      <c r="K445" s="181" t="s">
        <v>5</v>
      </c>
      <c r="L445" s="179"/>
      <c r="M445" s="179"/>
      <c r="N445" s="179"/>
      <c r="O445" s="179"/>
      <c r="P445" s="179"/>
      <c r="Q445" s="179"/>
      <c r="R445" s="182"/>
      <c r="T445" s="183"/>
      <c r="U445" s="179"/>
      <c r="V445" s="179"/>
      <c r="W445" s="179"/>
      <c r="X445" s="179"/>
      <c r="Y445" s="179"/>
      <c r="Z445" s="179"/>
      <c r="AA445" s="184"/>
      <c r="AT445" s="185" t="s">
        <v>134</v>
      </c>
      <c r="AU445" s="185" t="s">
        <v>87</v>
      </c>
      <c r="AV445" s="11" t="s">
        <v>22</v>
      </c>
      <c r="AW445" s="11" t="s">
        <v>35</v>
      </c>
      <c r="AX445" s="11" t="s">
        <v>77</v>
      </c>
      <c r="AY445" s="185" t="s">
        <v>127</v>
      </c>
    </row>
    <row r="446" spans="2:65" s="11" customFormat="1" ht="22.5" customHeight="1">
      <c r="B446" s="178"/>
      <c r="C446" s="179"/>
      <c r="D446" s="179"/>
      <c r="E446" s="180" t="s">
        <v>5</v>
      </c>
      <c r="F446" s="290" t="s">
        <v>761</v>
      </c>
      <c r="G446" s="291"/>
      <c r="H446" s="291"/>
      <c r="I446" s="291"/>
      <c r="J446" s="179"/>
      <c r="K446" s="181" t="s">
        <v>5</v>
      </c>
      <c r="L446" s="179"/>
      <c r="M446" s="179"/>
      <c r="N446" s="179"/>
      <c r="O446" s="179"/>
      <c r="P446" s="179"/>
      <c r="Q446" s="179"/>
      <c r="R446" s="182"/>
      <c r="T446" s="183"/>
      <c r="U446" s="179"/>
      <c r="V446" s="179"/>
      <c r="W446" s="179"/>
      <c r="X446" s="179"/>
      <c r="Y446" s="179"/>
      <c r="Z446" s="179"/>
      <c r="AA446" s="184"/>
      <c r="AT446" s="185" t="s">
        <v>134</v>
      </c>
      <c r="AU446" s="185" t="s">
        <v>87</v>
      </c>
      <c r="AV446" s="11" t="s">
        <v>22</v>
      </c>
      <c r="AW446" s="11" t="s">
        <v>35</v>
      </c>
      <c r="AX446" s="11" t="s">
        <v>77</v>
      </c>
      <c r="AY446" s="185" t="s">
        <v>127</v>
      </c>
    </row>
    <row r="447" spans="2:65" s="11" customFormat="1" ht="22.5" customHeight="1">
      <c r="B447" s="178"/>
      <c r="C447" s="179"/>
      <c r="D447" s="179"/>
      <c r="E447" s="180" t="s">
        <v>5</v>
      </c>
      <c r="F447" s="290" t="s">
        <v>762</v>
      </c>
      <c r="G447" s="291"/>
      <c r="H447" s="291"/>
      <c r="I447" s="291"/>
      <c r="J447" s="179"/>
      <c r="K447" s="181" t="s">
        <v>5</v>
      </c>
      <c r="L447" s="179"/>
      <c r="M447" s="179"/>
      <c r="N447" s="179"/>
      <c r="O447" s="179"/>
      <c r="P447" s="179"/>
      <c r="Q447" s="179"/>
      <c r="R447" s="182"/>
      <c r="T447" s="183"/>
      <c r="U447" s="179"/>
      <c r="V447" s="179"/>
      <c r="W447" s="179"/>
      <c r="X447" s="179"/>
      <c r="Y447" s="179"/>
      <c r="Z447" s="179"/>
      <c r="AA447" s="184"/>
      <c r="AT447" s="185" t="s">
        <v>134</v>
      </c>
      <c r="AU447" s="185" t="s">
        <v>87</v>
      </c>
      <c r="AV447" s="11" t="s">
        <v>22</v>
      </c>
      <c r="AW447" s="11" t="s">
        <v>35</v>
      </c>
      <c r="AX447" s="11" t="s">
        <v>77</v>
      </c>
      <c r="AY447" s="185" t="s">
        <v>127</v>
      </c>
    </row>
    <row r="448" spans="2:65" s="11" customFormat="1" ht="22.5" customHeight="1">
      <c r="B448" s="178"/>
      <c r="C448" s="179"/>
      <c r="D448" s="179"/>
      <c r="E448" s="180" t="s">
        <v>5</v>
      </c>
      <c r="F448" s="290" t="s">
        <v>763</v>
      </c>
      <c r="G448" s="291"/>
      <c r="H448" s="291"/>
      <c r="I448" s="291"/>
      <c r="J448" s="179"/>
      <c r="K448" s="181" t="s">
        <v>5</v>
      </c>
      <c r="L448" s="179"/>
      <c r="M448" s="179"/>
      <c r="N448" s="179"/>
      <c r="O448" s="179"/>
      <c r="P448" s="179"/>
      <c r="Q448" s="179"/>
      <c r="R448" s="182"/>
      <c r="T448" s="183"/>
      <c r="U448" s="179"/>
      <c r="V448" s="179"/>
      <c r="W448" s="179"/>
      <c r="X448" s="179"/>
      <c r="Y448" s="179"/>
      <c r="Z448" s="179"/>
      <c r="AA448" s="184"/>
      <c r="AT448" s="185" t="s">
        <v>134</v>
      </c>
      <c r="AU448" s="185" t="s">
        <v>87</v>
      </c>
      <c r="AV448" s="11" t="s">
        <v>22</v>
      </c>
      <c r="AW448" s="11" t="s">
        <v>35</v>
      </c>
      <c r="AX448" s="11" t="s">
        <v>77</v>
      </c>
      <c r="AY448" s="185" t="s">
        <v>127</v>
      </c>
    </row>
    <row r="449" spans="2:51" s="11" customFormat="1" ht="22.5" customHeight="1">
      <c r="B449" s="178"/>
      <c r="C449" s="179"/>
      <c r="D449" s="179"/>
      <c r="E449" s="180" t="s">
        <v>5</v>
      </c>
      <c r="F449" s="290" t="s">
        <v>770</v>
      </c>
      <c r="G449" s="291"/>
      <c r="H449" s="291"/>
      <c r="I449" s="291"/>
      <c r="J449" s="179"/>
      <c r="K449" s="181" t="s">
        <v>5</v>
      </c>
      <c r="L449" s="179"/>
      <c r="M449" s="179"/>
      <c r="N449" s="179"/>
      <c r="O449" s="179"/>
      <c r="P449" s="179"/>
      <c r="Q449" s="179"/>
      <c r="R449" s="182"/>
      <c r="T449" s="183"/>
      <c r="U449" s="179"/>
      <c r="V449" s="179"/>
      <c r="W449" s="179"/>
      <c r="X449" s="179"/>
      <c r="Y449" s="179"/>
      <c r="Z449" s="179"/>
      <c r="AA449" s="184"/>
      <c r="AT449" s="185" t="s">
        <v>134</v>
      </c>
      <c r="AU449" s="185" t="s">
        <v>87</v>
      </c>
      <c r="AV449" s="11" t="s">
        <v>22</v>
      </c>
      <c r="AW449" s="11" t="s">
        <v>35</v>
      </c>
      <c r="AX449" s="11" t="s">
        <v>77</v>
      </c>
      <c r="AY449" s="185" t="s">
        <v>127</v>
      </c>
    </row>
    <row r="450" spans="2:51" s="10" customFormat="1" ht="22.5" customHeight="1">
      <c r="B450" s="170"/>
      <c r="C450" s="171"/>
      <c r="D450" s="171"/>
      <c r="E450" s="172" t="s">
        <v>5</v>
      </c>
      <c r="F450" s="302" t="s">
        <v>931</v>
      </c>
      <c r="G450" s="303"/>
      <c r="H450" s="303"/>
      <c r="I450" s="303"/>
      <c r="J450" s="171"/>
      <c r="K450" s="173">
        <v>367.36</v>
      </c>
      <c r="L450" s="171"/>
      <c r="M450" s="171"/>
      <c r="N450" s="171"/>
      <c r="O450" s="171"/>
      <c r="P450" s="171"/>
      <c r="Q450" s="171"/>
      <c r="R450" s="174"/>
      <c r="T450" s="175"/>
      <c r="U450" s="171"/>
      <c r="V450" s="171"/>
      <c r="W450" s="171"/>
      <c r="X450" s="171"/>
      <c r="Y450" s="171"/>
      <c r="Z450" s="171"/>
      <c r="AA450" s="176"/>
      <c r="AT450" s="177" t="s">
        <v>134</v>
      </c>
      <c r="AU450" s="177" t="s">
        <v>87</v>
      </c>
      <c r="AV450" s="10" t="s">
        <v>87</v>
      </c>
      <c r="AW450" s="10" t="s">
        <v>35</v>
      </c>
      <c r="AX450" s="10" t="s">
        <v>77</v>
      </c>
      <c r="AY450" s="177" t="s">
        <v>127</v>
      </c>
    </row>
    <row r="451" spans="2:51" s="11" customFormat="1" ht="22.5" customHeight="1">
      <c r="B451" s="178"/>
      <c r="C451" s="179"/>
      <c r="D451" s="179"/>
      <c r="E451" s="180" t="s">
        <v>5</v>
      </c>
      <c r="F451" s="290" t="s">
        <v>772</v>
      </c>
      <c r="G451" s="291"/>
      <c r="H451" s="291"/>
      <c r="I451" s="291"/>
      <c r="J451" s="179"/>
      <c r="K451" s="181" t="s">
        <v>5</v>
      </c>
      <c r="L451" s="179"/>
      <c r="M451" s="179"/>
      <c r="N451" s="179"/>
      <c r="O451" s="179"/>
      <c r="P451" s="179"/>
      <c r="Q451" s="179"/>
      <c r="R451" s="182"/>
      <c r="T451" s="183"/>
      <c r="U451" s="179"/>
      <c r="V451" s="179"/>
      <c r="W451" s="179"/>
      <c r="X451" s="179"/>
      <c r="Y451" s="179"/>
      <c r="Z451" s="179"/>
      <c r="AA451" s="184"/>
      <c r="AT451" s="185" t="s">
        <v>134</v>
      </c>
      <c r="AU451" s="185" t="s">
        <v>87</v>
      </c>
      <c r="AV451" s="11" t="s">
        <v>22</v>
      </c>
      <c r="AW451" s="11" t="s">
        <v>35</v>
      </c>
      <c r="AX451" s="11" t="s">
        <v>77</v>
      </c>
      <c r="AY451" s="185" t="s">
        <v>127</v>
      </c>
    </row>
    <row r="452" spans="2:51" s="10" customFormat="1" ht="22.5" customHeight="1">
      <c r="B452" s="170"/>
      <c r="C452" s="171"/>
      <c r="D452" s="171"/>
      <c r="E452" s="172" t="s">
        <v>5</v>
      </c>
      <c r="F452" s="302" t="s">
        <v>932</v>
      </c>
      <c r="G452" s="303"/>
      <c r="H452" s="303"/>
      <c r="I452" s="303"/>
      <c r="J452" s="171"/>
      <c r="K452" s="173">
        <v>6.6</v>
      </c>
      <c r="L452" s="171"/>
      <c r="M452" s="171"/>
      <c r="N452" s="171"/>
      <c r="O452" s="171"/>
      <c r="P452" s="171"/>
      <c r="Q452" s="171"/>
      <c r="R452" s="174"/>
      <c r="T452" s="175"/>
      <c r="U452" s="171"/>
      <c r="V452" s="171"/>
      <c r="W452" s="171"/>
      <c r="X452" s="171"/>
      <c r="Y452" s="171"/>
      <c r="Z452" s="171"/>
      <c r="AA452" s="176"/>
      <c r="AT452" s="177" t="s">
        <v>134</v>
      </c>
      <c r="AU452" s="177" t="s">
        <v>87</v>
      </c>
      <c r="AV452" s="10" t="s">
        <v>87</v>
      </c>
      <c r="AW452" s="10" t="s">
        <v>35</v>
      </c>
      <c r="AX452" s="10" t="s">
        <v>77</v>
      </c>
      <c r="AY452" s="177" t="s">
        <v>127</v>
      </c>
    </row>
    <row r="453" spans="2:51" s="11" customFormat="1" ht="22.5" customHeight="1">
      <c r="B453" s="178"/>
      <c r="C453" s="179"/>
      <c r="D453" s="179"/>
      <c r="E453" s="180" t="s">
        <v>5</v>
      </c>
      <c r="F453" s="290" t="s">
        <v>774</v>
      </c>
      <c r="G453" s="291"/>
      <c r="H453" s="291"/>
      <c r="I453" s="291"/>
      <c r="J453" s="179"/>
      <c r="K453" s="181" t="s">
        <v>5</v>
      </c>
      <c r="L453" s="179"/>
      <c r="M453" s="179"/>
      <c r="N453" s="179"/>
      <c r="O453" s="179"/>
      <c r="P453" s="179"/>
      <c r="Q453" s="179"/>
      <c r="R453" s="182"/>
      <c r="T453" s="183"/>
      <c r="U453" s="179"/>
      <c r="V453" s="179"/>
      <c r="W453" s="179"/>
      <c r="X453" s="179"/>
      <c r="Y453" s="179"/>
      <c r="Z453" s="179"/>
      <c r="AA453" s="184"/>
      <c r="AT453" s="185" t="s">
        <v>134</v>
      </c>
      <c r="AU453" s="185" t="s">
        <v>87</v>
      </c>
      <c r="AV453" s="11" t="s">
        <v>22</v>
      </c>
      <c r="AW453" s="11" t="s">
        <v>35</v>
      </c>
      <c r="AX453" s="11" t="s">
        <v>77</v>
      </c>
      <c r="AY453" s="185" t="s">
        <v>127</v>
      </c>
    </row>
    <row r="454" spans="2:51" s="10" customFormat="1" ht="22.5" customHeight="1">
      <c r="B454" s="170"/>
      <c r="C454" s="171"/>
      <c r="D454" s="171"/>
      <c r="E454" s="172" t="s">
        <v>5</v>
      </c>
      <c r="F454" s="302" t="s">
        <v>932</v>
      </c>
      <c r="G454" s="303"/>
      <c r="H454" s="303"/>
      <c r="I454" s="303"/>
      <c r="J454" s="171"/>
      <c r="K454" s="173">
        <v>6.6</v>
      </c>
      <c r="L454" s="171"/>
      <c r="M454" s="171"/>
      <c r="N454" s="171"/>
      <c r="O454" s="171"/>
      <c r="P454" s="171"/>
      <c r="Q454" s="171"/>
      <c r="R454" s="174"/>
      <c r="T454" s="175"/>
      <c r="U454" s="171"/>
      <c r="V454" s="171"/>
      <c r="W454" s="171"/>
      <c r="X454" s="171"/>
      <c r="Y454" s="171"/>
      <c r="Z454" s="171"/>
      <c r="AA454" s="176"/>
      <c r="AT454" s="177" t="s">
        <v>134</v>
      </c>
      <c r="AU454" s="177" t="s">
        <v>87</v>
      </c>
      <c r="AV454" s="10" t="s">
        <v>87</v>
      </c>
      <c r="AW454" s="10" t="s">
        <v>35</v>
      </c>
      <c r="AX454" s="10" t="s">
        <v>77</v>
      </c>
      <c r="AY454" s="177" t="s">
        <v>127</v>
      </c>
    </row>
    <row r="455" spans="2:51" s="11" customFormat="1" ht="22.5" customHeight="1">
      <c r="B455" s="178"/>
      <c r="C455" s="179"/>
      <c r="D455" s="179"/>
      <c r="E455" s="180" t="s">
        <v>5</v>
      </c>
      <c r="F455" s="290" t="s">
        <v>776</v>
      </c>
      <c r="G455" s="291"/>
      <c r="H455" s="291"/>
      <c r="I455" s="291"/>
      <c r="J455" s="179"/>
      <c r="K455" s="181" t="s">
        <v>5</v>
      </c>
      <c r="L455" s="179"/>
      <c r="M455" s="179"/>
      <c r="N455" s="179"/>
      <c r="O455" s="179"/>
      <c r="P455" s="179"/>
      <c r="Q455" s="179"/>
      <c r="R455" s="182"/>
      <c r="T455" s="183"/>
      <c r="U455" s="179"/>
      <c r="V455" s="179"/>
      <c r="W455" s="179"/>
      <c r="X455" s="179"/>
      <c r="Y455" s="179"/>
      <c r="Z455" s="179"/>
      <c r="AA455" s="184"/>
      <c r="AT455" s="185" t="s">
        <v>134</v>
      </c>
      <c r="AU455" s="185" t="s">
        <v>87</v>
      </c>
      <c r="AV455" s="11" t="s">
        <v>22</v>
      </c>
      <c r="AW455" s="11" t="s">
        <v>35</v>
      </c>
      <c r="AX455" s="11" t="s">
        <v>77</v>
      </c>
      <c r="AY455" s="185" t="s">
        <v>127</v>
      </c>
    </row>
    <row r="456" spans="2:51" s="10" customFormat="1" ht="22.5" customHeight="1">
      <c r="B456" s="170"/>
      <c r="C456" s="171"/>
      <c r="D456" s="171"/>
      <c r="E456" s="172" t="s">
        <v>5</v>
      </c>
      <c r="F456" s="302" t="s">
        <v>933</v>
      </c>
      <c r="G456" s="303"/>
      <c r="H456" s="303"/>
      <c r="I456" s="303"/>
      <c r="J456" s="171"/>
      <c r="K456" s="173">
        <v>1.5</v>
      </c>
      <c r="L456" s="171"/>
      <c r="M456" s="171"/>
      <c r="N456" s="171"/>
      <c r="O456" s="171"/>
      <c r="P456" s="171"/>
      <c r="Q456" s="171"/>
      <c r="R456" s="174"/>
      <c r="T456" s="175"/>
      <c r="U456" s="171"/>
      <c r="V456" s="171"/>
      <c r="W456" s="171"/>
      <c r="X456" s="171"/>
      <c r="Y456" s="171"/>
      <c r="Z456" s="171"/>
      <c r="AA456" s="176"/>
      <c r="AT456" s="177" t="s">
        <v>134</v>
      </c>
      <c r="AU456" s="177" t="s">
        <v>87</v>
      </c>
      <c r="AV456" s="10" t="s">
        <v>87</v>
      </c>
      <c r="AW456" s="10" t="s">
        <v>35</v>
      </c>
      <c r="AX456" s="10" t="s">
        <v>77</v>
      </c>
      <c r="AY456" s="177" t="s">
        <v>127</v>
      </c>
    </row>
    <row r="457" spans="2:51" s="11" customFormat="1" ht="22.5" customHeight="1">
      <c r="B457" s="178"/>
      <c r="C457" s="179"/>
      <c r="D457" s="179"/>
      <c r="E457" s="180" t="s">
        <v>5</v>
      </c>
      <c r="F457" s="290" t="s">
        <v>777</v>
      </c>
      <c r="G457" s="291"/>
      <c r="H457" s="291"/>
      <c r="I457" s="291"/>
      <c r="J457" s="179"/>
      <c r="K457" s="181" t="s">
        <v>5</v>
      </c>
      <c r="L457" s="179"/>
      <c r="M457" s="179"/>
      <c r="N457" s="179"/>
      <c r="O457" s="179"/>
      <c r="P457" s="179"/>
      <c r="Q457" s="179"/>
      <c r="R457" s="182"/>
      <c r="T457" s="183"/>
      <c r="U457" s="179"/>
      <c r="V457" s="179"/>
      <c r="W457" s="179"/>
      <c r="X457" s="179"/>
      <c r="Y457" s="179"/>
      <c r="Z457" s="179"/>
      <c r="AA457" s="184"/>
      <c r="AT457" s="185" t="s">
        <v>134</v>
      </c>
      <c r="AU457" s="185" t="s">
        <v>87</v>
      </c>
      <c r="AV457" s="11" t="s">
        <v>22</v>
      </c>
      <c r="AW457" s="11" t="s">
        <v>35</v>
      </c>
      <c r="AX457" s="11" t="s">
        <v>77</v>
      </c>
      <c r="AY457" s="185" t="s">
        <v>127</v>
      </c>
    </row>
    <row r="458" spans="2:51" s="10" customFormat="1" ht="22.5" customHeight="1">
      <c r="B458" s="170"/>
      <c r="C458" s="171"/>
      <c r="D458" s="171"/>
      <c r="E458" s="172" t="s">
        <v>5</v>
      </c>
      <c r="F458" s="302" t="s">
        <v>933</v>
      </c>
      <c r="G458" s="303"/>
      <c r="H458" s="303"/>
      <c r="I458" s="303"/>
      <c r="J458" s="171"/>
      <c r="K458" s="173">
        <v>1.5</v>
      </c>
      <c r="L458" s="171"/>
      <c r="M458" s="171"/>
      <c r="N458" s="171"/>
      <c r="O458" s="171"/>
      <c r="P458" s="171"/>
      <c r="Q458" s="171"/>
      <c r="R458" s="174"/>
      <c r="T458" s="175"/>
      <c r="U458" s="171"/>
      <c r="V458" s="171"/>
      <c r="W458" s="171"/>
      <c r="X458" s="171"/>
      <c r="Y458" s="171"/>
      <c r="Z458" s="171"/>
      <c r="AA458" s="176"/>
      <c r="AT458" s="177" t="s">
        <v>134</v>
      </c>
      <c r="AU458" s="177" t="s">
        <v>87</v>
      </c>
      <c r="AV458" s="10" t="s">
        <v>87</v>
      </c>
      <c r="AW458" s="10" t="s">
        <v>35</v>
      </c>
      <c r="AX458" s="10" t="s">
        <v>77</v>
      </c>
      <c r="AY458" s="177" t="s">
        <v>127</v>
      </c>
    </row>
    <row r="459" spans="2:51" s="11" customFormat="1" ht="22.5" customHeight="1">
      <c r="B459" s="178"/>
      <c r="C459" s="179"/>
      <c r="D459" s="179"/>
      <c r="E459" s="180" t="s">
        <v>5</v>
      </c>
      <c r="F459" s="290" t="s">
        <v>778</v>
      </c>
      <c r="G459" s="291"/>
      <c r="H459" s="291"/>
      <c r="I459" s="291"/>
      <c r="J459" s="179"/>
      <c r="K459" s="181" t="s">
        <v>5</v>
      </c>
      <c r="L459" s="179"/>
      <c r="M459" s="179"/>
      <c r="N459" s="179"/>
      <c r="O459" s="179"/>
      <c r="P459" s="179"/>
      <c r="Q459" s="179"/>
      <c r="R459" s="182"/>
      <c r="T459" s="183"/>
      <c r="U459" s="179"/>
      <c r="V459" s="179"/>
      <c r="W459" s="179"/>
      <c r="X459" s="179"/>
      <c r="Y459" s="179"/>
      <c r="Z459" s="179"/>
      <c r="AA459" s="184"/>
      <c r="AT459" s="185" t="s">
        <v>134</v>
      </c>
      <c r="AU459" s="185" t="s">
        <v>87</v>
      </c>
      <c r="AV459" s="11" t="s">
        <v>22</v>
      </c>
      <c r="AW459" s="11" t="s">
        <v>35</v>
      </c>
      <c r="AX459" s="11" t="s">
        <v>77</v>
      </c>
      <c r="AY459" s="185" t="s">
        <v>127</v>
      </c>
    </row>
    <row r="460" spans="2:51" s="10" customFormat="1" ht="22.5" customHeight="1">
      <c r="B460" s="170"/>
      <c r="C460" s="171"/>
      <c r="D460" s="171"/>
      <c r="E460" s="172" t="s">
        <v>5</v>
      </c>
      <c r="F460" s="302" t="s">
        <v>933</v>
      </c>
      <c r="G460" s="303"/>
      <c r="H460" s="303"/>
      <c r="I460" s="303"/>
      <c r="J460" s="171"/>
      <c r="K460" s="173">
        <v>1.5</v>
      </c>
      <c r="L460" s="171"/>
      <c r="M460" s="171"/>
      <c r="N460" s="171"/>
      <c r="O460" s="171"/>
      <c r="P460" s="171"/>
      <c r="Q460" s="171"/>
      <c r="R460" s="174"/>
      <c r="T460" s="175"/>
      <c r="U460" s="171"/>
      <c r="V460" s="171"/>
      <c r="W460" s="171"/>
      <c r="X460" s="171"/>
      <c r="Y460" s="171"/>
      <c r="Z460" s="171"/>
      <c r="AA460" s="176"/>
      <c r="AT460" s="177" t="s">
        <v>134</v>
      </c>
      <c r="AU460" s="177" t="s">
        <v>87</v>
      </c>
      <c r="AV460" s="10" t="s">
        <v>87</v>
      </c>
      <c r="AW460" s="10" t="s">
        <v>35</v>
      </c>
      <c r="AX460" s="10" t="s">
        <v>77</v>
      </c>
      <c r="AY460" s="177" t="s">
        <v>127</v>
      </c>
    </row>
    <row r="461" spans="2:51" s="11" customFormat="1" ht="22.5" customHeight="1">
      <c r="B461" s="178"/>
      <c r="C461" s="179"/>
      <c r="D461" s="179"/>
      <c r="E461" s="180" t="s">
        <v>5</v>
      </c>
      <c r="F461" s="290" t="s">
        <v>779</v>
      </c>
      <c r="G461" s="291"/>
      <c r="H461" s="291"/>
      <c r="I461" s="291"/>
      <c r="J461" s="179"/>
      <c r="K461" s="181" t="s">
        <v>5</v>
      </c>
      <c r="L461" s="179"/>
      <c r="M461" s="179"/>
      <c r="N461" s="179"/>
      <c r="O461" s="179"/>
      <c r="P461" s="179"/>
      <c r="Q461" s="179"/>
      <c r="R461" s="182"/>
      <c r="T461" s="183"/>
      <c r="U461" s="179"/>
      <c r="V461" s="179"/>
      <c r="W461" s="179"/>
      <c r="X461" s="179"/>
      <c r="Y461" s="179"/>
      <c r="Z461" s="179"/>
      <c r="AA461" s="184"/>
      <c r="AT461" s="185" t="s">
        <v>134</v>
      </c>
      <c r="AU461" s="185" t="s">
        <v>87</v>
      </c>
      <c r="AV461" s="11" t="s">
        <v>22</v>
      </c>
      <c r="AW461" s="11" t="s">
        <v>35</v>
      </c>
      <c r="AX461" s="11" t="s">
        <v>77</v>
      </c>
      <c r="AY461" s="185" t="s">
        <v>127</v>
      </c>
    </row>
    <row r="462" spans="2:51" s="10" customFormat="1" ht="22.5" customHeight="1">
      <c r="B462" s="170"/>
      <c r="C462" s="171"/>
      <c r="D462" s="171"/>
      <c r="E462" s="172" t="s">
        <v>5</v>
      </c>
      <c r="F462" s="302" t="s">
        <v>934</v>
      </c>
      <c r="G462" s="303"/>
      <c r="H462" s="303"/>
      <c r="I462" s="303"/>
      <c r="J462" s="171"/>
      <c r="K462" s="173">
        <v>0.5</v>
      </c>
      <c r="L462" s="171"/>
      <c r="M462" s="171"/>
      <c r="N462" s="171"/>
      <c r="O462" s="171"/>
      <c r="P462" s="171"/>
      <c r="Q462" s="171"/>
      <c r="R462" s="174"/>
      <c r="T462" s="175"/>
      <c r="U462" s="171"/>
      <c r="V462" s="171"/>
      <c r="W462" s="171"/>
      <c r="X462" s="171"/>
      <c r="Y462" s="171"/>
      <c r="Z462" s="171"/>
      <c r="AA462" s="176"/>
      <c r="AT462" s="177" t="s">
        <v>134</v>
      </c>
      <c r="AU462" s="177" t="s">
        <v>87</v>
      </c>
      <c r="AV462" s="10" t="s">
        <v>87</v>
      </c>
      <c r="AW462" s="10" t="s">
        <v>35</v>
      </c>
      <c r="AX462" s="10" t="s">
        <v>77</v>
      </c>
      <c r="AY462" s="177" t="s">
        <v>127</v>
      </c>
    </row>
    <row r="463" spans="2:51" s="11" customFormat="1" ht="22.5" customHeight="1">
      <c r="B463" s="178"/>
      <c r="C463" s="179"/>
      <c r="D463" s="179"/>
      <c r="E463" s="180" t="s">
        <v>5</v>
      </c>
      <c r="F463" s="290" t="s">
        <v>781</v>
      </c>
      <c r="G463" s="291"/>
      <c r="H463" s="291"/>
      <c r="I463" s="291"/>
      <c r="J463" s="179"/>
      <c r="K463" s="181" t="s">
        <v>5</v>
      </c>
      <c r="L463" s="179"/>
      <c r="M463" s="179"/>
      <c r="N463" s="179"/>
      <c r="O463" s="179"/>
      <c r="P463" s="179"/>
      <c r="Q463" s="179"/>
      <c r="R463" s="182"/>
      <c r="T463" s="183"/>
      <c r="U463" s="179"/>
      <c r="V463" s="179"/>
      <c r="W463" s="179"/>
      <c r="X463" s="179"/>
      <c r="Y463" s="179"/>
      <c r="Z463" s="179"/>
      <c r="AA463" s="184"/>
      <c r="AT463" s="185" t="s">
        <v>134</v>
      </c>
      <c r="AU463" s="185" t="s">
        <v>87</v>
      </c>
      <c r="AV463" s="11" t="s">
        <v>22</v>
      </c>
      <c r="AW463" s="11" t="s">
        <v>35</v>
      </c>
      <c r="AX463" s="11" t="s">
        <v>77</v>
      </c>
      <c r="AY463" s="185" t="s">
        <v>127</v>
      </c>
    </row>
    <row r="464" spans="2:51" s="10" customFormat="1" ht="22.5" customHeight="1">
      <c r="B464" s="170"/>
      <c r="C464" s="171"/>
      <c r="D464" s="171"/>
      <c r="E464" s="172" t="s">
        <v>5</v>
      </c>
      <c r="F464" s="302" t="s">
        <v>933</v>
      </c>
      <c r="G464" s="303"/>
      <c r="H464" s="303"/>
      <c r="I464" s="303"/>
      <c r="J464" s="171"/>
      <c r="K464" s="173">
        <v>1.5</v>
      </c>
      <c r="L464" s="171"/>
      <c r="M464" s="171"/>
      <c r="N464" s="171"/>
      <c r="O464" s="171"/>
      <c r="P464" s="171"/>
      <c r="Q464" s="171"/>
      <c r="R464" s="174"/>
      <c r="T464" s="175"/>
      <c r="U464" s="171"/>
      <c r="V464" s="171"/>
      <c r="W464" s="171"/>
      <c r="X464" s="171"/>
      <c r="Y464" s="171"/>
      <c r="Z464" s="171"/>
      <c r="AA464" s="176"/>
      <c r="AT464" s="177" t="s">
        <v>134</v>
      </c>
      <c r="AU464" s="177" t="s">
        <v>87</v>
      </c>
      <c r="AV464" s="10" t="s">
        <v>87</v>
      </c>
      <c r="AW464" s="10" t="s">
        <v>35</v>
      </c>
      <c r="AX464" s="10" t="s">
        <v>77</v>
      </c>
      <c r="AY464" s="177" t="s">
        <v>127</v>
      </c>
    </row>
    <row r="465" spans="2:65" s="11" customFormat="1" ht="22.5" customHeight="1">
      <c r="B465" s="178"/>
      <c r="C465" s="179"/>
      <c r="D465" s="179"/>
      <c r="E465" s="180" t="s">
        <v>5</v>
      </c>
      <c r="F465" s="290" t="s">
        <v>782</v>
      </c>
      <c r="G465" s="291"/>
      <c r="H465" s="291"/>
      <c r="I465" s="291"/>
      <c r="J465" s="179"/>
      <c r="K465" s="181" t="s">
        <v>5</v>
      </c>
      <c r="L465" s="179"/>
      <c r="M465" s="179"/>
      <c r="N465" s="179"/>
      <c r="O465" s="179"/>
      <c r="P465" s="179"/>
      <c r="Q465" s="179"/>
      <c r="R465" s="182"/>
      <c r="T465" s="183"/>
      <c r="U465" s="179"/>
      <c r="V465" s="179"/>
      <c r="W465" s="179"/>
      <c r="X465" s="179"/>
      <c r="Y465" s="179"/>
      <c r="Z465" s="179"/>
      <c r="AA465" s="184"/>
      <c r="AT465" s="185" t="s">
        <v>134</v>
      </c>
      <c r="AU465" s="185" t="s">
        <v>87</v>
      </c>
      <c r="AV465" s="11" t="s">
        <v>22</v>
      </c>
      <c r="AW465" s="11" t="s">
        <v>35</v>
      </c>
      <c r="AX465" s="11" t="s">
        <v>77</v>
      </c>
      <c r="AY465" s="185" t="s">
        <v>127</v>
      </c>
    </row>
    <row r="466" spans="2:65" s="10" customFormat="1" ht="22.5" customHeight="1">
      <c r="B466" s="170"/>
      <c r="C466" s="171"/>
      <c r="D466" s="171"/>
      <c r="E466" s="172" t="s">
        <v>5</v>
      </c>
      <c r="F466" s="302" t="s">
        <v>935</v>
      </c>
      <c r="G466" s="303"/>
      <c r="H466" s="303"/>
      <c r="I466" s="303"/>
      <c r="J466" s="171"/>
      <c r="K466" s="173">
        <v>21.6</v>
      </c>
      <c r="L466" s="171"/>
      <c r="M466" s="171"/>
      <c r="N466" s="171"/>
      <c r="O466" s="171"/>
      <c r="P466" s="171"/>
      <c r="Q466" s="171"/>
      <c r="R466" s="174"/>
      <c r="T466" s="175"/>
      <c r="U466" s="171"/>
      <c r="V466" s="171"/>
      <c r="W466" s="171"/>
      <c r="X466" s="171"/>
      <c r="Y466" s="171"/>
      <c r="Z466" s="171"/>
      <c r="AA466" s="176"/>
      <c r="AT466" s="177" t="s">
        <v>134</v>
      </c>
      <c r="AU466" s="177" t="s">
        <v>87</v>
      </c>
      <c r="AV466" s="10" t="s">
        <v>87</v>
      </c>
      <c r="AW466" s="10" t="s">
        <v>35</v>
      </c>
      <c r="AX466" s="10" t="s">
        <v>77</v>
      </c>
      <c r="AY466" s="177" t="s">
        <v>127</v>
      </c>
    </row>
    <row r="467" spans="2:65" s="11" customFormat="1" ht="22.5" customHeight="1">
      <c r="B467" s="178"/>
      <c r="C467" s="179"/>
      <c r="D467" s="179"/>
      <c r="E467" s="180" t="s">
        <v>5</v>
      </c>
      <c r="F467" s="290" t="s">
        <v>784</v>
      </c>
      <c r="G467" s="291"/>
      <c r="H467" s="291"/>
      <c r="I467" s="291"/>
      <c r="J467" s="179"/>
      <c r="K467" s="181" t="s">
        <v>5</v>
      </c>
      <c r="L467" s="179"/>
      <c r="M467" s="179"/>
      <c r="N467" s="179"/>
      <c r="O467" s="179"/>
      <c r="P467" s="179"/>
      <c r="Q467" s="179"/>
      <c r="R467" s="182"/>
      <c r="T467" s="183"/>
      <c r="U467" s="179"/>
      <c r="V467" s="179"/>
      <c r="W467" s="179"/>
      <c r="X467" s="179"/>
      <c r="Y467" s="179"/>
      <c r="Z467" s="179"/>
      <c r="AA467" s="184"/>
      <c r="AT467" s="185" t="s">
        <v>134</v>
      </c>
      <c r="AU467" s="185" t="s">
        <v>87</v>
      </c>
      <c r="AV467" s="11" t="s">
        <v>22</v>
      </c>
      <c r="AW467" s="11" t="s">
        <v>35</v>
      </c>
      <c r="AX467" s="11" t="s">
        <v>77</v>
      </c>
      <c r="AY467" s="185" t="s">
        <v>127</v>
      </c>
    </row>
    <row r="468" spans="2:65" s="10" customFormat="1" ht="22.5" customHeight="1">
      <c r="B468" s="170"/>
      <c r="C468" s="171"/>
      <c r="D468" s="171"/>
      <c r="E468" s="172" t="s">
        <v>5</v>
      </c>
      <c r="F468" s="302" t="s">
        <v>934</v>
      </c>
      <c r="G468" s="303"/>
      <c r="H468" s="303"/>
      <c r="I468" s="303"/>
      <c r="J468" s="171"/>
      <c r="K468" s="173">
        <v>0.5</v>
      </c>
      <c r="L468" s="171"/>
      <c r="M468" s="171"/>
      <c r="N468" s="171"/>
      <c r="O468" s="171"/>
      <c r="P468" s="171"/>
      <c r="Q468" s="171"/>
      <c r="R468" s="174"/>
      <c r="T468" s="175"/>
      <c r="U468" s="171"/>
      <c r="V468" s="171"/>
      <c r="W468" s="171"/>
      <c r="X468" s="171"/>
      <c r="Y468" s="171"/>
      <c r="Z468" s="171"/>
      <c r="AA468" s="176"/>
      <c r="AT468" s="177" t="s">
        <v>134</v>
      </c>
      <c r="AU468" s="177" t="s">
        <v>87</v>
      </c>
      <c r="AV468" s="10" t="s">
        <v>87</v>
      </c>
      <c r="AW468" s="10" t="s">
        <v>35</v>
      </c>
      <c r="AX468" s="10" t="s">
        <v>77</v>
      </c>
      <c r="AY468" s="177" t="s">
        <v>127</v>
      </c>
    </row>
    <row r="469" spans="2:65" s="11" customFormat="1" ht="22.5" customHeight="1">
      <c r="B469" s="178"/>
      <c r="C469" s="179"/>
      <c r="D469" s="179"/>
      <c r="E469" s="180" t="s">
        <v>5</v>
      </c>
      <c r="F469" s="290" t="s">
        <v>785</v>
      </c>
      <c r="G469" s="291"/>
      <c r="H469" s="291"/>
      <c r="I469" s="291"/>
      <c r="J469" s="179"/>
      <c r="K469" s="181" t="s">
        <v>5</v>
      </c>
      <c r="L469" s="179"/>
      <c r="M469" s="179"/>
      <c r="N469" s="179"/>
      <c r="O469" s="179"/>
      <c r="P469" s="179"/>
      <c r="Q469" s="179"/>
      <c r="R469" s="182"/>
      <c r="T469" s="183"/>
      <c r="U469" s="179"/>
      <c r="V469" s="179"/>
      <c r="W469" s="179"/>
      <c r="X469" s="179"/>
      <c r="Y469" s="179"/>
      <c r="Z469" s="179"/>
      <c r="AA469" s="184"/>
      <c r="AT469" s="185" t="s">
        <v>134</v>
      </c>
      <c r="AU469" s="185" t="s">
        <v>87</v>
      </c>
      <c r="AV469" s="11" t="s">
        <v>22</v>
      </c>
      <c r="AW469" s="11" t="s">
        <v>35</v>
      </c>
      <c r="AX469" s="11" t="s">
        <v>77</v>
      </c>
      <c r="AY469" s="185" t="s">
        <v>127</v>
      </c>
    </row>
    <row r="470" spans="2:65" s="10" customFormat="1" ht="22.5" customHeight="1">
      <c r="B470" s="170"/>
      <c r="C470" s="171"/>
      <c r="D470" s="171"/>
      <c r="E470" s="172" t="s">
        <v>5</v>
      </c>
      <c r="F470" s="302" t="s">
        <v>934</v>
      </c>
      <c r="G470" s="303"/>
      <c r="H470" s="303"/>
      <c r="I470" s="303"/>
      <c r="J470" s="171"/>
      <c r="K470" s="173">
        <v>0.5</v>
      </c>
      <c r="L470" s="171"/>
      <c r="M470" s="171"/>
      <c r="N470" s="171"/>
      <c r="O470" s="171"/>
      <c r="P470" s="171"/>
      <c r="Q470" s="171"/>
      <c r="R470" s="174"/>
      <c r="T470" s="175"/>
      <c r="U470" s="171"/>
      <c r="V470" s="171"/>
      <c r="W470" s="171"/>
      <c r="X470" s="171"/>
      <c r="Y470" s="171"/>
      <c r="Z470" s="171"/>
      <c r="AA470" s="176"/>
      <c r="AT470" s="177" t="s">
        <v>134</v>
      </c>
      <c r="AU470" s="177" t="s">
        <v>87</v>
      </c>
      <c r="AV470" s="10" t="s">
        <v>87</v>
      </c>
      <c r="AW470" s="10" t="s">
        <v>35</v>
      </c>
      <c r="AX470" s="10" t="s">
        <v>77</v>
      </c>
      <c r="AY470" s="177" t="s">
        <v>127</v>
      </c>
    </row>
    <row r="471" spans="2:65" s="11" customFormat="1" ht="22.5" customHeight="1">
      <c r="B471" s="178"/>
      <c r="C471" s="179"/>
      <c r="D471" s="179"/>
      <c r="E471" s="180" t="s">
        <v>5</v>
      </c>
      <c r="F471" s="290" t="s">
        <v>786</v>
      </c>
      <c r="G471" s="291"/>
      <c r="H471" s="291"/>
      <c r="I471" s="291"/>
      <c r="J471" s="179"/>
      <c r="K471" s="181" t="s">
        <v>5</v>
      </c>
      <c r="L471" s="179"/>
      <c r="M471" s="179"/>
      <c r="N471" s="179"/>
      <c r="O471" s="179"/>
      <c r="P471" s="179"/>
      <c r="Q471" s="179"/>
      <c r="R471" s="182"/>
      <c r="T471" s="183"/>
      <c r="U471" s="179"/>
      <c r="V471" s="179"/>
      <c r="W471" s="179"/>
      <c r="X471" s="179"/>
      <c r="Y471" s="179"/>
      <c r="Z471" s="179"/>
      <c r="AA471" s="184"/>
      <c r="AT471" s="185" t="s">
        <v>134</v>
      </c>
      <c r="AU471" s="185" t="s">
        <v>87</v>
      </c>
      <c r="AV471" s="11" t="s">
        <v>22</v>
      </c>
      <c r="AW471" s="11" t="s">
        <v>35</v>
      </c>
      <c r="AX471" s="11" t="s">
        <v>77</v>
      </c>
      <c r="AY471" s="185" t="s">
        <v>127</v>
      </c>
    </row>
    <row r="472" spans="2:65" s="10" customFormat="1" ht="22.5" customHeight="1">
      <c r="B472" s="170"/>
      <c r="C472" s="171"/>
      <c r="D472" s="171"/>
      <c r="E472" s="172" t="s">
        <v>5</v>
      </c>
      <c r="F472" s="302" t="s">
        <v>936</v>
      </c>
      <c r="G472" s="303"/>
      <c r="H472" s="303"/>
      <c r="I472" s="303"/>
      <c r="J472" s="171"/>
      <c r="K472" s="173">
        <v>13.44</v>
      </c>
      <c r="L472" s="171"/>
      <c r="M472" s="171"/>
      <c r="N472" s="171"/>
      <c r="O472" s="171"/>
      <c r="P472" s="171"/>
      <c r="Q472" s="171"/>
      <c r="R472" s="174"/>
      <c r="T472" s="175"/>
      <c r="U472" s="171"/>
      <c r="V472" s="171"/>
      <c r="W472" s="171"/>
      <c r="X472" s="171"/>
      <c r="Y472" s="171"/>
      <c r="Z472" s="171"/>
      <c r="AA472" s="176"/>
      <c r="AT472" s="177" t="s">
        <v>134</v>
      </c>
      <c r="AU472" s="177" t="s">
        <v>87</v>
      </c>
      <c r="AV472" s="10" t="s">
        <v>87</v>
      </c>
      <c r="AW472" s="10" t="s">
        <v>35</v>
      </c>
      <c r="AX472" s="10" t="s">
        <v>77</v>
      </c>
      <c r="AY472" s="177" t="s">
        <v>127</v>
      </c>
    </row>
    <row r="473" spans="2:65" s="11" customFormat="1" ht="22.5" customHeight="1">
      <c r="B473" s="178"/>
      <c r="C473" s="179"/>
      <c r="D473" s="179"/>
      <c r="E473" s="180" t="s">
        <v>5</v>
      </c>
      <c r="F473" s="290" t="s">
        <v>788</v>
      </c>
      <c r="G473" s="291"/>
      <c r="H473" s="291"/>
      <c r="I473" s="291"/>
      <c r="J473" s="179"/>
      <c r="K473" s="181" t="s">
        <v>5</v>
      </c>
      <c r="L473" s="179"/>
      <c r="M473" s="179"/>
      <c r="N473" s="179"/>
      <c r="O473" s="179"/>
      <c r="P473" s="179"/>
      <c r="Q473" s="179"/>
      <c r="R473" s="182"/>
      <c r="T473" s="183"/>
      <c r="U473" s="179"/>
      <c r="V473" s="179"/>
      <c r="W473" s="179"/>
      <c r="X473" s="179"/>
      <c r="Y473" s="179"/>
      <c r="Z473" s="179"/>
      <c r="AA473" s="184"/>
      <c r="AT473" s="185" t="s">
        <v>134</v>
      </c>
      <c r="AU473" s="185" t="s">
        <v>87</v>
      </c>
      <c r="AV473" s="11" t="s">
        <v>22</v>
      </c>
      <c r="AW473" s="11" t="s">
        <v>35</v>
      </c>
      <c r="AX473" s="11" t="s">
        <v>77</v>
      </c>
      <c r="AY473" s="185" t="s">
        <v>127</v>
      </c>
    </row>
    <row r="474" spans="2:65" s="10" customFormat="1" ht="22.5" customHeight="1">
      <c r="B474" s="170"/>
      <c r="C474" s="171"/>
      <c r="D474" s="171"/>
      <c r="E474" s="172" t="s">
        <v>5</v>
      </c>
      <c r="F474" s="302" t="s">
        <v>932</v>
      </c>
      <c r="G474" s="303"/>
      <c r="H474" s="303"/>
      <c r="I474" s="303"/>
      <c r="J474" s="171"/>
      <c r="K474" s="173">
        <v>6.6</v>
      </c>
      <c r="L474" s="171"/>
      <c r="M474" s="171"/>
      <c r="N474" s="171"/>
      <c r="O474" s="171"/>
      <c r="P474" s="171"/>
      <c r="Q474" s="171"/>
      <c r="R474" s="174"/>
      <c r="T474" s="175"/>
      <c r="U474" s="171"/>
      <c r="V474" s="171"/>
      <c r="W474" s="171"/>
      <c r="X474" s="171"/>
      <c r="Y474" s="171"/>
      <c r="Z474" s="171"/>
      <c r="AA474" s="176"/>
      <c r="AT474" s="177" t="s">
        <v>134</v>
      </c>
      <c r="AU474" s="177" t="s">
        <v>87</v>
      </c>
      <c r="AV474" s="10" t="s">
        <v>87</v>
      </c>
      <c r="AW474" s="10" t="s">
        <v>35</v>
      </c>
      <c r="AX474" s="10" t="s">
        <v>77</v>
      </c>
      <c r="AY474" s="177" t="s">
        <v>127</v>
      </c>
    </row>
    <row r="475" spans="2:65" s="11" customFormat="1" ht="22.5" customHeight="1">
      <c r="B475" s="178"/>
      <c r="C475" s="179"/>
      <c r="D475" s="179"/>
      <c r="E475" s="180" t="s">
        <v>5</v>
      </c>
      <c r="F475" s="290" t="s">
        <v>789</v>
      </c>
      <c r="G475" s="291"/>
      <c r="H475" s="291"/>
      <c r="I475" s="291"/>
      <c r="J475" s="179"/>
      <c r="K475" s="181" t="s">
        <v>5</v>
      </c>
      <c r="L475" s="179"/>
      <c r="M475" s="179"/>
      <c r="N475" s="179"/>
      <c r="O475" s="179"/>
      <c r="P475" s="179"/>
      <c r="Q475" s="179"/>
      <c r="R475" s="182"/>
      <c r="T475" s="183"/>
      <c r="U475" s="179"/>
      <c r="V475" s="179"/>
      <c r="W475" s="179"/>
      <c r="X475" s="179"/>
      <c r="Y475" s="179"/>
      <c r="Z475" s="179"/>
      <c r="AA475" s="184"/>
      <c r="AT475" s="185" t="s">
        <v>134</v>
      </c>
      <c r="AU475" s="185" t="s">
        <v>87</v>
      </c>
      <c r="AV475" s="11" t="s">
        <v>22</v>
      </c>
      <c r="AW475" s="11" t="s">
        <v>35</v>
      </c>
      <c r="AX475" s="11" t="s">
        <v>77</v>
      </c>
      <c r="AY475" s="185" t="s">
        <v>127</v>
      </c>
    </row>
    <row r="476" spans="2:65" s="10" customFormat="1" ht="22.5" customHeight="1">
      <c r="B476" s="170"/>
      <c r="C476" s="171"/>
      <c r="D476" s="171"/>
      <c r="E476" s="172" t="s">
        <v>5</v>
      </c>
      <c r="F476" s="302" t="s">
        <v>937</v>
      </c>
      <c r="G476" s="303"/>
      <c r="H476" s="303"/>
      <c r="I476" s="303"/>
      <c r="J476" s="171"/>
      <c r="K476" s="173">
        <v>6</v>
      </c>
      <c r="L476" s="171"/>
      <c r="M476" s="171"/>
      <c r="N476" s="171"/>
      <c r="O476" s="171"/>
      <c r="P476" s="171"/>
      <c r="Q476" s="171"/>
      <c r="R476" s="174"/>
      <c r="T476" s="175"/>
      <c r="U476" s="171"/>
      <c r="V476" s="171"/>
      <c r="W476" s="171"/>
      <c r="X476" s="171"/>
      <c r="Y476" s="171"/>
      <c r="Z476" s="171"/>
      <c r="AA476" s="176"/>
      <c r="AT476" s="177" t="s">
        <v>134</v>
      </c>
      <c r="AU476" s="177" t="s">
        <v>87</v>
      </c>
      <c r="AV476" s="10" t="s">
        <v>87</v>
      </c>
      <c r="AW476" s="10" t="s">
        <v>35</v>
      </c>
      <c r="AX476" s="10" t="s">
        <v>77</v>
      </c>
      <c r="AY476" s="177" t="s">
        <v>127</v>
      </c>
    </row>
    <row r="477" spans="2:65" s="12" customFormat="1" ht="22.5" customHeight="1">
      <c r="B477" s="188"/>
      <c r="C477" s="189"/>
      <c r="D477" s="189"/>
      <c r="E477" s="190" t="s">
        <v>5</v>
      </c>
      <c r="F477" s="304" t="s">
        <v>279</v>
      </c>
      <c r="G477" s="305"/>
      <c r="H477" s="305"/>
      <c r="I477" s="305"/>
      <c r="J477" s="189"/>
      <c r="K477" s="191">
        <v>435.7</v>
      </c>
      <c r="L477" s="189"/>
      <c r="M477" s="189"/>
      <c r="N477" s="189"/>
      <c r="O477" s="189"/>
      <c r="P477" s="189"/>
      <c r="Q477" s="189"/>
      <c r="R477" s="192"/>
      <c r="T477" s="193"/>
      <c r="U477" s="189"/>
      <c r="V477" s="189"/>
      <c r="W477" s="189"/>
      <c r="X477" s="189"/>
      <c r="Y477" s="189"/>
      <c r="Z477" s="189"/>
      <c r="AA477" s="194"/>
      <c r="AT477" s="195" t="s">
        <v>134</v>
      </c>
      <c r="AU477" s="195" t="s">
        <v>87</v>
      </c>
      <c r="AV477" s="12" t="s">
        <v>150</v>
      </c>
      <c r="AW477" s="12" t="s">
        <v>35</v>
      </c>
      <c r="AX477" s="12" t="s">
        <v>22</v>
      </c>
      <c r="AY477" s="195" t="s">
        <v>127</v>
      </c>
    </row>
    <row r="478" spans="2:65" s="1" customFormat="1" ht="22.5" customHeight="1">
      <c r="B478" s="135"/>
      <c r="C478" s="196" t="s">
        <v>424</v>
      </c>
      <c r="D478" s="196" t="s">
        <v>365</v>
      </c>
      <c r="E478" s="197" t="s">
        <v>379</v>
      </c>
      <c r="F478" s="306" t="s">
        <v>380</v>
      </c>
      <c r="G478" s="306"/>
      <c r="H478" s="306"/>
      <c r="I478" s="306"/>
      <c r="J478" s="198" t="s">
        <v>353</v>
      </c>
      <c r="K478" s="199">
        <v>871.4</v>
      </c>
      <c r="L478" s="307">
        <v>0</v>
      </c>
      <c r="M478" s="307"/>
      <c r="N478" s="308">
        <f>ROUND(L478*K478,2)</f>
        <v>0</v>
      </c>
      <c r="O478" s="287"/>
      <c r="P478" s="287"/>
      <c r="Q478" s="287"/>
      <c r="R478" s="138"/>
      <c r="T478" s="167" t="s">
        <v>5</v>
      </c>
      <c r="U478" s="47" t="s">
        <v>42</v>
      </c>
      <c r="V478" s="39"/>
      <c r="W478" s="168">
        <f>V478*K478</f>
        <v>0</v>
      </c>
      <c r="X478" s="168">
        <v>1</v>
      </c>
      <c r="Y478" s="168">
        <f>X478*K478</f>
        <v>871.4</v>
      </c>
      <c r="Z478" s="168">
        <v>0</v>
      </c>
      <c r="AA478" s="169">
        <f>Z478*K478</f>
        <v>0</v>
      </c>
      <c r="AR478" s="21" t="s">
        <v>174</v>
      </c>
      <c r="AT478" s="21" t="s">
        <v>365</v>
      </c>
      <c r="AU478" s="21" t="s">
        <v>87</v>
      </c>
      <c r="AY478" s="21" t="s">
        <v>127</v>
      </c>
      <c r="BE478" s="109">
        <f>IF(U478="základní",N478,0)</f>
        <v>0</v>
      </c>
      <c r="BF478" s="109">
        <f>IF(U478="snížená",N478,0)</f>
        <v>0</v>
      </c>
      <c r="BG478" s="109">
        <f>IF(U478="zákl. přenesená",N478,0)</f>
        <v>0</v>
      </c>
      <c r="BH478" s="109">
        <f>IF(U478="sníž. přenesená",N478,0)</f>
        <v>0</v>
      </c>
      <c r="BI478" s="109">
        <f>IF(U478="nulová",N478,0)</f>
        <v>0</v>
      </c>
      <c r="BJ478" s="21" t="s">
        <v>22</v>
      </c>
      <c r="BK478" s="109">
        <f>ROUND(L478*K478,2)</f>
        <v>0</v>
      </c>
      <c r="BL478" s="21" t="s">
        <v>150</v>
      </c>
      <c r="BM478" s="21" t="s">
        <v>938</v>
      </c>
    </row>
    <row r="479" spans="2:65" s="10" customFormat="1" ht="22.5" customHeight="1">
      <c r="B479" s="170"/>
      <c r="C479" s="171"/>
      <c r="D479" s="171"/>
      <c r="E479" s="172" t="s">
        <v>5</v>
      </c>
      <c r="F479" s="288" t="s">
        <v>939</v>
      </c>
      <c r="G479" s="289"/>
      <c r="H479" s="289"/>
      <c r="I479" s="289"/>
      <c r="J479" s="171"/>
      <c r="K479" s="173">
        <v>871.4</v>
      </c>
      <c r="L479" s="171"/>
      <c r="M479" s="171"/>
      <c r="N479" s="171"/>
      <c r="O479" s="171"/>
      <c r="P479" s="171"/>
      <c r="Q479" s="171"/>
      <c r="R479" s="174"/>
      <c r="T479" s="175"/>
      <c r="U479" s="171"/>
      <c r="V479" s="171"/>
      <c r="W479" s="171"/>
      <c r="X479" s="171"/>
      <c r="Y479" s="171"/>
      <c r="Z479" s="171"/>
      <c r="AA479" s="176"/>
      <c r="AT479" s="177" t="s">
        <v>134</v>
      </c>
      <c r="AU479" s="177" t="s">
        <v>87</v>
      </c>
      <c r="AV479" s="10" t="s">
        <v>87</v>
      </c>
      <c r="AW479" s="10" t="s">
        <v>35</v>
      </c>
      <c r="AX479" s="10" t="s">
        <v>22</v>
      </c>
      <c r="AY479" s="177" t="s">
        <v>127</v>
      </c>
    </row>
    <row r="480" spans="2:65" s="9" customFormat="1" ht="29.85" customHeight="1">
      <c r="B480" s="153"/>
      <c r="C480" s="154"/>
      <c r="D480" s="186" t="s">
        <v>248</v>
      </c>
      <c r="E480" s="186"/>
      <c r="F480" s="186"/>
      <c r="G480" s="186"/>
      <c r="H480" s="186"/>
      <c r="I480" s="186"/>
      <c r="J480" s="186"/>
      <c r="K480" s="186"/>
      <c r="L480" s="186"/>
      <c r="M480" s="186"/>
      <c r="N480" s="296">
        <f>BK480</f>
        <v>0</v>
      </c>
      <c r="O480" s="297"/>
      <c r="P480" s="297"/>
      <c r="Q480" s="297"/>
      <c r="R480" s="156"/>
      <c r="T480" s="157"/>
      <c r="U480" s="154"/>
      <c r="V480" s="154"/>
      <c r="W480" s="158">
        <f>SUM(W481:W517)</f>
        <v>0</v>
      </c>
      <c r="X480" s="154"/>
      <c r="Y480" s="158">
        <f>SUM(Y481:Y517)</f>
        <v>84.956026399999999</v>
      </c>
      <c r="Z480" s="154"/>
      <c r="AA480" s="159">
        <f>SUM(AA481:AA517)</f>
        <v>0</v>
      </c>
      <c r="AR480" s="160" t="s">
        <v>22</v>
      </c>
      <c r="AT480" s="161" t="s">
        <v>76</v>
      </c>
      <c r="AU480" s="161" t="s">
        <v>22</v>
      </c>
      <c r="AY480" s="160" t="s">
        <v>127</v>
      </c>
      <c r="BK480" s="162">
        <f>SUM(BK481:BK517)</f>
        <v>0</v>
      </c>
    </row>
    <row r="481" spans="2:65" s="1" customFormat="1" ht="44.25" customHeight="1">
      <c r="B481" s="135"/>
      <c r="C481" s="163" t="s">
        <v>428</v>
      </c>
      <c r="D481" s="163" t="s">
        <v>128</v>
      </c>
      <c r="E481" s="164" t="s">
        <v>397</v>
      </c>
      <c r="F481" s="285" t="s">
        <v>398</v>
      </c>
      <c r="G481" s="285"/>
      <c r="H481" s="285"/>
      <c r="I481" s="285"/>
      <c r="J481" s="165" t="s">
        <v>296</v>
      </c>
      <c r="K481" s="166">
        <v>104</v>
      </c>
      <c r="L481" s="286">
        <v>0</v>
      </c>
      <c r="M481" s="286"/>
      <c r="N481" s="287">
        <f>ROUND(L481*K481,2)</f>
        <v>0</v>
      </c>
      <c r="O481" s="287"/>
      <c r="P481" s="287"/>
      <c r="Q481" s="287"/>
      <c r="R481" s="138"/>
      <c r="T481" s="167" t="s">
        <v>5</v>
      </c>
      <c r="U481" s="47" t="s">
        <v>42</v>
      </c>
      <c r="V481" s="39"/>
      <c r="W481" s="168">
        <f>V481*K481</f>
        <v>0</v>
      </c>
      <c r="X481" s="168">
        <v>0.23058000000000001</v>
      </c>
      <c r="Y481" s="168">
        <f>X481*K481</f>
        <v>23.980319999999999</v>
      </c>
      <c r="Z481" s="168">
        <v>0</v>
      </c>
      <c r="AA481" s="169">
        <f>Z481*K481</f>
        <v>0</v>
      </c>
      <c r="AR481" s="21" t="s">
        <v>150</v>
      </c>
      <c r="AT481" s="21" t="s">
        <v>128</v>
      </c>
      <c r="AU481" s="21" t="s">
        <v>87</v>
      </c>
      <c r="AY481" s="21" t="s">
        <v>127</v>
      </c>
      <c r="BE481" s="109">
        <f>IF(U481="základní",N481,0)</f>
        <v>0</v>
      </c>
      <c r="BF481" s="109">
        <f>IF(U481="snížená",N481,0)</f>
        <v>0</v>
      </c>
      <c r="BG481" s="109">
        <f>IF(U481="zákl. přenesená",N481,0)</f>
        <v>0</v>
      </c>
      <c r="BH481" s="109">
        <f>IF(U481="sníž. přenesená",N481,0)</f>
        <v>0</v>
      </c>
      <c r="BI481" s="109">
        <f>IF(U481="nulová",N481,0)</f>
        <v>0</v>
      </c>
      <c r="BJ481" s="21" t="s">
        <v>22</v>
      </c>
      <c r="BK481" s="109">
        <f>ROUND(L481*K481,2)</f>
        <v>0</v>
      </c>
      <c r="BL481" s="21" t="s">
        <v>150</v>
      </c>
      <c r="BM481" s="21" t="s">
        <v>940</v>
      </c>
    </row>
    <row r="482" spans="2:65" s="11" customFormat="1" ht="22.5" customHeight="1">
      <c r="B482" s="178"/>
      <c r="C482" s="179"/>
      <c r="D482" s="179"/>
      <c r="E482" s="180" t="s">
        <v>5</v>
      </c>
      <c r="F482" s="300" t="s">
        <v>263</v>
      </c>
      <c r="G482" s="301"/>
      <c r="H482" s="301"/>
      <c r="I482" s="301"/>
      <c r="J482" s="179"/>
      <c r="K482" s="181" t="s">
        <v>5</v>
      </c>
      <c r="L482" s="179"/>
      <c r="M482" s="179"/>
      <c r="N482" s="179"/>
      <c r="O482" s="179"/>
      <c r="P482" s="179"/>
      <c r="Q482" s="179"/>
      <c r="R482" s="182"/>
      <c r="T482" s="183"/>
      <c r="U482" s="179"/>
      <c r="V482" s="179"/>
      <c r="W482" s="179"/>
      <c r="X482" s="179"/>
      <c r="Y482" s="179"/>
      <c r="Z482" s="179"/>
      <c r="AA482" s="184"/>
      <c r="AT482" s="185" t="s">
        <v>134</v>
      </c>
      <c r="AU482" s="185" t="s">
        <v>87</v>
      </c>
      <c r="AV482" s="11" t="s">
        <v>22</v>
      </c>
      <c r="AW482" s="11" t="s">
        <v>35</v>
      </c>
      <c r="AX482" s="11" t="s">
        <v>77</v>
      </c>
      <c r="AY482" s="185" t="s">
        <v>127</v>
      </c>
    </row>
    <row r="483" spans="2:65" s="11" customFormat="1" ht="22.5" customHeight="1">
      <c r="B483" s="178"/>
      <c r="C483" s="179"/>
      <c r="D483" s="179"/>
      <c r="E483" s="180" t="s">
        <v>5</v>
      </c>
      <c r="F483" s="290" t="s">
        <v>760</v>
      </c>
      <c r="G483" s="291"/>
      <c r="H483" s="291"/>
      <c r="I483" s="291"/>
      <c r="J483" s="179"/>
      <c r="K483" s="181" t="s">
        <v>5</v>
      </c>
      <c r="L483" s="179"/>
      <c r="M483" s="179"/>
      <c r="N483" s="179"/>
      <c r="O483" s="179"/>
      <c r="P483" s="179"/>
      <c r="Q483" s="179"/>
      <c r="R483" s="182"/>
      <c r="T483" s="183"/>
      <c r="U483" s="179"/>
      <c r="V483" s="179"/>
      <c r="W483" s="179"/>
      <c r="X483" s="179"/>
      <c r="Y483" s="179"/>
      <c r="Z483" s="179"/>
      <c r="AA483" s="184"/>
      <c r="AT483" s="185" t="s">
        <v>134</v>
      </c>
      <c r="AU483" s="185" t="s">
        <v>87</v>
      </c>
      <c r="AV483" s="11" t="s">
        <v>22</v>
      </c>
      <c r="AW483" s="11" t="s">
        <v>35</v>
      </c>
      <c r="AX483" s="11" t="s">
        <v>77</v>
      </c>
      <c r="AY483" s="185" t="s">
        <v>127</v>
      </c>
    </row>
    <row r="484" spans="2:65" s="11" customFormat="1" ht="22.5" customHeight="1">
      <c r="B484" s="178"/>
      <c r="C484" s="179"/>
      <c r="D484" s="179"/>
      <c r="E484" s="180" t="s">
        <v>5</v>
      </c>
      <c r="F484" s="290" t="s">
        <v>761</v>
      </c>
      <c r="G484" s="291"/>
      <c r="H484" s="291"/>
      <c r="I484" s="291"/>
      <c r="J484" s="179"/>
      <c r="K484" s="181" t="s">
        <v>5</v>
      </c>
      <c r="L484" s="179"/>
      <c r="M484" s="179"/>
      <c r="N484" s="179"/>
      <c r="O484" s="179"/>
      <c r="P484" s="179"/>
      <c r="Q484" s="179"/>
      <c r="R484" s="182"/>
      <c r="T484" s="183"/>
      <c r="U484" s="179"/>
      <c r="V484" s="179"/>
      <c r="W484" s="179"/>
      <c r="X484" s="179"/>
      <c r="Y484" s="179"/>
      <c r="Z484" s="179"/>
      <c r="AA484" s="184"/>
      <c r="AT484" s="185" t="s">
        <v>134</v>
      </c>
      <c r="AU484" s="185" t="s">
        <v>87</v>
      </c>
      <c r="AV484" s="11" t="s">
        <v>22</v>
      </c>
      <c r="AW484" s="11" t="s">
        <v>35</v>
      </c>
      <c r="AX484" s="11" t="s">
        <v>77</v>
      </c>
      <c r="AY484" s="185" t="s">
        <v>127</v>
      </c>
    </row>
    <row r="485" spans="2:65" s="11" customFormat="1" ht="22.5" customHeight="1">
      <c r="B485" s="178"/>
      <c r="C485" s="179"/>
      <c r="D485" s="179"/>
      <c r="E485" s="180" t="s">
        <v>5</v>
      </c>
      <c r="F485" s="290" t="s">
        <v>762</v>
      </c>
      <c r="G485" s="291"/>
      <c r="H485" s="291"/>
      <c r="I485" s="291"/>
      <c r="J485" s="179"/>
      <c r="K485" s="181" t="s">
        <v>5</v>
      </c>
      <c r="L485" s="179"/>
      <c r="M485" s="179"/>
      <c r="N485" s="179"/>
      <c r="O485" s="179"/>
      <c r="P485" s="179"/>
      <c r="Q485" s="179"/>
      <c r="R485" s="182"/>
      <c r="T485" s="183"/>
      <c r="U485" s="179"/>
      <c r="V485" s="179"/>
      <c r="W485" s="179"/>
      <c r="X485" s="179"/>
      <c r="Y485" s="179"/>
      <c r="Z485" s="179"/>
      <c r="AA485" s="184"/>
      <c r="AT485" s="185" t="s">
        <v>134</v>
      </c>
      <c r="AU485" s="185" t="s">
        <v>87</v>
      </c>
      <c r="AV485" s="11" t="s">
        <v>22</v>
      </c>
      <c r="AW485" s="11" t="s">
        <v>35</v>
      </c>
      <c r="AX485" s="11" t="s">
        <v>77</v>
      </c>
      <c r="AY485" s="185" t="s">
        <v>127</v>
      </c>
    </row>
    <row r="486" spans="2:65" s="11" customFormat="1" ht="22.5" customHeight="1">
      <c r="B486" s="178"/>
      <c r="C486" s="179"/>
      <c r="D486" s="179"/>
      <c r="E486" s="180" t="s">
        <v>5</v>
      </c>
      <c r="F486" s="290" t="s">
        <v>763</v>
      </c>
      <c r="G486" s="291"/>
      <c r="H486" s="291"/>
      <c r="I486" s="291"/>
      <c r="J486" s="179"/>
      <c r="K486" s="181" t="s">
        <v>5</v>
      </c>
      <c r="L486" s="179"/>
      <c r="M486" s="179"/>
      <c r="N486" s="179"/>
      <c r="O486" s="179"/>
      <c r="P486" s="179"/>
      <c r="Q486" s="179"/>
      <c r="R486" s="182"/>
      <c r="T486" s="183"/>
      <c r="U486" s="179"/>
      <c r="V486" s="179"/>
      <c r="W486" s="179"/>
      <c r="X486" s="179"/>
      <c r="Y486" s="179"/>
      <c r="Z486" s="179"/>
      <c r="AA486" s="184"/>
      <c r="AT486" s="185" t="s">
        <v>134</v>
      </c>
      <c r="AU486" s="185" t="s">
        <v>87</v>
      </c>
      <c r="AV486" s="11" t="s">
        <v>22</v>
      </c>
      <c r="AW486" s="11" t="s">
        <v>35</v>
      </c>
      <c r="AX486" s="11" t="s">
        <v>77</v>
      </c>
      <c r="AY486" s="185" t="s">
        <v>127</v>
      </c>
    </row>
    <row r="487" spans="2:65" s="11" customFormat="1" ht="22.5" customHeight="1">
      <c r="B487" s="178"/>
      <c r="C487" s="179"/>
      <c r="D487" s="179"/>
      <c r="E487" s="180" t="s">
        <v>5</v>
      </c>
      <c r="F487" s="290" t="s">
        <v>770</v>
      </c>
      <c r="G487" s="291"/>
      <c r="H487" s="291"/>
      <c r="I487" s="291"/>
      <c r="J487" s="179"/>
      <c r="K487" s="181" t="s">
        <v>5</v>
      </c>
      <c r="L487" s="179"/>
      <c r="M487" s="179"/>
      <c r="N487" s="179"/>
      <c r="O487" s="179"/>
      <c r="P487" s="179"/>
      <c r="Q487" s="179"/>
      <c r="R487" s="182"/>
      <c r="T487" s="183"/>
      <c r="U487" s="179"/>
      <c r="V487" s="179"/>
      <c r="W487" s="179"/>
      <c r="X487" s="179"/>
      <c r="Y487" s="179"/>
      <c r="Z487" s="179"/>
      <c r="AA487" s="184"/>
      <c r="AT487" s="185" t="s">
        <v>134</v>
      </c>
      <c r="AU487" s="185" t="s">
        <v>87</v>
      </c>
      <c r="AV487" s="11" t="s">
        <v>22</v>
      </c>
      <c r="AW487" s="11" t="s">
        <v>35</v>
      </c>
      <c r="AX487" s="11" t="s">
        <v>77</v>
      </c>
      <c r="AY487" s="185" t="s">
        <v>127</v>
      </c>
    </row>
    <row r="488" spans="2:65" s="10" customFormat="1" ht="22.5" customHeight="1">
      <c r="B488" s="170"/>
      <c r="C488" s="171"/>
      <c r="D488" s="171"/>
      <c r="E488" s="172" t="s">
        <v>5</v>
      </c>
      <c r="F488" s="302" t="s">
        <v>941</v>
      </c>
      <c r="G488" s="303"/>
      <c r="H488" s="303"/>
      <c r="I488" s="303"/>
      <c r="J488" s="171"/>
      <c r="K488" s="173">
        <v>82</v>
      </c>
      <c r="L488" s="171"/>
      <c r="M488" s="171"/>
      <c r="N488" s="171"/>
      <c r="O488" s="171"/>
      <c r="P488" s="171"/>
      <c r="Q488" s="171"/>
      <c r="R488" s="174"/>
      <c r="T488" s="175"/>
      <c r="U488" s="171"/>
      <c r="V488" s="171"/>
      <c r="W488" s="171"/>
      <c r="X488" s="171"/>
      <c r="Y488" s="171"/>
      <c r="Z488" s="171"/>
      <c r="AA488" s="176"/>
      <c r="AT488" s="177" t="s">
        <v>134</v>
      </c>
      <c r="AU488" s="177" t="s">
        <v>87</v>
      </c>
      <c r="AV488" s="10" t="s">
        <v>87</v>
      </c>
      <c r="AW488" s="10" t="s">
        <v>35</v>
      </c>
      <c r="AX488" s="10" t="s">
        <v>77</v>
      </c>
      <c r="AY488" s="177" t="s">
        <v>127</v>
      </c>
    </row>
    <row r="489" spans="2:65" s="11" customFormat="1" ht="22.5" customHeight="1">
      <c r="B489" s="178"/>
      <c r="C489" s="179"/>
      <c r="D489" s="179"/>
      <c r="E489" s="180" t="s">
        <v>5</v>
      </c>
      <c r="F489" s="290" t="s">
        <v>782</v>
      </c>
      <c r="G489" s="291"/>
      <c r="H489" s="291"/>
      <c r="I489" s="291"/>
      <c r="J489" s="179"/>
      <c r="K489" s="181" t="s">
        <v>5</v>
      </c>
      <c r="L489" s="179"/>
      <c r="M489" s="179"/>
      <c r="N489" s="179"/>
      <c r="O489" s="179"/>
      <c r="P489" s="179"/>
      <c r="Q489" s="179"/>
      <c r="R489" s="182"/>
      <c r="T489" s="183"/>
      <c r="U489" s="179"/>
      <c r="V489" s="179"/>
      <c r="W489" s="179"/>
      <c r="X489" s="179"/>
      <c r="Y489" s="179"/>
      <c r="Z489" s="179"/>
      <c r="AA489" s="184"/>
      <c r="AT489" s="185" t="s">
        <v>134</v>
      </c>
      <c r="AU489" s="185" t="s">
        <v>87</v>
      </c>
      <c r="AV489" s="11" t="s">
        <v>22</v>
      </c>
      <c r="AW489" s="11" t="s">
        <v>35</v>
      </c>
      <c r="AX489" s="11" t="s">
        <v>77</v>
      </c>
      <c r="AY489" s="185" t="s">
        <v>127</v>
      </c>
    </row>
    <row r="490" spans="2:65" s="10" customFormat="1" ht="22.5" customHeight="1">
      <c r="B490" s="170"/>
      <c r="C490" s="171"/>
      <c r="D490" s="171"/>
      <c r="E490" s="172" t="s">
        <v>5</v>
      </c>
      <c r="F490" s="302" t="s">
        <v>942</v>
      </c>
      <c r="G490" s="303"/>
      <c r="H490" s="303"/>
      <c r="I490" s="303"/>
      <c r="J490" s="171"/>
      <c r="K490" s="173">
        <v>10</v>
      </c>
      <c r="L490" s="171"/>
      <c r="M490" s="171"/>
      <c r="N490" s="171"/>
      <c r="O490" s="171"/>
      <c r="P490" s="171"/>
      <c r="Q490" s="171"/>
      <c r="R490" s="174"/>
      <c r="T490" s="175"/>
      <c r="U490" s="171"/>
      <c r="V490" s="171"/>
      <c r="W490" s="171"/>
      <c r="X490" s="171"/>
      <c r="Y490" s="171"/>
      <c r="Z490" s="171"/>
      <c r="AA490" s="176"/>
      <c r="AT490" s="177" t="s">
        <v>134</v>
      </c>
      <c r="AU490" s="177" t="s">
        <v>87</v>
      </c>
      <c r="AV490" s="10" t="s">
        <v>87</v>
      </c>
      <c r="AW490" s="10" t="s">
        <v>35</v>
      </c>
      <c r="AX490" s="10" t="s">
        <v>77</v>
      </c>
      <c r="AY490" s="177" t="s">
        <v>127</v>
      </c>
    </row>
    <row r="491" spans="2:65" s="11" customFormat="1" ht="22.5" customHeight="1">
      <c r="B491" s="178"/>
      <c r="C491" s="179"/>
      <c r="D491" s="179"/>
      <c r="E491" s="180" t="s">
        <v>5</v>
      </c>
      <c r="F491" s="290" t="s">
        <v>786</v>
      </c>
      <c r="G491" s="291"/>
      <c r="H491" s="291"/>
      <c r="I491" s="291"/>
      <c r="J491" s="179"/>
      <c r="K491" s="181" t="s">
        <v>5</v>
      </c>
      <c r="L491" s="179"/>
      <c r="M491" s="179"/>
      <c r="N491" s="179"/>
      <c r="O491" s="179"/>
      <c r="P491" s="179"/>
      <c r="Q491" s="179"/>
      <c r="R491" s="182"/>
      <c r="T491" s="183"/>
      <c r="U491" s="179"/>
      <c r="V491" s="179"/>
      <c r="W491" s="179"/>
      <c r="X491" s="179"/>
      <c r="Y491" s="179"/>
      <c r="Z491" s="179"/>
      <c r="AA491" s="184"/>
      <c r="AT491" s="185" t="s">
        <v>134</v>
      </c>
      <c r="AU491" s="185" t="s">
        <v>87</v>
      </c>
      <c r="AV491" s="11" t="s">
        <v>22</v>
      </c>
      <c r="AW491" s="11" t="s">
        <v>35</v>
      </c>
      <c r="AX491" s="11" t="s">
        <v>77</v>
      </c>
      <c r="AY491" s="185" t="s">
        <v>127</v>
      </c>
    </row>
    <row r="492" spans="2:65" s="10" customFormat="1" ht="22.5" customHeight="1">
      <c r="B492" s="170"/>
      <c r="C492" s="171"/>
      <c r="D492" s="171"/>
      <c r="E492" s="172" t="s">
        <v>5</v>
      </c>
      <c r="F492" s="302" t="s">
        <v>943</v>
      </c>
      <c r="G492" s="303"/>
      <c r="H492" s="303"/>
      <c r="I492" s="303"/>
      <c r="J492" s="171"/>
      <c r="K492" s="173">
        <v>12</v>
      </c>
      <c r="L492" s="171"/>
      <c r="M492" s="171"/>
      <c r="N492" s="171"/>
      <c r="O492" s="171"/>
      <c r="P492" s="171"/>
      <c r="Q492" s="171"/>
      <c r="R492" s="174"/>
      <c r="T492" s="175"/>
      <c r="U492" s="171"/>
      <c r="V492" s="171"/>
      <c r="W492" s="171"/>
      <c r="X492" s="171"/>
      <c r="Y492" s="171"/>
      <c r="Z492" s="171"/>
      <c r="AA492" s="176"/>
      <c r="AT492" s="177" t="s">
        <v>134</v>
      </c>
      <c r="AU492" s="177" t="s">
        <v>87</v>
      </c>
      <c r="AV492" s="10" t="s">
        <v>87</v>
      </c>
      <c r="AW492" s="10" t="s">
        <v>35</v>
      </c>
      <c r="AX492" s="10" t="s">
        <v>77</v>
      </c>
      <c r="AY492" s="177" t="s">
        <v>127</v>
      </c>
    </row>
    <row r="493" spans="2:65" s="12" customFormat="1" ht="22.5" customHeight="1">
      <c r="B493" s="188"/>
      <c r="C493" s="189"/>
      <c r="D493" s="189"/>
      <c r="E493" s="190" t="s">
        <v>5</v>
      </c>
      <c r="F493" s="304" t="s">
        <v>279</v>
      </c>
      <c r="G493" s="305"/>
      <c r="H493" s="305"/>
      <c r="I493" s="305"/>
      <c r="J493" s="189"/>
      <c r="K493" s="191">
        <v>104</v>
      </c>
      <c r="L493" s="189"/>
      <c r="M493" s="189"/>
      <c r="N493" s="189"/>
      <c r="O493" s="189"/>
      <c r="P493" s="189"/>
      <c r="Q493" s="189"/>
      <c r="R493" s="192"/>
      <c r="T493" s="193"/>
      <c r="U493" s="189"/>
      <c r="V493" s="189"/>
      <c r="W493" s="189"/>
      <c r="X493" s="189"/>
      <c r="Y493" s="189"/>
      <c r="Z493" s="189"/>
      <c r="AA493" s="194"/>
      <c r="AT493" s="195" t="s">
        <v>134</v>
      </c>
      <c r="AU493" s="195" t="s">
        <v>87</v>
      </c>
      <c r="AV493" s="12" t="s">
        <v>150</v>
      </c>
      <c r="AW493" s="12" t="s">
        <v>35</v>
      </c>
      <c r="AX493" s="12" t="s">
        <v>22</v>
      </c>
      <c r="AY493" s="195" t="s">
        <v>127</v>
      </c>
    </row>
    <row r="494" spans="2:65" s="1" customFormat="1" ht="31.5" customHeight="1">
      <c r="B494" s="135"/>
      <c r="C494" s="163" t="s">
        <v>432</v>
      </c>
      <c r="D494" s="163" t="s">
        <v>128</v>
      </c>
      <c r="E494" s="164" t="s">
        <v>944</v>
      </c>
      <c r="F494" s="285" t="s">
        <v>945</v>
      </c>
      <c r="G494" s="285"/>
      <c r="H494" s="285"/>
      <c r="I494" s="285"/>
      <c r="J494" s="165" t="s">
        <v>305</v>
      </c>
      <c r="K494" s="166">
        <v>10.773</v>
      </c>
      <c r="L494" s="286">
        <v>0</v>
      </c>
      <c r="M494" s="286"/>
      <c r="N494" s="287">
        <f>ROUND(L494*K494,2)</f>
        <v>0</v>
      </c>
      <c r="O494" s="287"/>
      <c r="P494" s="287"/>
      <c r="Q494" s="287"/>
      <c r="R494" s="138"/>
      <c r="T494" s="167" t="s">
        <v>5</v>
      </c>
      <c r="U494" s="47" t="s">
        <v>42</v>
      </c>
      <c r="V494" s="39"/>
      <c r="W494" s="168">
        <f>V494*K494</f>
        <v>0</v>
      </c>
      <c r="X494" s="168">
        <v>1.98</v>
      </c>
      <c r="Y494" s="168">
        <f>X494*K494</f>
        <v>21.330539999999999</v>
      </c>
      <c r="Z494" s="168">
        <v>0</v>
      </c>
      <c r="AA494" s="169">
        <f>Z494*K494</f>
        <v>0</v>
      </c>
      <c r="AR494" s="21" t="s">
        <v>150</v>
      </c>
      <c r="AT494" s="21" t="s">
        <v>128</v>
      </c>
      <c r="AU494" s="21" t="s">
        <v>87</v>
      </c>
      <c r="AY494" s="21" t="s">
        <v>127</v>
      </c>
      <c r="BE494" s="109">
        <f>IF(U494="základní",N494,0)</f>
        <v>0</v>
      </c>
      <c r="BF494" s="109">
        <f>IF(U494="snížená",N494,0)</f>
        <v>0</v>
      </c>
      <c r="BG494" s="109">
        <f>IF(U494="zákl. přenesená",N494,0)</f>
        <v>0</v>
      </c>
      <c r="BH494" s="109">
        <f>IF(U494="sníž. přenesená",N494,0)</f>
        <v>0</v>
      </c>
      <c r="BI494" s="109">
        <f>IF(U494="nulová",N494,0)</f>
        <v>0</v>
      </c>
      <c r="BJ494" s="21" t="s">
        <v>22</v>
      </c>
      <c r="BK494" s="109">
        <f>ROUND(L494*K494,2)</f>
        <v>0</v>
      </c>
      <c r="BL494" s="21" t="s">
        <v>150</v>
      </c>
      <c r="BM494" s="21" t="s">
        <v>946</v>
      </c>
    </row>
    <row r="495" spans="2:65" s="11" customFormat="1" ht="22.5" customHeight="1">
      <c r="B495" s="178"/>
      <c r="C495" s="179"/>
      <c r="D495" s="179"/>
      <c r="E495" s="180" t="s">
        <v>5</v>
      </c>
      <c r="F495" s="300" t="s">
        <v>803</v>
      </c>
      <c r="G495" s="301"/>
      <c r="H495" s="301"/>
      <c r="I495" s="301"/>
      <c r="J495" s="179"/>
      <c r="K495" s="181" t="s">
        <v>5</v>
      </c>
      <c r="L495" s="179"/>
      <c r="M495" s="179"/>
      <c r="N495" s="179"/>
      <c r="O495" s="179"/>
      <c r="P495" s="179"/>
      <c r="Q495" s="179"/>
      <c r="R495" s="182"/>
      <c r="T495" s="183"/>
      <c r="U495" s="179"/>
      <c r="V495" s="179"/>
      <c r="W495" s="179"/>
      <c r="X495" s="179"/>
      <c r="Y495" s="179"/>
      <c r="Z495" s="179"/>
      <c r="AA495" s="184"/>
      <c r="AT495" s="185" t="s">
        <v>134</v>
      </c>
      <c r="AU495" s="185" t="s">
        <v>87</v>
      </c>
      <c r="AV495" s="11" t="s">
        <v>22</v>
      </c>
      <c r="AW495" s="11" t="s">
        <v>35</v>
      </c>
      <c r="AX495" s="11" t="s">
        <v>77</v>
      </c>
      <c r="AY495" s="185" t="s">
        <v>127</v>
      </c>
    </row>
    <row r="496" spans="2:65" s="10" customFormat="1" ht="22.5" customHeight="1">
      <c r="B496" s="170"/>
      <c r="C496" s="171"/>
      <c r="D496" s="171"/>
      <c r="E496" s="172" t="s">
        <v>5</v>
      </c>
      <c r="F496" s="302" t="s">
        <v>947</v>
      </c>
      <c r="G496" s="303"/>
      <c r="H496" s="303"/>
      <c r="I496" s="303"/>
      <c r="J496" s="171"/>
      <c r="K496" s="173">
        <v>2.5</v>
      </c>
      <c r="L496" s="171"/>
      <c r="M496" s="171"/>
      <c r="N496" s="171"/>
      <c r="O496" s="171"/>
      <c r="P496" s="171"/>
      <c r="Q496" s="171"/>
      <c r="R496" s="174"/>
      <c r="T496" s="175"/>
      <c r="U496" s="171"/>
      <c r="V496" s="171"/>
      <c r="W496" s="171"/>
      <c r="X496" s="171"/>
      <c r="Y496" s="171"/>
      <c r="Z496" s="171"/>
      <c r="AA496" s="176"/>
      <c r="AT496" s="177" t="s">
        <v>134</v>
      </c>
      <c r="AU496" s="177" t="s">
        <v>87</v>
      </c>
      <c r="AV496" s="10" t="s">
        <v>87</v>
      </c>
      <c r="AW496" s="10" t="s">
        <v>35</v>
      </c>
      <c r="AX496" s="10" t="s">
        <v>77</v>
      </c>
      <c r="AY496" s="177" t="s">
        <v>127</v>
      </c>
    </row>
    <row r="497" spans="2:65" s="11" customFormat="1" ht="22.5" customHeight="1">
      <c r="B497" s="178"/>
      <c r="C497" s="179"/>
      <c r="D497" s="179"/>
      <c r="E497" s="180" t="s">
        <v>5</v>
      </c>
      <c r="F497" s="290" t="s">
        <v>805</v>
      </c>
      <c r="G497" s="291"/>
      <c r="H497" s="291"/>
      <c r="I497" s="291"/>
      <c r="J497" s="179"/>
      <c r="K497" s="181" t="s">
        <v>5</v>
      </c>
      <c r="L497" s="179"/>
      <c r="M497" s="179"/>
      <c r="N497" s="179"/>
      <c r="O497" s="179"/>
      <c r="P497" s="179"/>
      <c r="Q497" s="179"/>
      <c r="R497" s="182"/>
      <c r="T497" s="183"/>
      <c r="U497" s="179"/>
      <c r="V497" s="179"/>
      <c r="W497" s="179"/>
      <c r="X497" s="179"/>
      <c r="Y497" s="179"/>
      <c r="Z497" s="179"/>
      <c r="AA497" s="184"/>
      <c r="AT497" s="185" t="s">
        <v>134</v>
      </c>
      <c r="AU497" s="185" t="s">
        <v>87</v>
      </c>
      <c r="AV497" s="11" t="s">
        <v>22</v>
      </c>
      <c r="AW497" s="11" t="s">
        <v>35</v>
      </c>
      <c r="AX497" s="11" t="s">
        <v>77</v>
      </c>
      <c r="AY497" s="185" t="s">
        <v>127</v>
      </c>
    </row>
    <row r="498" spans="2:65" s="10" customFormat="1" ht="22.5" customHeight="1">
      <c r="B498" s="170"/>
      <c r="C498" s="171"/>
      <c r="D498" s="171"/>
      <c r="E498" s="172" t="s">
        <v>5</v>
      </c>
      <c r="F498" s="302" t="s">
        <v>948</v>
      </c>
      <c r="G498" s="303"/>
      <c r="H498" s="303"/>
      <c r="I498" s="303"/>
      <c r="J498" s="171"/>
      <c r="K498" s="173">
        <v>3.1360000000000001</v>
      </c>
      <c r="L498" s="171"/>
      <c r="M498" s="171"/>
      <c r="N498" s="171"/>
      <c r="O498" s="171"/>
      <c r="P498" s="171"/>
      <c r="Q498" s="171"/>
      <c r="R498" s="174"/>
      <c r="T498" s="175"/>
      <c r="U498" s="171"/>
      <c r="V498" s="171"/>
      <c r="W498" s="171"/>
      <c r="X498" s="171"/>
      <c r="Y498" s="171"/>
      <c r="Z498" s="171"/>
      <c r="AA498" s="176"/>
      <c r="AT498" s="177" t="s">
        <v>134</v>
      </c>
      <c r="AU498" s="177" t="s">
        <v>87</v>
      </c>
      <c r="AV498" s="10" t="s">
        <v>87</v>
      </c>
      <c r="AW498" s="10" t="s">
        <v>35</v>
      </c>
      <c r="AX498" s="10" t="s">
        <v>77</v>
      </c>
      <c r="AY498" s="177" t="s">
        <v>127</v>
      </c>
    </row>
    <row r="499" spans="2:65" s="11" customFormat="1" ht="22.5" customHeight="1">
      <c r="B499" s="178"/>
      <c r="C499" s="179"/>
      <c r="D499" s="179"/>
      <c r="E499" s="180" t="s">
        <v>5</v>
      </c>
      <c r="F499" s="290" t="s">
        <v>807</v>
      </c>
      <c r="G499" s="291"/>
      <c r="H499" s="291"/>
      <c r="I499" s="291"/>
      <c r="J499" s="179"/>
      <c r="K499" s="181" t="s">
        <v>5</v>
      </c>
      <c r="L499" s="179"/>
      <c r="M499" s="179"/>
      <c r="N499" s="179"/>
      <c r="O499" s="179"/>
      <c r="P499" s="179"/>
      <c r="Q499" s="179"/>
      <c r="R499" s="182"/>
      <c r="T499" s="183"/>
      <c r="U499" s="179"/>
      <c r="V499" s="179"/>
      <c r="W499" s="179"/>
      <c r="X499" s="179"/>
      <c r="Y499" s="179"/>
      <c r="Z499" s="179"/>
      <c r="AA499" s="184"/>
      <c r="AT499" s="185" t="s">
        <v>134</v>
      </c>
      <c r="AU499" s="185" t="s">
        <v>87</v>
      </c>
      <c r="AV499" s="11" t="s">
        <v>22</v>
      </c>
      <c r="AW499" s="11" t="s">
        <v>35</v>
      </c>
      <c r="AX499" s="11" t="s">
        <v>77</v>
      </c>
      <c r="AY499" s="185" t="s">
        <v>127</v>
      </c>
    </row>
    <row r="500" spans="2:65" s="10" customFormat="1" ht="22.5" customHeight="1">
      <c r="B500" s="170"/>
      <c r="C500" s="171"/>
      <c r="D500" s="171"/>
      <c r="E500" s="172" t="s">
        <v>5</v>
      </c>
      <c r="F500" s="302" t="s">
        <v>949</v>
      </c>
      <c r="G500" s="303"/>
      <c r="H500" s="303"/>
      <c r="I500" s="303"/>
      <c r="J500" s="171"/>
      <c r="K500" s="173">
        <v>2.3519999999999999</v>
      </c>
      <c r="L500" s="171"/>
      <c r="M500" s="171"/>
      <c r="N500" s="171"/>
      <c r="O500" s="171"/>
      <c r="P500" s="171"/>
      <c r="Q500" s="171"/>
      <c r="R500" s="174"/>
      <c r="T500" s="175"/>
      <c r="U500" s="171"/>
      <c r="V500" s="171"/>
      <c r="W500" s="171"/>
      <c r="X500" s="171"/>
      <c r="Y500" s="171"/>
      <c r="Z500" s="171"/>
      <c r="AA500" s="176"/>
      <c r="AT500" s="177" t="s">
        <v>134</v>
      </c>
      <c r="AU500" s="177" t="s">
        <v>87</v>
      </c>
      <c r="AV500" s="10" t="s">
        <v>87</v>
      </c>
      <c r="AW500" s="10" t="s">
        <v>35</v>
      </c>
      <c r="AX500" s="10" t="s">
        <v>77</v>
      </c>
      <c r="AY500" s="177" t="s">
        <v>127</v>
      </c>
    </row>
    <row r="501" spans="2:65" s="11" customFormat="1" ht="22.5" customHeight="1">
      <c r="B501" s="178"/>
      <c r="C501" s="179"/>
      <c r="D501" s="179"/>
      <c r="E501" s="180" t="s">
        <v>5</v>
      </c>
      <c r="F501" s="290" t="s">
        <v>809</v>
      </c>
      <c r="G501" s="291"/>
      <c r="H501" s="291"/>
      <c r="I501" s="291"/>
      <c r="J501" s="179"/>
      <c r="K501" s="181" t="s">
        <v>5</v>
      </c>
      <c r="L501" s="179"/>
      <c r="M501" s="179"/>
      <c r="N501" s="179"/>
      <c r="O501" s="179"/>
      <c r="P501" s="179"/>
      <c r="Q501" s="179"/>
      <c r="R501" s="182"/>
      <c r="T501" s="183"/>
      <c r="U501" s="179"/>
      <c r="V501" s="179"/>
      <c r="W501" s="179"/>
      <c r="X501" s="179"/>
      <c r="Y501" s="179"/>
      <c r="Z501" s="179"/>
      <c r="AA501" s="184"/>
      <c r="AT501" s="185" t="s">
        <v>134</v>
      </c>
      <c r="AU501" s="185" t="s">
        <v>87</v>
      </c>
      <c r="AV501" s="11" t="s">
        <v>22</v>
      </c>
      <c r="AW501" s="11" t="s">
        <v>35</v>
      </c>
      <c r="AX501" s="11" t="s">
        <v>77</v>
      </c>
      <c r="AY501" s="185" t="s">
        <v>127</v>
      </c>
    </row>
    <row r="502" spans="2:65" s="10" customFormat="1" ht="22.5" customHeight="1">
      <c r="B502" s="170"/>
      <c r="C502" s="171"/>
      <c r="D502" s="171"/>
      <c r="E502" s="172" t="s">
        <v>5</v>
      </c>
      <c r="F502" s="302" t="s">
        <v>950</v>
      </c>
      <c r="G502" s="303"/>
      <c r="H502" s="303"/>
      <c r="I502" s="303"/>
      <c r="J502" s="171"/>
      <c r="K502" s="173">
        <v>2.16</v>
      </c>
      <c r="L502" s="171"/>
      <c r="M502" s="171"/>
      <c r="N502" s="171"/>
      <c r="O502" s="171"/>
      <c r="P502" s="171"/>
      <c r="Q502" s="171"/>
      <c r="R502" s="174"/>
      <c r="T502" s="175"/>
      <c r="U502" s="171"/>
      <c r="V502" s="171"/>
      <c r="W502" s="171"/>
      <c r="X502" s="171"/>
      <c r="Y502" s="171"/>
      <c r="Z502" s="171"/>
      <c r="AA502" s="176"/>
      <c r="AT502" s="177" t="s">
        <v>134</v>
      </c>
      <c r="AU502" s="177" t="s">
        <v>87</v>
      </c>
      <c r="AV502" s="10" t="s">
        <v>87</v>
      </c>
      <c r="AW502" s="10" t="s">
        <v>35</v>
      </c>
      <c r="AX502" s="10" t="s">
        <v>77</v>
      </c>
      <c r="AY502" s="177" t="s">
        <v>127</v>
      </c>
    </row>
    <row r="503" spans="2:65" s="11" customFormat="1" ht="22.5" customHeight="1">
      <c r="B503" s="178"/>
      <c r="C503" s="179"/>
      <c r="D503" s="179"/>
      <c r="E503" s="180" t="s">
        <v>5</v>
      </c>
      <c r="F503" s="290" t="s">
        <v>811</v>
      </c>
      <c r="G503" s="291"/>
      <c r="H503" s="291"/>
      <c r="I503" s="291"/>
      <c r="J503" s="179"/>
      <c r="K503" s="181" t="s">
        <v>5</v>
      </c>
      <c r="L503" s="179"/>
      <c r="M503" s="179"/>
      <c r="N503" s="179"/>
      <c r="O503" s="179"/>
      <c r="P503" s="179"/>
      <c r="Q503" s="179"/>
      <c r="R503" s="182"/>
      <c r="T503" s="183"/>
      <c r="U503" s="179"/>
      <c r="V503" s="179"/>
      <c r="W503" s="179"/>
      <c r="X503" s="179"/>
      <c r="Y503" s="179"/>
      <c r="Z503" s="179"/>
      <c r="AA503" s="184"/>
      <c r="AT503" s="185" t="s">
        <v>134</v>
      </c>
      <c r="AU503" s="185" t="s">
        <v>87</v>
      </c>
      <c r="AV503" s="11" t="s">
        <v>22</v>
      </c>
      <c r="AW503" s="11" t="s">
        <v>35</v>
      </c>
      <c r="AX503" s="11" t="s">
        <v>77</v>
      </c>
      <c r="AY503" s="185" t="s">
        <v>127</v>
      </c>
    </row>
    <row r="504" spans="2:65" s="10" customFormat="1" ht="22.5" customHeight="1">
      <c r="B504" s="170"/>
      <c r="C504" s="171"/>
      <c r="D504" s="171"/>
      <c r="E504" s="172" t="s">
        <v>5</v>
      </c>
      <c r="F504" s="302" t="s">
        <v>951</v>
      </c>
      <c r="G504" s="303"/>
      <c r="H504" s="303"/>
      <c r="I504" s="303"/>
      <c r="J504" s="171"/>
      <c r="K504" s="173">
        <v>0.625</v>
      </c>
      <c r="L504" s="171"/>
      <c r="M504" s="171"/>
      <c r="N504" s="171"/>
      <c r="O504" s="171"/>
      <c r="P504" s="171"/>
      <c r="Q504" s="171"/>
      <c r="R504" s="174"/>
      <c r="T504" s="175"/>
      <c r="U504" s="171"/>
      <c r="V504" s="171"/>
      <c r="W504" s="171"/>
      <c r="X504" s="171"/>
      <c r="Y504" s="171"/>
      <c r="Z504" s="171"/>
      <c r="AA504" s="176"/>
      <c r="AT504" s="177" t="s">
        <v>134</v>
      </c>
      <c r="AU504" s="177" t="s">
        <v>87</v>
      </c>
      <c r="AV504" s="10" t="s">
        <v>87</v>
      </c>
      <c r="AW504" s="10" t="s">
        <v>35</v>
      </c>
      <c r="AX504" s="10" t="s">
        <v>77</v>
      </c>
      <c r="AY504" s="177" t="s">
        <v>127</v>
      </c>
    </row>
    <row r="505" spans="2:65" s="12" customFormat="1" ht="22.5" customHeight="1">
      <c r="B505" s="188"/>
      <c r="C505" s="189"/>
      <c r="D505" s="189"/>
      <c r="E505" s="190" t="s">
        <v>5</v>
      </c>
      <c r="F505" s="304" t="s">
        <v>279</v>
      </c>
      <c r="G505" s="305"/>
      <c r="H505" s="305"/>
      <c r="I505" s="305"/>
      <c r="J505" s="189"/>
      <c r="K505" s="191">
        <v>10.773</v>
      </c>
      <c r="L505" s="189"/>
      <c r="M505" s="189"/>
      <c r="N505" s="189"/>
      <c r="O505" s="189"/>
      <c r="P505" s="189"/>
      <c r="Q505" s="189"/>
      <c r="R505" s="192"/>
      <c r="T505" s="193"/>
      <c r="U505" s="189"/>
      <c r="V505" s="189"/>
      <c r="W505" s="189"/>
      <c r="X505" s="189"/>
      <c r="Y505" s="189"/>
      <c r="Z505" s="189"/>
      <c r="AA505" s="194"/>
      <c r="AT505" s="195" t="s">
        <v>134</v>
      </c>
      <c r="AU505" s="195" t="s">
        <v>87</v>
      </c>
      <c r="AV505" s="12" t="s">
        <v>150</v>
      </c>
      <c r="AW505" s="12" t="s">
        <v>35</v>
      </c>
      <c r="AX505" s="12" t="s">
        <v>22</v>
      </c>
      <c r="AY505" s="195" t="s">
        <v>127</v>
      </c>
    </row>
    <row r="506" spans="2:65" s="1" customFormat="1" ht="22.5" customHeight="1">
      <c r="B506" s="135"/>
      <c r="C506" s="163" t="s">
        <v>436</v>
      </c>
      <c r="D506" s="163" t="s">
        <v>128</v>
      </c>
      <c r="E506" s="164" t="s">
        <v>952</v>
      </c>
      <c r="F506" s="285" t="s">
        <v>953</v>
      </c>
      <c r="G506" s="285"/>
      <c r="H506" s="285"/>
      <c r="I506" s="285"/>
      <c r="J506" s="165" t="s">
        <v>305</v>
      </c>
      <c r="K506" s="166">
        <v>16.16</v>
      </c>
      <c r="L506" s="286">
        <v>0</v>
      </c>
      <c r="M506" s="286"/>
      <c r="N506" s="287">
        <f>ROUND(L506*K506,2)</f>
        <v>0</v>
      </c>
      <c r="O506" s="287"/>
      <c r="P506" s="287"/>
      <c r="Q506" s="287"/>
      <c r="R506" s="138"/>
      <c r="T506" s="167" t="s">
        <v>5</v>
      </c>
      <c r="U506" s="47" t="s">
        <v>42</v>
      </c>
      <c r="V506" s="39"/>
      <c r="W506" s="168">
        <f>V506*K506</f>
        <v>0</v>
      </c>
      <c r="X506" s="168">
        <v>2.45329</v>
      </c>
      <c r="Y506" s="168">
        <f>X506*K506</f>
        <v>39.645166400000001</v>
      </c>
      <c r="Z506" s="168">
        <v>0</v>
      </c>
      <c r="AA506" s="169">
        <f>Z506*K506</f>
        <v>0</v>
      </c>
      <c r="AR506" s="21" t="s">
        <v>150</v>
      </c>
      <c r="AT506" s="21" t="s">
        <v>128</v>
      </c>
      <c r="AU506" s="21" t="s">
        <v>87</v>
      </c>
      <c r="AY506" s="21" t="s">
        <v>127</v>
      </c>
      <c r="BE506" s="109">
        <f>IF(U506="základní",N506,0)</f>
        <v>0</v>
      </c>
      <c r="BF506" s="109">
        <f>IF(U506="snížená",N506,0)</f>
        <v>0</v>
      </c>
      <c r="BG506" s="109">
        <f>IF(U506="zákl. přenesená",N506,0)</f>
        <v>0</v>
      </c>
      <c r="BH506" s="109">
        <f>IF(U506="sníž. přenesená",N506,0)</f>
        <v>0</v>
      </c>
      <c r="BI506" s="109">
        <f>IF(U506="nulová",N506,0)</f>
        <v>0</v>
      </c>
      <c r="BJ506" s="21" t="s">
        <v>22</v>
      </c>
      <c r="BK506" s="109">
        <f>ROUND(L506*K506,2)</f>
        <v>0</v>
      </c>
      <c r="BL506" s="21" t="s">
        <v>150</v>
      </c>
      <c r="BM506" s="21" t="s">
        <v>954</v>
      </c>
    </row>
    <row r="507" spans="2:65" s="11" customFormat="1" ht="22.5" customHeight="1">
      <c r="B507" s="178"/>
      <c r="C507" s="179"/>
      <c r="D507" s="179"/>
      <c r="E507" s="180" t="s">
        <v>5</v>
      </c>
      <c r="F507" s="300" t="s">
        <v>803</v>
      </c>
      <c r="G507" s="301"/>
      <c r="H507" s="301"/>
      <c r="I507" s="301"/>
      <c r="J507" s="179"/>
      <c r="K507" s="181" t="s">
        <v>5</v>
      </c>
      <c r="L507" s="179"/>
      <c r="M507" s="179"/>
      <c r="N507" s="179"/>
      <c r="O507" s="179"/>
      <c r="P507" s="179"/>
      <c r="Q507" s="179"/>
      <c r="R507" s="182"/>
      <c r="T507" s="183"/>
      <c r="U507" s="179"/>
      <c r="V507" s="179"/>
      <c r="W507" s="179"/>
      <c r="X507" s="179"/>
      <c r="Y507" s="179"/>
      <c r="Z507" s="179"/>
      <c r="AA507" s="184"/>
      <c r="AT507" s="185" t="s">
        <v>134</v>
      </c>
      <c r="AU507" s="185" t="s">
        <v>87</v>
      </c>
      <c r="AV507" s="11" t="s">
        <v>22</v>
      </c>
      <c r="AW507" s="11" t="s">
        <v>35</v>
      </c>
      <c r="AX507" s="11" t="s">
        <v>77</v>
      </c>
      <c r="AY507" s="185" t="s">
        <v>127</v>
      </c>
    </row>
    <row r="508" spans="2:65" s="10" customFormat="1" ht="22.5" customHeight="1">
      <c r="B508" s="170"/>
      <c r="C508" s="171"/>
      <c r="D508" s="171"/>
      <c r="E508" s="172" t="s">
        <v>5</v>
      </c>
      <c r="F508" s="302" t="s">
        <v>955</v>
      </c>
      <c r="G508" s="303"/>
      <c r="H508" s="303"/>
      <c r="I508" s="303"/>
      <c r="J508" s="171"/>
      <c r="K508" s="173">
        <v>3.75</v>
      </c>
      <c r="L508" s="171"/>
      <c r="M508" s="171"/>
      <c r="N508" s="171"/>
      <c r="O508" s="171"/>
      <c r="P508" s="171"/>
      <c r="Q508" s="171"/>
      <c r="R508" s="174"/>
      <c r="T508" s="175"/>
      <c r="U508" s="171"/>
      <c r="V508" s="171"/>
      <c r="W508" s="171"/>
      <c r="X508" s="171"/>
      <c r="Y508" s="171"/>
      <c r="Z508" s="171"/>
      <c r="AA508" s="176"/>
      <c r="AT508" s="177" t="s">
        <v>134</v>
      </c>
      <c r="AU508" s="177" t="s">
        <v>87</v>
      </c>
      <c r="AV508" s="10" t="s">
        <v>87</v>
      </c>
      <c r="AW508" s="10" t="s">
        <v>35</v>
      </c>
      <c r="AX508" s="10" t="s">
        <v>77</v>
      </c>
      <c r="AY508" s="177" t="s">
        <v>127</v>
      </c>
    </row>
    <row r="509" spans="2:65" s="11" customFormat="1" ht="22.5" customHeight="1">
      <c r="B509" s="178"/>
      <c r="C509" s="179"/>
      <c r="D509" s="179"/>
      <c r="E509" s="180" t="s">
        <v>5</v>
      </c>
      <c r="F509" s="290" t="s">
        <v>805</v>
      </c>
      <c r="G509" s="291"/>
      <c r="H509" s="291"/>
      <c r="I509" s="291"/>
      <c r="J509" s="179"/>
      <c r="K509" s="181" t="s">
        <v>5</v>
      </c>
      <c r="L509" s="179"/>
      <c r="M509" s="179"/>
      <c r="N509" s="179"/>
      <c r="O509" s="179"/>
      <c r="P509" s="179"/>
      <c r="Q509" s="179"/>
      <c r="R509" s="182"/>
      <c r="T509" s="183"/>
      <c r="U509" s="179"/>
      <c r="V509" s="179"/>
      <c r="W509" s="179"/>
      <c r="X509" s="179"/>
      <c r="Y509" s="179"/>
      <c r="Z509" s="179"/>
      <c r="AA509" s="184"/>
      <c r="AT509" s="185" t="s">
        <v>134</v>
      </c>
      <c r="AU509" s="185" t="s">
        <v>87</v>
      </c>
      <c r="AV509" s="11" t="s">
        <v>22</v>
      </c>
      <c r="AW509" s="11" t="s">
        <v>35</v>
      </c>
      <c r="AX509" s="11" t="s">
        <v>77</v>
      </c>
      <c r="AY509" s="185" t="s">
        <v>127</v>
      </c>
    </row>
    <row r="510" spans="2:65" s="10" customFormat="1" ht="22.5" customHeight="1">
      <c r="B510" s="170"/>
      <c r="C510" s="171"/>
      <c r="D510" s="171"/>
      <c r="E510" s="172" t="s">
        <v>5</v>
      </c>
      <c r="F510" s="302" t="s">
        <v>956</v>
      </c>
      <c r="G510" s="303"/>
      <c r="H510" s="303"/>
      <c r="I510" s="303"/>
      <c r="J510" s="171"/>
      <c r="K510" s="173">
        <v>4.7039999999999997</v>
      </c>
      <c r="L510" s="171"/>
      <c r="M510" s="171"/>
      <c r="N510" s="171"/>
      <c r="O510" s="171"/>
      <c r="P510" s="171"/>
      <c r="Q510" s="171"/>
      <c r="R510" s="174"/>
      <c r="T510" s="175"/>
      <c r="U510" s="171"/>
      <c r="V510" s="171"/>
      <c r="W510" s="171"/>
      <c r="X510" s="171"/>
      <c r="Y510" s="171"/>
      <c r="Z510" s="171"/>
      <c r="AA510" s="176"/>
      <c r="AT510" s="177" t="s">
        <v>134</v>
      </c>
      <c r="AU510" s="177" t="s">
        <v>87</v>
      </c>
      <c r="AV510" s="10" t="s">
        <v>87</v>
      </c>
      <c r="AW510" s="10" t="s">
        <v>35</v>
      </c>
      <c r="AX510" s="10" t="s">
        <v>77</v>
      </c>
      <c r="AY510" s="177" t="s">
        <v>127</v>
      </c>
    </row>
    <row r="511" spans="2:65" s="11" customFormat="1" ht="22.5" customHeight="1">
      <c r="B511" s="178"/>
      <c r="C511" s="179"/>
      <c r="D511" s="179"/>
      <c r="E511" s="180" t="s">
        <v>5</v>
      </c>
      <c r="F511" s="290" t="s">
        <v>807</v>
      </c>
      <c r="G511" s="291"/>
      <c r="H511" s="291"/>
      <c r="I511" s="291"/>
      <c r="J511" s="179"/>
      <c r="K511" s="181" t="s">
        <v>5</v>
      </c>
      <c r="L511" s="179"/>
      <c r="M511" s="179"/>
      <c r="N511" s="179"/>
      <c r="O511" s="179"/>
      <c r="P511" s="179"/>
      <c r="Q511" s="179"/>
      <c r="R511" s="182"/>
      <c r="T511" s="183"/>
      <c r="U511" s="179"/>
      <c r="V511" s="179"/>
      <c r="W511" s="179"/>
      <c r="X511" s="179"/>
      <c r="Y511" s="179"/>
      <c r="Z511" s="179"/>
      <c r="AA511" s="184"/>
      <c r="AT511" s="185" t="s">
        <v>134</v>
      </c>
      <c r="AU511" s="185" t="s">
        <v>87</v>
      </c>
      <c r="AV511" s="11" t="s">
        <v>22</v>
      </c>
      <c r="AW511" s="11" t="s">
        <v>35</v>
      </c>
      <c r="AX511" s="11" t="s">
        <v>77</v>
      </c>
      <c r="AY511" s="185" t="s">
        <v>127</v>
      </c>
    </row>
    <row r="512" spans="2:65" s="10" customFormat="1" ht="22.5" customHeight="1">
      <c r="B512" s="170"/>
      <c r="C512" s="171"/>
      <c r="D512" s="171"/>
      <c r="E512" s="172" t="s">
        <v>5</v>
      </c>
      <c r="F512" s="302" t="s">
        <v>957</v>
      </c>
      <c r="G512" s="303"/>
      <c r="H512" s="303"/>
      <c r="I512" s="303"/>
      <c r="J512" s="171"/>
      <c r="K512" s="173">
        <v>3.528</v>
      </c>
      <c r="L512" s="171"/>
      <c r="M512" s="171"/>
      <c r="N512" s="171"/>
      <c r="O512" s="171"/>
      <c r="P512" s="171"/>
      <c r="Q512" s="171"/>
      <c r="R512" s="174"/>
      <c r="T512" s="175"/>
      <c r="U512" s="171"/>
      <c r="V512" s="171"/>
      <c r="W512" s="171"/>
      <c r="X512" s="171"/>
      <c r="Y512" s="171"/>
      <c r="Z512" s="171"/>
      <c r="AA512" s="176"/>
      <c r="AT512" s="177" t="s">
        <v>134</v>
      </c>
      <c r="AU512" s="177" t="s">
        <v>87</v>
      </c>
      <c r="AV512" s="10" t="s">
        <v>87</v>
      </c>
      <c r="AW512" s="10" t="s">
        <v>35</v>
      </c>
      <c r="AX512" s="10" t="s">
        <v>77</v>
      </c>
      <c r="AY512" s="177" t="s">
        <v>127</v>
      </c>
    </row>
    <row r="513" spans="2:65" s="11" customFormat="1" ht="22.5" customHeight="1">
      <c r="B513" s="178"/>
      <c r="C513" s="179"/>
      <c r="D513" s="179"/>
      <c r="E513" s="180" t="s">
        <v>5</v>
      </c>
      <c r="F513" s="290" t="s">
        <v>809</v>
      </c>
      <c r="G513" s="291"/>
      <c r="H513" s="291"/>
      <c r="I513" s="291"/>
      <c r="J513" s="179"/>
      <c r="K513" s="181" t="s">
        <v>5</v>
      </c>
      <c r="L513" s="179"/>
      <c r="M513" s="179"/>
      <c r="N513" s="179"/>
      <c r="O513" s="179"/>
      <c r="P513" s="179"/>
      <c r="Q513" s="179"/>
      <c r="R513" s="182"/>
      <c r="T513" s="183"/>
      <c r="U513" s="179"/>
      <c r="V513" s="179"/>
      <c r="W513" s="179"/>
      <c r="X513" s="179"/>
      <c r="Y513" s="179"/>
      <c r="Z513" s="179"/>
      <c r="AA513" s="184"/>
      <c r="AT513" s="185" t="s">
        <v>134</v>
      </c>
      <c r="AU513" s="185" t="s">
        <v>87</v>
      </c>
      <c r="AV513" s="11" t="s">
        <v>22</v>
      </c>
      <c r="AW513" s="11" t="s">
        <v>35</v>
      </c>
      <c r="AX513" s="11" t="s">
        <v>77</v>
      </c>
      <c r="AY513" s="185" t="s">
        <v>127</v>
      </c>
    </row>
    <row r="514" spans="2:65" s="10" customFormat="1" ht="22.5" customHeight="1">
      <c r="B514" s="170"/>
      <c r="C514" s="171"/>
      <c r="D514" s="171"/>
      <c r="E514" s="172" t="s">
        <v>5</v>
      </c>
      <c r="F514" s="302" t="s">
        <v>958</v>
      </c>
      <c r="G514" s="303"/>
      <c r="H514" s="303"/>
      <c r="I514" s="303"/>
      <c r="J514" s="171"/>
      <c r="K514" s="173">
        <v>3.24</v>
      </c>
      <c r="L514" s="171"/>
      <c r="M514" s="171"/>
      <c r="N514" s="171"/>
      <c r="O514" s="171"/>
      <c r="P514" s="171"/>
      <c r="Q514" s="171"/>
      <c r="R514" s="174"/>
      <c r="T514" s="175"/>
      <c r="U514" s="171"/>
      <c r="V514" s="171"/>
      <c r="W514" s="171"/>
      <c r="X514" s="171"/>
      <c r="Y514" s="171"/>
      <c r="Z514" s="171"/>
      <c r="AA514" s="176"/>
      <c r="AT514" s="177" t="s">
        <v>134</v>
      </c>
      <c r="AU514" s="177" t="s">
        <v>87</v>
      </c>
      <c r="AV514" s="10" t="s">
        <v>87</v>
      </c>
      <c r="AW514" s="10" t="s">
        <v>35</v>
      </c>
      <c r="AX514" s="10" t="s">
        <v>77</v>
      </c>
      <c r="AY514" s="177" t="s">
        <v>127</v>
      </c>
    </row>
    <row r="515" spans="2:65" s="11" customFormat="1" ht="22.5" customHeight="1">
      <c r="B515" s="178"/>
      <c r="C515" s="179"/>
      <c r="D515" s="179"/>
      <c r="E515" s="180" t="s">
        <v>5</v>
      </c>
      <c r="F515" s="290" t="s">
        <v>811</v>
      </c>
      <c r="G515" s="291"/>
      <c r="H515" s="291"/>
      <c r="I515" s="291"/>
      <c r="J515" s="179"/>
      <c r="K515" s="181" t="s">
        <v>5</v>
      </c>
      <c r="L515" s="179"/>
      <c r="M515" s="179"/>
      <c r="N515" s="179"/>
      <c r="O515" s="179"/>
      <c r="P515" s="179"/>
      <c r="Q515" s="179"/>
      <c r="R515" s="182"/>
      <c r="T515" s="183"/>
      <c r="U515" s="179"/>
      <c r="V515" s="179"/>
      <c r="W515" s="179"/>
      <c r="X515" s="179"/>
      <c r="Y515" s="179"/>
      <c r="Z515" s="179"/>
      <c r="AA515" s="184"/>
      <c r="AT515" s="185" t="s">
        <v>134</v>
      </c>
      <c r="AU515" s="185" t="s">
        <v>87</v>
      </c>
      <c r="AV515" s="11" t="s">
        <v>22</v>
      </c>
      <c r="AW515" s="11" t="s">
        <v>35</v>
      </c>
      <c r="AX515" s="11" t="s">
        <v>77</v>
      </c>
      <c r="AY515" s="185" t="s">
        <v>127</v>
      </c>
    </row>
    <row r="516" spans="2:65" s="10" customFormat="1" ht="22.5" customHeight="1">
      <c r="B516" s="170"/>
      <c r="C516" s="171"/>
      <c r="D516" s="171"/>
      <c r="E516" s="172" t="s">
        <v>5</v>
      </c>
      <c r="F516" s="302" t="s">
        <v>959</v>
      </c>
      <c r="G516" s="303"/>
      <c r="H516" s="303"/>
      <c r="I516" s="303"/>
      <c r="J516" s="171"/>
      <c r="K516" s="173">
        <v>0.93799999999999994</v>
      </c>
      <c r="L516" s="171"/>
      <c r="M516" s="171"/>
      <c r="N516" s="171"/>
      <c r="O516" s="171"/>
      <c r="P516" s="171"/>
      <c r="Q516" s="171"/>
      <c r="R516" s="174"/>
      <c r="T516" s="175"/>
      <c r="U516" s="171"/>
      <c r="V516" s="171"/>
      <c r="W516" s="171"/>
      <c r="X516" s="171"/>
      <c r="Y516" s="171"/>
      <c r="Z516" s="171"/>
      <c r="AA516" s="176"/>
      <c r="AT516" s="177" t="s">
        <v>134</v>
      </c>
      <c r="AU516" s="177" t="s">
        <v>87</v>
      </c>
      <c r="AV516" s="10" t="s">
        <v>87</v>
      </c>
      <c r="AW516" s="10" t="s">
        <v>35</v>
      </c>
      <c r="AX516" s="10" t="s">
        <v>77</v>
      </c>
      <c r="AY516" s="177" t="s">
        <v>127</v>
      </c>
    </row>
    <row r="517" spans="2:65" s="12" customFormat="1" ht="22.5" customHeight="1">
      <c r="B517" s="188"/>
      <c r="C517" s="189"/>
      <c r="D517" s="189"/>
      <c r="E517" s="190" t="s">
        <v>5</v>
      </c>
      <c r="F517" s="304" t="s">
        <v>279</v>
      </c>
      <c r="G517" s="305"/>
      <c r="H517" s="305"/>
      <c r="I517" s="305"/>
      <c r="J517" s="189"/>
      <c r="K517" s="191">
        <v>16.16</v>
      </c>
      <c r="L517" s="189"/>
      <c r="M517" s="189"/>
      <c r="N517" s="189"/>
      <c r="O517" s="189"/>
      <c r="P517" s="189"/>
      <c r="Q517" s="189"/>
      <c r="R517" s="192"/>
      <c r="T517" s="193"/>
      <c r="U517" s="189"/>
      <c r="V517" s="189"/>
      <c r="W517" s="189"/>
      <c r="X517" s="189"/>
      <c r="Y517" s="189"/>
      <c r="Z517" s="189"/>
      <c r="AA517" s="194"/>
      <c r="AT517" s="195" t="s">
        <v>134</v>
      </c>
      <c r="AU517" s="195" t="s">
        <v>87</v>
      </c>
      <c r="AV517" s="12" t="s">
        <v>150</v>
      </c>
      <c r="AW517" s="12" t="s">
        <v>35</v>
      </c>
      <c r="AX517" s="12" t="s">
        <v>22</v>
      </c>
      <c r="AY517" s="195" t="s">
        <v>127</v>
      </c>
    </row>
    <row r="518" spans="2:65" s="9" customFormat="1" ht="29.85" customHeight="1">
      <c r="B518" s="153"/>
      <c r="C518" s="154"/>
      <c r="D518" s="186" t="s">
        <v>754</v>
      </c>
      <c r="E518" s="186"/>
      <c r="F518" s="186"/>
      <c r="G518" s="186"/>
      <c r="H518" s="186"/>
      <c r="I518" s="186"/>
      <c r="J518" s="186"/>
      <c r="K518" s="186"/>
      <c r="L518" s="186"/>
      <c r="M518" s="186"/>
      <c r="N518" s="296">
        <f>BK518</f>
        <v>0</v>
      </c>
      <c r="O518" s="297"/>
      <c r="P518" s="297"/>
      <c r="Q518" s="297"/>
      <c r="R518" s="156"/>
      <c r="T518" s="157"/>
      <c r="U518" s="154"/>
      <c r="V518" s="154"/>
      <c r="W518" s="158">
        <f>SUM(W519:W534)</f>
        <v>0</v>
      </c>
      <c r="X518" s="154"/>
      <c r="Y518" s="158">
        <f>SUM(Y519:Y534)</f>
        <v>160.56851015999999</v>
      </c>
      <c r="Z518" s="154"/>
      <c r="AA518" s="159">
        <f>SUM(AA519:AA534)</f>
        <v>247.61880000000002</v>
      </c>
      <c r="AR518" s="160" t="s">
        <v>22</v>
      </c>
      <c r="AT518" s="161" t="s">
        <v>76</v>
      </c>
      <c r="AU518" s="161" t="s">
        <v>22</v>
      </c>
      <c r="AY518" s="160" t="s">
        <v>127</v>
      </c>
      <c r="BK518" s="162">
        <f>SUM(BK519:BK534)</f>
        <v>0</v>
      </c>
    </row>
    <row r="519" spans="2:65" s="1" customFormat="1" ht="31.5" customHeight="1">
      <c r="B519" s="135"/>
      <c r="C519" s="163" t="s">
        <v>440</v>
      </c>
      <c r="D519" s="163" t="s">
        <v>128</v>
      </c>
      <c r="E519" s="164" t="s">
        <v>960</v>
      </c>
      <c r="F519" s="285" t="s">
        <v>961</v>
      </c>
      <c r="G519" s="285"/>
      <c r="H519" s="285"/>
      <c r="I519" s="285"/>
      <c r="J519" s="165" t="s">
        <v>305</v>
      </c>
      <c r="K519" s="166">
        <v>112.554</v>
      </c>
      <c r="L519" s="286">
        <v>0</v>
      </c>
      <c r="M519" s="286"/>
      <c r="N519" s="287">
        <f>ROUND(L519*K519,2)</f>
        <v>0</v>
      </c>
      <c r="O519" s="287"/>
      <c r="P519" s="287"/>
      <c r="Q519" s="287"/>
      <c r="R519" s="138"/>
      <c r="T519" s="167" t="s">
        <v>5</v>
      </c>
      <c r="U519" s="47" t="s">
        <v>42</v>
      </c>
      <c r="V519" s="39"/>
      <c r="W519" s="168">
        <f>V519*K519</f>
        <v>0</v>
      </c>
      <c r="X519" s="168">
        <v>0</v>
      </c>
      <c r="Y519" s="168">
        <f>X519*K519</f>
        <v>0</v>
      </c>
      <c r="Z519" s="168">
        <v>2.2000000000000002</v>
      </c>
      <c r="AA519" s="169">
        <f>Z519*K519</f>
        <v>247.61880000000002</v>
      </c>
      <c r="AR519" s="21" t="s">
        <v>150</v>
      </c>
      <c r="AT519" s="21" t="s">
        <v>128</v>
      </c>
      <c r="AU519" s="21" t="s">
        <v>87</v>
      </c>
      <c r="AY519" s="21" t="s">
        <v>127</v>
      </c>
      <c r="BE519" s="109">
        <f>IF(U519="základní",N519,0)</f>
        <v>0</v>
      </c>
      <c r="BF519" s="109">
        <f>IF(U519="snížená",N519,0)</f>
        <v>0</v>
      </c>
      <c r="BG519" s="109">
        <f>IF(U519="zákl. přenesená",N519,0)</f>
        <v>0</v>
      </c>
      <c r="BH519" s="109">
        <f>IF(U519="sníž. přenesená",N519,0)</f>
        <v>0</v>
      </c>
      <c r="BI519" s="109">
        <f>IF(U519="nulová",N519,0)</f>
        <v>0</v>
      </c>
      <c r="BJ519" s="21" t="s">
        <v>22</v>
      </c>
      <c r="BK519" s="109">
        <f>ROUND(L519*K519,2)</f>
        <v>0</v>
      </c>
      <c r="BL519" s="21" t="s">
        <v>150</v>
      </c>
      <c r="BM519" s="21" t="s">
        <v>962</v>
      </c>
    </row>
    <row r="520" spans="2:65" s="11" customFormat="1" ht="22.5" customHeight="1">
      <c r="B520" s="178"/>
      <c r="C520" s="179"/>
      <c r="D520" s="179"/>
      <c r="E520" s="180" t="s">
        <v>5</v>
      </c>
      <c r="F520" s="300" t="s">
        <v>484</v>
      </c>
      <c r="G520" s="301"/>
      <c r="H520" s="301"/>
      <c r="I520" s="301"/>
      <c r="J520" s="179"/>
      <c r="K520" s="181" t="s">
        <v>5</v>
      </c>
      <c r="L520" s="179"/>
      <c r="M520" s="179"/>
      <c r="N520" s="179"/>
      <c r="O520" s="179"/>
      <c r="P520" s="179"/>
      <c r="Q520" s="179"/>
      <c r="R520" s="182"/>
      <c r="T520" s="183"/>
      <c r="U520" s="179"/>
      <c r="V520" s="179"/>
      <c r="W520" s="179"/>
      <c r="X520" s="179"/>
      <c r="Y520" s="179"/>
      <c r="Z520" s="179"/>
      <c r="AA520" s="184"/>
      <c r="AT520" s="185" t="s">
        <v>134</v>
      </c>
      <c r="AU520" s="185" t="s">
        <v>87</v>
      </c>
      <c r="AV520" s="11" t="s">
        <v>22</v>
      </c>
      <c r="AW520" s="11" t="s">
        <v>35</v>
      </c>
      <c r="AX520" s="11" t="s">
        <v>77</v>
      </c>
      <c r="AY520" s="185" t="s">
        <v>127</v>
      </c>
    </row>
    <row r="521" spans="2:65" s="11" customFormat="1" ht="22.5" customHeight="1">
      <c r="B521" s="178"/>
      <c r="C521" s="179"/>
      <c r="D521" s="179"/>
      <c r="E521" s="180" t="s">
        <v>5</v>
      </c>
      <c r="F521" s="290" t="s">
        <v>963</v>
      </c>
      <c r="G521" s="291"/>
      <c r="H521" s="291"/>
      <c r="I521" s="291"/>
      <c r="J521" s="179"/>
      <c r="K521" s="181" t="s">
        <v>5</v>
      </c>
      <c r="L521" s="179"/>
      <c r="M521" s="179"/>
      <c r="N521" s="179"/>
      <c r="O521" s="179"/>
      <c r="P521" s="179"/>
      <c r="Q521" s="179"/>
      <c r="R521" s="182"/>
      <c r="T521" s="183"/>
      <c r="U521" s="179"/>
      <c r="V521" s="179"/>
      <c r="W521" s="179"/>
      <c r="X521" s="179"/>
      <c r="Y521" s="179"/>
      <c r="Z521" s="179"/>
      <c r="AA521" s="184"/>
      <c r="AT521" s="185" t="s">
        <v>134</v>
      </c>
      <c r="AU521" s="185" t="s">
        <v>87</v>
      </c>
      <c r="AV521" s="11" t="s">
        <v>22</v>
      </c>
      <c r="AW521" s="11" t="s">
        <v>35</v>
      </c>
      <c r="AX521" s="11" t="s">
        <v>77</v>
      </c>
      <c r="AY521" s="185" t="s">
        <v>127</v>
      </c>
    </row>
    <row r="522" spans="2:65" s="10" customFormat="1" ht="22.5" customHeight="1">
      <c r="B522" s="170"/>
      <c r="C522" s="171"/>
      <c r="D522" s="171"/>
      <c r="E522" s="172" t="s">
        <v>5</v>
      </c>
      <c r="F522" s="302" t="s">
        <v>964</v>
      </c>
      <c r="G522" s="303"/>
      <c r="H522" s="303"/>
      <c r="I522" s="303"/>
      <c r="J522" s="171"/>
      <c r="K522" s="173">
        <v>96.084000000000003</v>
      </c>
      <c r="L522" s="171"/>
      <c r="M522" s="171"/>
      <c r="N522" s="171"/>
      <c r="O522" s="171"/>
      <c r="P522" s="171"/>
      <c r="Q522" s="171"/>
      <c r="R522" s="174"/>
      <c r="T522" s="175"/>
      <c r="U522" s="171"/>
      <c r="V522" s="171"/>
      <c r="W522" s="171"/>
      <c r="X522" s="171"/>
      <c r="Y522" s="171"/>
      <c r="Z522" s="171"/>
      <c r="AA522" s="176"/>
      <c r="AT522" s="177" t="s">
        <v>134</v>
      </c>
      <c r="AU522" s="177" t="s">
        <v>87</v>
      </c>
      <c r="AV522" s="10" t="s">
        <v>87</v>
      </c>
      <c r="AW522" s="10" t="s">
        <v>35</v>
      </c>
      <c r="AX522" s="10" t="s">
        <v>77</v>
      </c>
      <c r="AY522" s="177" t="s">
        <v>127</v>
      </c>
    </row>
    <row r="523" spans="2:65" s="11" customFormat="1" ht="22.5" customHeight="1">
      <c r="B523" s="178"/>
      <c r="C523" s="179"/>
      <c r="D523" s="179"/>
      <c r="E523" s="180" t="s">
        <v>5</v>
      </c>
      <c r="F523" s="290" t="s">
        <v>965</v>
      </c>
      <c r="G523" s="291"/>
      <c r="H523" s="291"/>
      <c r="I523" s="291"/>
      <c r="J523" s="179"/>
      <c r="K523" s="181" t="s">
        <v>5</v>
      </c>
      <c r="L523" s="179"/>
      <c r="M523" s="179"/>
      <c r="N523" s="179"/>
      <c r="O523" s="179"/>
      <c r="P523" s="179"/>
      <c r="Q523" s="179"/>
      <c r="R523" s="182"/>
      <c r="T523" s="183"/>
      <c r="U523" s="179"/>
      <c r="V523" s="179"/>
      <c r="W523" s="179"/>
      <c r="X523" s="179"/>
      <c r="Y523" s="179"/>
      <c r="Z523" s="179"/>
      <c r="AA523" s="184"/>
      <c r="AT523" s="185" t="s">
        <v>134</v>
      </c>
      <c r="AU523" s="185" t="s">
        <v>87</v>
      </c>
      <c r="AV523" s="11" t="s">
        <v>22</v>
      </c>
      <c r="AW523" s="11" t="s">
        <v>35</v>
      </c>
      <c r="AX523" s="11" t="s">
        <v>77</v>
      </c>
      <c r="AY523" s="185" t="s">
        <v>127</v>
      </c>
    </row>
    <row r="524" spans="2:65" s="10" customFormat="1" ht="22.5" customHeight="1">
      <c r="B524" s="170"/>
      <c r="C524" s="171"/>
      <c r="D524" s="171"/>
      <c r="E524" s="172" t="s">
        <v>5</v>
      </c>
      <c r="F524" s="302" t="s">
        <v>966</v>
      </c>
      <c r="G524" s="303"/>
      <c r="H524" s="303"/>
      <c r="I524" s="303"/>
      <c r="J524" s="171"/>
      <c r="K524" s="173">
        <v>1.9630000000000001</v>
      </c>
      <c r="L524" s="171"/>
      <c r="M524" s="171"/>
      <c r="N524" s="171"/>
      <c r="O524" s="171"/>
      <c r="P524" s="171"/>
      <c r="Q524" s="171"/>
      <c r="R524" s="174"/>
      <c r="T524" s="175"/>
      <c r="U524" s="171"/>
      <c r="V524" s="171"/>
      <c r="W524" s="171"/>
      <c r="X524" s="171"/>
      <c r="Y524" s="171"/>
      <c r="Z524" s="171"/>
      <c r="AA524" s="176"/>
      <c r="AT524" s="177" t="s">
        <v>134</v>
      </c>
      <c r="AU524" s="177" t="s">
        <v>87</v>
      </c>
      <c r="AV524" s="10" t="s">
        <v>87</v>
      </c>
      <c r="AW524" s="10" t="s">
        <v>35</v>
      </c>
      <c r="AX524" s="10" t="s">
        <v>77</v>
      </c>
      <c r="AY524" s="177" t="s">
        <v>127</v>
      </c>
    </row>
    <row r="525" spans="2:65" s="11" customFormat="1" ht="22.5" customHeight="1">
      <c r="B525" s="178"/>
      <c r="C525" s="179"/>
      <c r="D525" s="179"/>
      <c r="E525" s="180" t="s">
        <v>5</v>
      </c>
      <c r="F525" s="290" t="s">
        <v>967</v>
      </c>
      <c r="G525" s="291"/>
      <c r="H525" s="291"/>
      <c r="I525" s="291"/>
      <c r="J525" s="179"/>
      <c r="K525" s="181" t="s">
        <v>5</v>
      </c>
      <c r="L525" s="179"/>
      <c r="M525" s="179"/>
      <c r="N525" s="179"/>
      <c r="O525" s="179"/>
      <c r="P525" s="179"/>
      <c r="Q525" s="179"/>
      <c r="R525" s="182"/>
      <c r="T525" s="183"/>
      <c r="U525" s="179"/>
      <c r="V525" s="179"/>
      <c r="W525" s="179"/>
      <c r="X525" s="179"/>
      <c r="Y525" s="179"/>
      <c r="Z525" s="179"/>
      <c r="AA525" s="184"/>
      <c r="AT525" s="185" t="s">
        <v>134</v>
      </c>
      <c r="AU525" s="185" t="s">
        <v>87</v>
      </c>
      <c r="AV525" s="11" t="s">
        <v>22</v>
      </c>
      <c r="AW525" s="11" t="s">
        <v>35</v>
      </c>
      <c r="AX525" s="11" t="s">
        <v>77</v>
      </c>
      <c r="AY525" s="185" t="s">
        <v>127</v>
      </c>
    </row>
    <row r="526" spans="2:65" s="10" customFormat="1" ht="22.5" customHeight="1">
      <c r="B526" s="170"/>
      <c r="C526" s="171"/>
      <c r="D526" s="171"/>
      <c r="E526" s="172" t="s">
        <v>5</v>
      </c>
      <c r="F526" s="302" t="s">
        <v>968</v>
      </c>
      <c r="G526" s="303"/>
      <c r="H526" s="303"/>
      <c r="I526" s="303"/>
      <c r="J526" s="171"/>
      <c r="K526" s="173">
        <v>14.507</v>
      </c>
      <c r="L526" s="171"/>
      <c r="M526" s="171"/>
      <c r="N526" s="171"/>
      <c r="O526" s="171"/>
      <c r="P526" s="171"/>
      <c r="Q526" s="171"/>
      <c r="R526" s="174"/>
      <c r="T526" s="175"/>
      <c r="U526" s="171"/>
      <c r="V526" s="171"/>
      <c r="W526" s="171"/>
      <c r="X526" s="171"/>
      <c r="Y526" s="171"/>
      <c r="Z526" s="171"/>
      <c r="AA526" s="176"/>
      <c r="AT526" s="177" t="s">
        <v>134</v>
      </c>
      <c r="AU526" s="177" t="s">
        <v>87</v>
      </c>
      <c r="AV526" s="10" t="s">
        <v>87</v>
      </c>
      <c r="AW526" s="10" t="s">
        <v>35</v>
      </c>
      <c r="AX526" s="10" t="s">
        <v>77</v>
      </c>
      <c r="AY526" s="177" t="s">
        <v>127</v>
      </c>
    </row>
    <row r="527" spans="2:65" s="12" customFormat="1" ht="22.5" customHeight="1">
      <c r="B527" s="188"/>
      <c r="C527" s="189"/>
      <c r="D527" s="189"/>
      <c r="E527" s="190" t="s">
        <v>5</v>
      </c>
      <c r="F527" s="304" t="s">
        <v>279</v>
      </c>
      <c r="G527" s="305"/>
      <c r="H527" s="305"/>
      <c r="I527" s="305"/>
      <c r="J527" s="189"/>
      <c r="K527" s="191">
        <v>112.554</v>
      </c>
      <c r="L527" s="189"/>
      <c r="M527" s="189"/>
      <c r="N527" s="189"/>
      <c r="O527" s="189"/>
      <c r="P527" s="189"/>
      <c r="Q527" s="189"/>
      <c r="R527" s="192"/>
      <c r="T527" s="193"/>
      <c r="U527" s="189"/>
      <c r="V527" s="189"/>
      <c r="W527" s="189"/>
      <c r="X527" s="189"/>
      <c r="Y527" s="189"/>
      <c r="Z527" s="189"/>
      <c r="AA527" s="194"/>
      <c r="AT527" s="195" t="s">
        <v>134</v>
      </c>
      <c r="AU527" s="195" t="s">
        <v>87</v>
      </c>
      <c r="AV527" s="12" t="s">
        <v>150</v>
      </c>
      <c r="AW527" s="12" t="s">
        <v>35</v>
      </c>
      <c r="AX527" s="12" t="s">
        <v>22</v>
      </c>
      <c r="AY527" s="195" t="s">
        <v>127</v>
      </c>
    </row>
    <row r="528" spans="2:65" s="1" customFormat="1" ht="22.5" customHeight="1">
      <c r="B528" s="135"/>
      <c r="C528" s="163" t="s">
        <v>444</v>
      </c>
      <c r="D528" s="163" t="s">
        <v>128</v>
      </c>
      <c r="E528" s="164" t="s">
        <v>969</v>
      </c>
      <c r="F528" s="285" t="s">
        <v>970</v>
      </c>
      <c r="G528" s="285"/>
      <c r="H528" s="285"/>
      <c r="I528" s="285"/>
      <c r="J528" s="165" t="s">
        <v>305</v>
      </c>
      <c r="K528" s="166">
        <v>108.044</v>
      </c>
      <c r="L528" s="286">
        <v>0</v>
      </c>
      <c r="M528" s="286"/>
      <c r="N528" s="287">
        <f>ROUND(L528*K528,2)</f>
        <v>0</v>
      </c>
      <c r="O528" s="287"/>
      <c r="P528" s="287"/>
      <c r="Q528" s="287"/>
      <c r="R528" s="138"/>
      <c r="T528" s="167" t="s">
        <v>5</v>
      </c>
      <c r="U528" s="47" t="s">
        <v>42</v>
      </c>
      <c r="V528" s="39"/>
      <c r="W528" s="168">
        <f>V528*K528</f>
        <v>0</v>
      </c>
      <c r="X528" s="168">
        <v>1.48614</v>
      </c>
      <c r="Y528" s="168">
        <f>X528*K528</f>
        <v>160.56851015999999</v>
      </c>
      <c r="Z528" s="168">
        <v>0</v>
      </c>
      <c r="AA528" s="169">
        <f>Z528*K528</f>
        <v>0</v>
      </c>
      <c r="AR528" s="21" t="s">
        <v>150</v>
      </c>
      <c r="AT528" s="21" t="s">
        <v>128</v>
      </c>
      <c r="AU528" s="21" t="s">
        <v>87</v>
      </c>
      <c r="AY528" s="21" t="s">
        <v>127</v>
      </c>
      <c r="BE528" s="109">
        <f>IF(U528="základní",N528,0)</f>
        <v>0</v>
      </c>
      <c r="BF528" s="109">
        <f>IF(U528="snížená",N528,0)</f>
        <v>0</v>
      </c>
      <c r="BG528" s="109">
        <f>IF(U528="zákl. přenesená",N528,0)</f>
        <v>0</v>
      </c>
      <c r="BH528" s="109">
        <f>IF(U528="sníž. přenesená",N528,0)</f>
        <v>0</v>
      </c>
      <c r="BI528" s="109">
        <f>IF(U528="nulová",N528,0)</f>
        <v>0</v>
      </c>
      <c r="BJ528" s="21" t="s">
        <v>22</v>
      </c>
      <c r="BK528" s="109">
        <f>ROUND(L528*K528,2)</f>
        <v>0</v>
      </c>
      <c r="BL528" s="21" t="s">
        <v>150</v>
      </c>
      <c r="BM528" s="21" t="s">
        <v>971</v>
      </c>
    </row>
    <row r="529" spans="2:65" s="11" customFormat="1" ht="22.5" customHeight="1">
      <c r="B529" s="178"/>
      <c r="C529" s="179"/>
      <c r="D529" s="179"/>
      <c r="E529" s="180" t="s">
        <v>5</v>
      </c>
      <c r="F529" s="300" t="s">
        <v>484</v>
      </c>
      <c r="G529" s="301"/>
      <c r="H529" s="301"/>
      <c r="I529" s="301"/>
      <c r="J529" s="179"/>
      <c r="K529" s="181" t="s">
        <v>5</v>
      </c>
      <c r="L529" s="179"/>
      <c r="M529" s="179"/>
      <c r="N529" s="179"/>
      <c r="O529" s="179"/>
      <c r="P529" s="179"/>
      <c r="Q529" s="179"/>
      <c r="R529" s="182"/>
      <c r="T529" s="183"/>
      <c r="U529" s="179"/>
      <c r="V529" s="179"/>
      <c r="W529" s="179"/>
      <c r="X529" s="179"/>
      <c r="Y529" s="179"/>
      <c r="Z529" s="179"/>
      <c r="AA529" s="184"/>
      <c r="AT529" s="185" t="s">
        <v>134</v>
      </c>
      <c r="AU529" s="185" t="s">
        <v>87</v>
      </c>
      <c r="AV529" s="11" t="s">
        <v>22</v>
      </c>
      <c r="AW529" s="11" t="s">
        <v>35</v>
      </c>
      <c r="AX529" s="11" t="s">
        <v>77</v>
      </c>
      <c r="AY529" s="185" t="s">
        <v>127</v>
      </c>
    </row>
    <row r="530" spans="2:65" s="11" customFormat="1" ht="22.5" customHeight="1">
      <c r="B530" s="178"/>
      <c r="C530" s="179"/>
      <c r="D530" s="179"/>
      <c r="E530" s="180" t="s">
        <v>5</v>
      </c>
      <c r="F530" s="290" t="s">
        <v>972</v>
      </c>
      <c r="G530" s="291"/>
      <c r="H530" s="291"/>
      <c r="I530" s="291"/>
      <c r="J530" s="179"/>
      <c r="K530" s="181" t="s">
        <v>5</v>
      </c>
      <c r="L530" s="179"/>
      <c r="M530" s="179"/>
      <c r="N530" s="179"/>
      <c r="O530" s="179"/>
      <c r="P530" s="179"/>
      <c r="Q530" s="179"/>
      <c r="R530" s="182"/>
      <c r="T530" s="183"/>
      <c r="U530" s="179"/>
      <c r="V530" s="179"/>
      <c r="W530" s="179"/>
      <c r="X530" s="179"/>
      <c r="Y530" s="179"/>
      <c r="Z530" s="179"/>
      <c r="AA530" s="184"/>
      <c r="AT530" s="185" t="s">
        <v>134</v>
      </c>
      <c r="AU530" s="185" t="s">
        <v>87</v>
      </c>
      <c r="AV530" s="11" t="s">
        <v>22</v>
      </c>
      <c r="AW530" s="11" t="s">
        <v>35</v>
      </c>
      <c r="AX530" s="11" t="s">
        <v>77</v>
      </c>
      <c r="AY530" s="185" t="s">
        <v>127</v>
      </c>
    </row>
    <row r="531" spans="2:65" s="10" customFormat="1" ht="22.5" customHeight="1">
      <c r="B531" s="170"/>
      <c r="C531" s="171"/>
      <c r="D531" s="171"/>
      <c r="E531" s="172" t="s">
        <v>5</v>
      </c>
      <c r="F531" s="302" t="s">
        <v>973</v>
      </c>
      <c r="G531" s="303"/>
      <c r="H531" s="303"/>
      <c r="I531" s="303"/>
      <c r="J531" s="171"/>
      <c r="K531" s="173">
        <v>107.938</v>
      </c>
      <c r="L531" s="171"/>
      <c r="M531" s="171"/>
      <c r="N531" s="171"/>
      <c r="O531" s="171"/>
      <c r="P531" s="171"/>
      <c r="Q531" s="171"/>
      <c r="R531" s="174"/>
      <c r="T531" s="175"/>
      <c r="U531" s="171"/>
      <c r="V531" s="171"/>
      <c r="W531" s="171"/>
      <c r="X531" s="171"/>
      <c r="Y531" s="171"/>
      <c r="Z531" s="171"/>
      <c r="AA531" s="176"/>
      <c r="AT531" s="177" t="s">
        <v>134</v>
      </c>
      <c r="AU531" s="177" t="s">
        <v>87</v>
      </c>
      <c r="AV531" s="10" t="s">
        <v>87</v>
      </c>
      <c r="AW531" s="10" t="s">
        <v>35</v>
      </c>
      <c r="AX531" s="10" t="s">
        <v>77</v>
      </c>
      <c r="AY531" s="177" t="s">
        <v>127</v>
      </c>
    </row>
    <row r="532" spans="2:65" s="11" customFormat="1" ht="22.5" customHeight="1">
      <c r="B532" s="178"/>
      <c r="C532" s="179"/>
      <c r="D532" s="179"/>
      <c r="E532" s="180" t="s">
        <v>5</v>
      </c>
      <c r="F532" s="290" t="s">
        <v>974</v>
      </c>
      <c r="G532" s="291"/>
      <c r="H532" s="291"/>
      <c r="I532" s="291"/>
      <c r="J532" s="179"/>
      <c r="K532" s="181" t="s">
        <v>5</v>
      </c>
      <c r="L532" s="179"/>
      <c r="M532" s="179"/>
      <c r="N532" s="179"/>
      <c r="O532" s="179"/>
      <c r="P532" s="179"/>
      <c r="Q532" s="179"/>
      <c r="R532" s="182"/>
      <c r="T532" s="183"/>
      <c r="U532" s="179"/>
      <c r="V532" s="179"/>
      <c r="W532" s="179"/>
      <c r="X532" s="179"/>
      <c r="Y532" s="179"/>
      <c r="Z532" s="179"/>
      <c r="AA532" s="184"/>
      <c r="AT532" s="185" t="s">
        <v>134</v>
      </c>
      <c r="AU532" s="185" t="s">
        <v>87</v>
      </c>
      <c r="AV532" s="11" t="s">
        <v>22</v>
      </c>
      <c r="AW532" s="11" t="s">
        <v>35</v>
      </c>
      <c r="AX532" s="11" t="s">
        <v>77</v>
      </c>
      <c r="AY532" s="185" t="s">
        <v>127</v>
      </c>
    </row>
    <row r="533" spans="2:65" s="10" customFormat="1" ht="22.5" customHeight="1">
      <c r="B533" s="170"/>
      <c r="C533" s="171"/>
      <c r="D533" s="171"/>
      <c r="E533" s="172" t="s">
        <v>5</v>
      </c>
      <c r="F533" s="302" t="s">
        <v>975</v>
      </c>
      <c r="G533" s="303"/>
      <c r="H533" s="303"/>
      <c r="I533" s="303"/>
      <c r="J533" s="171"/>
      <c r="K533" s="173">
        <v>0.106</v>
      </c>
      <c r="L533" s="171"/>
      <c r="M533" s="171"/>
      <c r="N533" s="171"/>
      <c r="O533" s="171"/>
      <c r="P533" s="171"/>
      <c r="Q533" s="171"/>
      <c r="R533" s="174"/>
      <c r="T533" s="175"/>
      <c r="U533" s="171"/>
      <c r="V533" s="171"/>
      <c r="W533" s="171"/>
      <c r="X533" s="171"/>
      <c r="Y533" s="171"/>
      <c r="Z533" s="171"/>
      <c r="AA533" s="176"/>
      <c r="AT533" s="177" t="s">
        <v>134</v>
      </c>
      <c r="AU533" s="177" t="s">
        <v>87</v>
      </c>
      <c r="AV533" s="10" t="s">
        <v>87</v>
      </c>
      <c r="AW533" s="10" t="s">
        <v>35</v>
      </c>
      <c r="AX533" s="10" t="s">
        <v>77</v>
      </c>
      <c r="AY533" s="177" t="s">
        <v>127</v>
      </c>
    </row>
    <row r="534" spans="2:65" s="12" customFormat="1" ht="22.5" customHeight="1">
      <c r="B534" s="188"/>
      <c r="C534" s="189"/>
      <c r="D534" s="189"/>
      <c r="E534" s="190" t="s">
        <v>5</v>
      </c>
      <c r="F534" s="304" t="s">
        <v>279</v>
      </c>
      <c r="G534" s="305"/>
      <c r="H534" s="305"/>
      <c r="I534" s="305"/>
      <c r="J534" s="189"/>
      <c r="K534" s="191">
        <v>108.044</v>
      </c>
      <c r="L534" s="189"/>
      <c r="M534" s="189"/>
      <c r="N534" s="189"/>
      <c r="O534" s="189"/>
      <c r="P534" s="189"/>
      <c r="Q534" s="189"/>
      <c r="R534" s="192"/>
      <c r="T534" s="193"/>
      <c r="U534" s="189"/>
      <c r="V534" s="189"/>
      <c r="W534" s="189"/>
      <c r="X534" s="189"/>
      <c r="Y534" s="189"/>
      <c r="Z534" s="189"/>
      <c r="AA534" s="194"/>
      <c r="AT534" s="195" t="s">
        <v>134</v>
      </c>
      <c r="AU534" s="195" t="s">
        <v>87</v>
      </c>
      <c r="AV534" s="12" t="s">
        <v>150</v>
      </c>
      <c r="AW534" s="12" t="s">
        <v>35</v>
      </c>
      <c r="AX534" s="12" t="s">
        <v>22</v>
      </c>
      <c r="AY534" s="195" t="s">
        <v>127</v>
      </c>
    </row>
    <row r="535" spans="2:65" s="9" customFormat="1" ht="29.85" customHeight="1">
      <c r="B535" s="153"/>
      <c r="C535" s="154"/>
      <c r="D535" s="186" t="s">
        <v>249</v>
      </c>
      <c r="E535" s="186"/>
      <c r="F535" s="186"/>
      <c r="G535" s="186"/>
      <c r="H535" s="186"/>
      <c r="I535" s="186"/>
      <c r="J535" s="186"/>
      <c r="K535" s="186"/>
      <c r="L535" s="186"/>
      <c r="M535" s="186"/>
      <c r="N535" s="296">
        <f>BK535</f>
        <v>0</v>
      </c>
      <c r="O535" s="297"/>
      <c r="P535" s="297"/>
      <c r="Q535" s="297"/>
      <c r="R535" s="156"/>
      <c r="T535" s="157"/>
      <c r="U535" s="154"/>
      <c r="V535" s="154"/>
      <c r="W535" s="158">
        <f>W536+SUM(W537:W578)</f>
        <v>0</v>
      </c>
      <c r="X535" s="154"/>
      <c r="Y535" s="158">
        <f>Y536+SUM(Y537:Y578)</f>
        <v>309.09692000000001</v>
      </c>
      <c r="Z535" s="154"/>
      <c r="AA535" s="159">
        <f>AA536+SUM(AA537:AA578)</f>
        <v>0</v>
      </c>
      <c r="AR535" s="160" t="s">
        <v>22</v>
      </c>
      <c r="AT535" s="161" t="s">
        <v>76</v>
      </c>
      <c r="AU535" s="161" t="s">
        <v>22</v>
      </c>
      <c r="AY535" s="160" t="s">
        <v>127</v>
      </c>
      <c r="BK535" s="162">
        <f>BK536+SUM(BK537:BK578)</f>
        <v>0</v>
      </c>
    </row>
    <row r="536" spans="2:65" s="1" customFormat="1" ht="22.5" customHeight="1">
      <c r="B536" s="135"/>
      <c r="C536" s="163" t="s">
        <v>448</v>
      </c>
      <c r="D536" s="163" t="s">
        <v>128</v>
      </c>
      <c r="E536" s="164" t="s">
        <v>404</v>
      </c>
      <c r="F536" s="285" t="s">
        <v>976</v>
      </c>
      <c r="G536" s="285"/>
      <c r="H536" s="285"/>
      <c r="I536" s="285"/>
      <c r="J536" s="165" t="s">
        <v>305</v>
      </c>
      <c r="K536" s="166">
        <v>6</v>
      </c>
      <c r="L536" s="286">
        <v>0</v>
      </c>
      <c r="M536" s="286"/>
      <c r="N536" s="287">
        <f>ROUND(L536*K536,2)</f>
        <v>0</v>
      </c>
      <c r="O536" s="287"/>
      <c r="P536" s="287"/>
      <c r="Q536" s="287"/>
      <c r="R536" s="138"/>
      <c r="T536" s="167" t="s">
        <v>5</v>
      </c>
      <c r="U536" s="47" t="s">
        <v>42</v>
      </c>
      <c r="V536" s="39"/>
      <c r="W536" s="168">
        <f>V536*K536</f>
        <v>0</v>
      </c>
      <c r="X536" s="168">
        <v>1.8907700000000001</v>
      </c>
      <c r="Y536" s="168">
        <f>X536*K536</f>
        <v>11.344620000000001</v>
      </c>
      <c r="Z536" s="168">
        <v>0</v>
      </c>
      <c r="AA536" s="169">
        <f>Z536*K536</f>
        <v>0</v>
      </c>
      <c r="AR536" s="21" t="s">
        <v>150</v>
      </c>
      <c r="AT536" s="21" t="s">
        <v>128</v>
      </c>
      <c r="AU536" s="21" t="s">
        <v>87</v>
      </c>
      <c r="AY536" s="21" t="s">
        <v>127</v>
      </c>
      <c r="BE536" s="109">
        <f>IF(U536="základní",N536,0)</f>
        <v>0</v>
      </c>
      <c r="BF536" s="109">
        <f>IF(U536="snížená",N536,0)</f>
        <v>0</v>
      </c>
      <c r="BG536" s="109">
        <f>IF(U536="zákl. přenesená",N536,0)</f>
        <v>0</v>
      </c>
      <c r="BH536" s="109">
        <f>IF(U536="sníž. přenesená",N536,0)</f>
        <v>0</v>
      </c>
      <c r="BI536" s="109">
        <f>IF(U536="nulová",N536,0)</f>
        <v>0</v>
      </c>
      <c r="BJ536" s="21" t="s">
        <v>22</v>
      </c>
      <c r="BK536" s="109">
        <f>ROUND(L536*K536,2)</f>
        <v>0</v>
      </c>
      <c r="BL536" s="21" t="s">
        <v>150</v>
      </c>
      <c r="BM536" s="21" t="s">
        <v>977</v>
      </c>
    </row>
    <row r="537" spans="2:65" s="11" customFormat="1" ht="22.5" customHeight="1">
      <c r="B537" s="178"/>
      <c r="C537" s="179"/>
      <c r="D537" s="179"/>
      <c r="E537" s="180" t="s">
        <v>5</v>
      </c>
      <c r="F537" s="300" t="s">
        <v>263</v>
      </c>
      <c r="G537" s="301"/>
      <c r="H537" s="301"/>
      <c r="I537" s="301"/>
      <c r="J537" s="179"/>
      <c r="K537" s="181" t="s">
        <v>5</v>
      </c>
      <c r="L537" s="179"/>
      <c r="M537" s="179"/>
      <c r="N537" s="179"/>
      <c r="O537" s="179"/>
      <c r="P537" s="179"/>
      <c r="Q537" s="179"/>
      <c r="R537" s="182"/>
      <c r="T537" s="183"/>
      <c r="U537" s="179"/>
      <c r="V537" s="179"/>
      <c r="W537" s="179"/>
      <c r="X537" s="179"/>
      <c r="Y537" s="179"/>
      <c r="Z537" s="179"/>
      <c r="AA537" s="184"/>
      <c r="AT537" s="185" t="s">
        <v>134</v>
      </c>
      <c r="AU537" s="185" t="s">
        <v>87</v>
      </c>
      <c r="AV537" s="11" t="s">
        <v>22</v>
      </c>
      <c r="AW537" s="11" t="s">
        <v>35</v>
      </c>
      <c r="AX537" s="11" t="s">
        <v>77</v>
      </c>
      <c r="AY537" s="185" t="s">
        <v>127</v>
      </c>
    </row>
    <row r="538" spans="2:65" s="11" customFormat="1" ht="22.5" customHeight="1">
      <c r="B538" s="178"/>
      <c r="C538" s="179"/>
      <c r="D538" s="179"/>
      <c r="E538" s="180" t="s">
        <v>5</v>
      </c>
      <c r="F538" s="290" t="s">
        <v>760</v>
      </c>
      <c r="G538" s="291"/>
      <c r="H538" s="291"/>
      <c r="I538" s="291"/>
      <c r="J538" s="179"/>
      <c r="K538" s="181" t="s">
        <v>5</v>
      </c>
      <c r="L538" s="179"/>
      <c r="M538" s="179"/>
      <c r="N538" s="179"/>
      <c r="O538" s="179"/>
      <c r="P538" s="179"/>
      <c r="Q538" s="179"/>
      <c r="R538" s="182"/>
      <c r="T538" s="183"/>
      <c r="U538" s="179"/>
      <c r="V538" s="179"/>
      <c r="W538" s="179"/>
      <c r="X538" s="179"/>
      <c r="Y538" s="179"/>
      <c r="Z538" s="179"/>
      <c r="AA538" s="184"/>
      <c r="AT538" s="185" t="s">
        <v>134</v>
      </c>
      <c r="AU538" s="185" t="s">
        <v>87</v>
      </c>
      <c r="AV538" s="11" t="s">
        <v>22</v>
      </c>
      <c r="AW538" s="11" t="s">
        <v>35</v>
      </c>
      <c r="AX538" s="11" t="s">
        <v>77</v>
      </c>
      <c r="AY538" s="185" t="s">
        <v>127</v>
      </c>
    </row>
    <row r="539" spans="2:65" s="11" customFormat="1" ht="22.5" customHeight="1">
      <c r="B539" s="178"/>
      <c r="C539" s="179"/>
      <c r="D539" s="179"/>
      <c r="E539" s="180" t="s">
        <v>5</v>
      </c>
      <c r="F539" s="290" t="s">
        <v>761</v>
      </c>
      <c r="G539" s="291"/>
      <c r="H539" s="291"/>
      <c r="I539" s="291"/>
      <c r="J539" s="179"/>
      <c r="K539" s="181" t="s">
        <v>5</v>
      </c>
      <c r="L539" s="179"/>
      <c r="M539" s="179"/>
      <c r="N539" s="179"/>
      <c r="O539" s="179"/>
      <c r="P539" s="179"/>
      <c r="Q539" s="179"/>
      <c r="R539" s="182"/>
      <c r="T539" s="183"/>
      <c r="U539" s="179"/>
      <c r="V539" s="179"/>
      <c r="W539" s="179"/>
      <c r="X539" s="179"/>
      <c r="Y539" s="179"/>
      <c r="Z539" s="179"/>
      <c r="AA539" s="184"/>
      <c r="AT539" s="185" t="s">
        <v>134</v>
      </c>
      <c r="AU539" s="185" t="s">
        <v>87</v>
      </c>
      <c r="AV539" s="11" t="s">
        <v>22</v>
      </c>
      <c r="AW539" s="11" t="s">
        <v>35</v>
      </c>
      <c r="AX539" s="11" t="s">
        <v>77</v>
      </c>
      <c r="AY539" s="185" t="s">
        <v>127</v>
      </c>
    </row>
    <row r="540" spans="2:65" s="11" customFormat="1" ht="22.5" customHeight="1">
      <c r="B540" s="178"/>
      <c r="C540" s="179"/>
      <c r="D540" s="179"/>
      <c r="E540" s="180" t="s">
        <v>5</v>
      </c>
      <c r="F540" s="290" t="s">
        <v>762</v>
      </c>
      <c r="G540" s="291"/>
      <c r="H540" s="291"/>
      <c r="I540" s="291"/>
      <c r="J540" s="179"/>
      <c r="K540" s="181" t="s">
        <v>5</v>
      </c>
      <c r="L540" s="179"/>
      <c r="M540" s="179"/>
      <c r="N540" s="179"/>
      <c r="O540" s="179"/>
      <c r="P540" s="179"/>
      <c r="Q540" s="179"/>
      <c r="R540" s="182"/>
      <c r="T540" s="183"/>
      <c r="U540" s="179"/>
      <c r="V540" s="179"/>
      <c r="W540" s="179"/>
      <c r="X540" s="179"/>
      <c r="Y540" s="179"/>
      <c r="Z540" s="179"/>
      <c r="AA540" s="184"/>
      <c r="AT540" s="185" t="s">
        <v>134</v>
      </c>
      <c r="AU540" s="185" t="s">
        <v>87</v>
      </c>
      <c r="AV540" s="11" t="s">
        <v>22</v>
      </c>
      <c r="AW540" s="11" t="s">
        <v>35</v>
      </c>
      <c r="AX540" s="11" t="s">
        <v>77</v>
      </c>
      <c r="AY540" s="185" t="s">
        <v>127</v>
      </c>
    </row>
    <row r="541" spans="2:65" s="11" customFormat="1" ht="22.5" customHeight="1">
      <c r="B541" s="178"/>
      <c r="C541" s="179"/>
      <c r="D541" s="179"/>
      <c r="E541" s="180" t="s">
        <v>5</v>
      </c>
      <c r="F541" s="290" t="s">
        <v>763</v>
      </c>
      <c r="G541" s="291"/>
      <c r="H541" s="291"/>
      <c r="I541" s="291"/>
      <c r="J541" s="179"/>
      <c r="K541" s="181" t="s">
        <v>5</v>
      </c>
      <c r="L541" s="179"/>
      <c r="M541" s="179"/>
      <c r="N541" s="179"/>
      <c r="O541" s="179"/>
      <c r="P541" s="179"/>
      <c r="Q541" s="179"/>
      <c r="R541" s="182"/>
      <c r="T541" s="183"/>
      <c r="U541" s="179"/>
      <c r="V541" s="179"/>
      <c r="W541" s="179"/>
      <c r="X541" s="179"/>
      <c r="Y541" s="179"/>
      <c r="Z541" s="179"/>
      <c r="AA541" s="184"/>
      <c r="AT541" s="185" t="s">
        <v>134</v>
      </c>
      <c r="AU541" s="185" t="s">
        <v>87</v>
      </c>
      <c r="AV541" s="11" t="s">
        <v>22</v>
      </c>
      <c r="AW541" s="11" t="s">
        <v>35</v>
      </c>
      <c r="AX541" s="11" t="s">
        <v>77</v>
      </c>
      <c r="AY541" s="185" t="s">
        <v>127</v>
      </c>
    </row>
    <row r="542" spans="2:65" s="11" customFormat="1" ht="22.5" customHeight="1">
      <c r="B542" s="178"/>
      <c r="C542" s="179"/>
      <c r="D542" s="179"/>
      <c r="E542" s="180" t="s">
        <v>5</v>
      </c>
      <c r="F542" s="290" t="s">
        <v>772</v>
      </c>
      <c r="G542" s="291"/>
      <c r="H542" s="291"/>
      <c r="I542" s="291"/>
      <c r="J542" s="179"/>
      <c r="K542" s="181" t="s">
        <v>5</v>
      </c>
      <c r="L542" s="179"/>
      <c r="M542" s="179"/>
      <c r="N542" s="179"/>
      <c r="O542" s="179"/>
      <c r="P542" s="179"/>
      <c r="Q542" s="179"/>
      <c r="R542" s="182"/>
      <c r="T542" s="183"/>
      <c r="U542" s="179"/>
      <c r="V542" s="179"/>
      <c r="W542" s="179"/>
      <c r="X542" s="179"/>
      <c r="Y542" s="179"/>
      <c r="Z542" s="179"/>
      <c r="AA542" s="184"/>
      <c r="AT542" s="185" t="s">
        <v>134</v>
      </c>
      <c r="AU542" s="185" t="s">
        <v>87</v>
      </c>
      <c r="AV542" s="11" t="s">
        <v>22</v>
      </c>
      <c r="AW542" s="11" t="s">
        <v>35</v>
      </c>
      <c r="AX542" s="11" t="s">
        <v>77</v>
      </c>
      <c r="AY542" s="185" t="s">
        <v>127</v>
      </c>
    </row>
    <row r="543" spans="2:65" s="10" customFormat="1" ht="22.5" customHeight="1">
      <c r="B543" s="170"/>
      <c r="C543" s="171"/>
      <c r="D543" s="171"/>
      <c r="E543" s="172" t="s">
        <v>5</v>
      </c>
      <c r="F543" s="302" t="s">
        <v>978</v>
      </c>
      <c r="G543" s="303"/>
      <c r="H543" s="303"/>
      <c r="I543" s="303"/>
      <c r="J543" s="171"/>
      <c r="K543" s="173">
        <v>1.1000000000000001</v>
      </c>
      <c r="L543" s="171"/>
      <c r="M543" s="171"/>
      <c r="N543" s="171"/>
      <c r="O543" s="171"/>
      <c r="P543" s="171"/>
      <c r="Q543" s="171"/>
      <c r="R543" s="174"/>
      <c r="T543" s="175"/>
      <c r="U543" s="171"/>
      <c r="V543" s="171"/>
      <c r="W543" s="171"/>
      <c r="X543" s="171"/>
      <c r="Y543" s="171"/>
      <c r="Z543" s="171"/>
      <c r="AA543" s="176"/>
      <c r="AT543" s="177" t="s">
        <v>134</v>
      </c>
      <c r="AU543" s="177" t="s">
        <v>87</v>
      </c>
      <c r="AV543" s="10" t="s">
        <v>87</v>
      </c>
      <c r="AW543" s="10" t="s">
        <v>35</v>
      </c>
      <c r="AX543" s="10" t="s">
        <v>77</v>
      </c>
      <c r="AY543" s="177" t="s">
        <v>127</v>
      </c>
    </row>
    <row r="544" spans="2:65" s="11" customFormat="1" ht="22.5" customHeight="1">
      <c r="B544" s="178"/>
      <c r="C544" s="179"/>
      <c r="D544" s="179"/>
      <c r="E544" s="180" t="s">
        <v>5</v>
      </c>
      <c r="F544" s="290" t="s">
        <v>774</v>
      </c>
      <c r="G544" s="291"/>
      <c r="H544" s="291"/>
      <c r="I544" s="291"/>
      <c r="J544" s="179"/>
      <c r="K544" s="181" t="s">
        <v>5</v>
      </c>
      <c r="L544" s="179"/>
      <c r="M544" s="179"/>
      <c r="N544" s="179"/>
      <c r="O544" s="179"/>
      <c r="P544" s="179"/>
      <c r="Q544" s="179"/>
      <c r="R544" s="182"/>
      <c r="T544" s="183"/>
      <c r="U544" s="179"/>
      <c r="V544" s="179"/>
      <c r="W544" s="179"/>
      <c r="X544" s="179"/>
      <c r="Y544" s="179"/>
      <c r="Z544" s="179"/>
      <c r="AA544" s="184"/>
      <c r="AT544" s="185" t="s">
        <v>134</v>
      </c>
      <c r="AU544" s="185" t="s">
        <v>87</v>
      </c>
      <c r="AV544" s="11" t="s">
        <v>22</v>
      </c>
      <c r="AW544" s="11" t="s">
        <v>35</v>
      </c>
      <c r="AX544" s="11" t="s">
        <v>77</v>
      </c>
      <c r="AY544" s="185" t="s">
        <v>127</v>
      </c>
    </row>
    <row r="545" spans="2:51" s="10" customFormat="1" ht="22.5" customHeight="1">
      <c r="B545" s="170"/>
      <c r="C545" s="171"/>
      <c r="D545" s="171"/>
      <c r="E545" s="172" t="s">
        <v>5</v>
      </c>
      <c r="F545" s="302" t="s">
        <v>978</v>
      </c>
      <c r="G545" s="303"/>
      <c r="H545" s="303"/>
      <c r="I545" s="303"/>
      <c r="J545" s="171"/>
      <c r="K545" s="173">
        <v>1.1000000000000001</v>
      </c>
      <c r="L545" s="171"/>
      <c r="M545" s="171"/>
      <c r="N545" s="171"/>
      <c r="O545" s="171"/>
      <c r="P545" s="171"/>
      <c r="Q545" s="171"/>
      <c r="R545" s="174"/>
      <c r="T545" s="175"/>
      <c r="U545" s="171"/>
      <c r="V545" s="171"/>
      <c r="W545" s="171"/>
      <c r="X545" s="171"/>
      <c r="Y545" s="171"/>
      <c r="Z545" s="171"/>
      <c r="AA545" s="176"/>
      <c r="AT545" s="177" t="s">
        <v>134</v>
      </c>
      <c r="AU545" s="177" t="s">
        <v>87</v>
      </c>
      <c r="AV545" s="10" t="s">
        <v>87</v>
      </c>
      <c r="AW545" s="10" t="s">
        <v>35</v>
      </c>
      <c r="AX545" s="10" t="s">
        <v>77</v>
      </c>
      <c r="AY545" s="177" t="s">
        <v>127</v>
      </c>
    </row>
    <row r="546" spans="2:51" s="11" customFormat="1" ht="22.5" customHeight="1">
      <c r="B546" s="178"/>
      <c r="C546" s="179"/>
      <c r="D546" s="179"/>
      <c r="E546" s="180" t="s">
        <v>5</v>
      </c>
      <c r="F546" s="290" t="s">
        <v>776</v>
      </c>
      <c r="G546" s="291"/>
      <c r="H546" s="291"/>
      <c r="I546" s="291"/>
      <c r="J546" s="179"/>
      <c r="K546" s="181" t="s">
        <v>5</v>
      </c>
      <c r="L546" s="179"/>
      <c r="M546" s="179"/>
      <c r="N546" s="179"/>
      <c r="O546" s="179"/>
      <c r="P546" s="179"/>
      <c r="Q546" s="179"/>
      <c r="R546" s="182"/>
      <c r="T546" s="183"/>
      <c r="U546" s="179"/>
      <c r="V546" s="179"/>
      <c r="W546" s="179"/>
      <c r="X546" s="179"/>
      <c r="Y546" s="179"/>
      <c r="Z546" s="179"/>
      <c r="AA546" s="184"/>
      <c r="AT546" s="185" t="s">
        <v>134</v>
      </c>
      <c r="AU546" s="185" t="s">
        <v>87</v>
      </c>
      <c r="AV546" s="11" t="s">
        <v>22</v>
      </c>
      <c r="AW546" s="11" t="s">
        <v>35</v>
      </c>
      <c r="AX546" s="11" t="s">
        <v>77</v>
      </c>
      <c r="AY546" s="185" t="s">
        <v>127</v>
      </c>
    </row>
    <row r="547" spans="2:51" s="10" customFormat="1" ht="22.5" customHeight="1">
      <c r="B547" s="170"/>
      <c r="C547" s="171"/>
      <c r="D547" s="171"/>
      <c r="E547" s="172" t="s">
        <v>5</v>
      </c>
      <c r="F547" s="302" t="s">
        <v>307</v>
      </c>
      <c r="G547" s="303"/>
      <c r="H547" s="303"/>
      <c r="I547" s="303"/>
      <c r="J547" s="171"/>
      <c r="K547" s="173">
        <v>0.3</v>
      </c>
      <c r="L547" s="171"/>
      <c r="M547" s="171"/>
      <c r="N547" s="171"/>
      <c r="O547" s="171"/>
      <c r="P547" s="171"/>
      <c r="Q547" s="171"/>
      <c r="R547" s="174"/>
      <c r="T547" s="175"/>
      <c r="U547" s="171"/>
      <c r="V547" s="171"/>
      <c r="W547" s="171"/>
      <c r="X547" s="171"/>
      <c r="Y547" s="171"/>
      <c r="Z547" s="171"/>
      <c r="AA547" s="176"/>
      <c r="AT547" s="177" t="s">
        <v>134</v>
      </c>
      <c r="AU547" s="177" t="s">
        <v>87</v>
      </c>
      <c r="AV547" s="10" t="s">
        <v>87</v>
      </c>
      <c r="AW547" s="10" t="s">
        <v>35</v>
      </c>
      <c r="AX547" s="10" t="s">
        <v>77</v>
      </c>
      <c r="AY547" s="177" t="s">
        <v>127</v>
      </c>
    </row>
    <row r="548" spans="2:51" s="11" customFormat="1" ht="22.5" customHeight="1">
      <c r="B548" s="178"/>
      <c r="C548" s="179"/>
      <c r="D548" s="179"/>
      <c r="E548" s="180" t="s">
        <v>5</v>
      </c>
      <c r="F548" s="290" t="s">
        <v>777</v>
      </c>
      <c r="G548" s="291"/>
      <c r="H548" s="291"/>
      <c r="I548" s="291"/>
      <c r="J548" s="179"/>
      <c r="K548" s="181" t="s">
        <v>5</v>
      </c>
      <c r="L548" s="179"/>
      <c r="M548" s="179"/>
      <c r="N548" s="179"/>
      <c r="O548" s="179"/>
      <c r="P548" s="179"/>
      <c r="Q548" s="179"/>
      <c r="R548" s="182"/>
      <c r="T548" s="183"/>
      <c r="U548" s="179"/>
      <c r="V548" s="179"/>
      <c r="W548" s="179"/>
      <c r="X548" s="179"/>
      <c r="Y548" s="179"/>
      <c r="Z548" s="179"/>
      <c r="AA548" s="184"/>
      <c r="AT548" s="185" t="s">
        <v>134</v>
      </c>
      <c r="AU548" s="185" t="s">
        <v>87</v>
      </c>
      <c r="AV548" s="11" t="s">
        <v>22</v>
      </c>
      <c r="AW548" s="11" t="s">
        <v>35</v>
      </c>
      <c r="AX548" s="11" t="s">
        <v>77</v>
      </c>
      <c r="AY548" s="185" t="s">
        <v>127</v>
      </c>
    </row>
    <row r="549" spans="2:51" s="10" customFormat="1" ht="22.5" customHeight="1">
      <c r="B549" s="170"/>
      <c r="C549" s="171"/>
      <c r="D549" s="171"/>
      <c r="E549" s="172" t="s">
        <v>5</v>
      </c>
      <c r="F549" s="302" t="s">
        <v>307</v>
      </c>
      <c r="G549" s="303"/>
      <c r="H549" s="303"/>
      <c r="I549" s="303"/>
      <c r="J549" s="171"/>
      <c r="K549" s="173">
        <v>0.3</v>
      </c>
      <c r="L549" s="171"/>
      <c r="M549" s="171"/>
      <c r="N549" s="171"/>
      <c r="O549" s="171"/>
      <c r="P549" s="171"/>
      <c r="Q549" s="171"/>
      <c r="R549" s="174"/>
      <c r="T549" s="175"/>
      <c r="U549" s="171"/>
      <c r="V549" s="171"/>
      <c r="W549" s="171"/>
      <c r="X549" s="171"/>
      <c r="Y549" s="171"/>
      <c r="Z549" s="171"/>
      <c r="AA549" s="176"/>
      <c r="AT549" s="177" t="s">
        <v>134</v>
      </c>
      <c r="AU549" s="177" t="s">
        <v>87</v>
      </c>
      <c r="AV549" s="10" t="s">
        <v>87</v>
      </c>
      <c r="AW549" s="10" t="s">
        <v>35</v>
      </c>
      <c r="AX549" s="10" t="s">
        <v>77</v>
      </c>
      <c r="AY549" s="177" t="s">
        <v>127</v>
      </c>
    </row>
    <row r="550" spans="2:51" s="11" customFormat="1" ht="22.5" customHeight="1">
      <c r="B550" s="178"/>
      <c r="C550" s="179"/>
      <c r="D550" s="179"/>
      <c r="E550" s="180" t="s">
        <v>5</v>
      </c>
      <c r="F550" s="290" t="s">
        <v>778</v>
      </c>
      <c r="G550" s="291"/>
      <c r="H550" s="291"/>
      <c r="I550" s="291"/>
      <c r="J550" s="179"/>
      <c r="K550" s="181" t="s">
        <v>5</v>
      </c>
      <c r="L550" s="179"/>
      <c r="M550" s="179"/>
      <c r="N550" s="179"/>
      <c r="O550" s="179"/>
      <c r="P550" s="179"/>
      <c r="Q550" s="179"/>
      <c r="R550" s="182"/>
      <c r="T550" s="183"/>
      <c r="U550" s="179"/>
      <c r="V550" s="179"/>
      <c r="W550" s="179"/>
      <c r="X550" s="179"/>
      <c r="Y550" s="179"/>
      <c r="Z550" s="179"/>
      <c r="AA550" s="184"/>
      <c r="AT550" s="185" t="s">
        <v>134</v>
      </c>
      <c r="AU550" s="185" t="s">
        <v>87</v>
      </c>
      <c r="AV550" s="11" t="s">
        <v>22</v>
      </c>
      <c r="AW550" s="11" t="s">
        <v>35</v>
      </c>
      <c r="AX550" s="11" t="s">
        <v>77</v>
      </c>
      <c r="AY550" s="185" t="s">
        <v>127</v>
      </c>
    </row>
    <row r="551" spans="2:51" s="10" customFormat="1" ht="22.5" customHeight="1">
      <c r="B551" s="170"/>
      <c r="C551" s="171"/>
      <c r="D551" s="171"/>
      <c r="E551" s="172" t="s">
        <v>5</v>
      </c>
      <c r="F551" s="302" t="s">
        <v>307</v>
      </c>
      <c r="G551" s="303"/>
      <c r="H551" s="303"/>
      <c r="I551" s="303"/>
      <c r="J551" s="171"/>
      <c r="K551" s="173">
        <v>0.3</v>
      </c>
      <c r="L551" s="171"/>
      <c r="M551" s="171"/>
      <c r="N551" s="171"/>
      <c r="O551" s="171"/>
      <c r="P551" s="171"/>
      <c r="Q551" s="171"/>
      <c r="R551" s="174"/>
      <c r="T551" s="175"/>
      <c r="U551" s="171"/>
      <c r="V551" s="171"/>
      <c r="W551" s="171"/>
      <c r="X551" s="171"/>
      <c r="Y551" s="171"/>
      <c r="Z551" s="171"/>
      <c r="AA551" s="176"/>
      <c r="AT551" s="177" t="s">
        <v>134</v>
      </c>
      <c r="AU551" s="177" t="s">
        <v>87</v>
      </c>
      <c r="AV551" s="10" t="s">
        <v>87</v>
      </c>
      <c r="AW551" s="10" t="s">
        <v>35</v>
      </c>
      <c r="AX551" s="10" t="s">
        <v>77</v>
      </c>
      <c r="AY551" s="177" t="s">
        <v>127</v>
      </c>
    </row>
    <row r="552" spans="2:51" s="11" customFormat="1" ht="22.5" customHeight="1">
      <c r="B552" s="178"/>
      <c r="C552" s="179"/>
      <c r="D552" s="179"/>
      <c r="E552" s="180" t="s">
        <v>5</v>
      </c>
      <c r="F552" s="290" t="s">
        <v>779</v>
      </c>
      <c r="G552" s="291"/>
      <c r="H552" s="291"/>
      <c r="I552" s="291"/>
      <c r="J552" s="179"/>
      <c r="K552" s="181" t="s">
        <v>5</v>
      </c>
      <c r="L552" s="179"/>
      <c r="M552" s="179"/>
      <c r="N552" s="179"/>
      <c r="O552" s="179"/>
      <c r="P552" s="179"/>
      <c r="Q552" s="179"/>
      <c r="R552" s="182"/>
      <c r="T552" s="183"/>
      <c r="U552" s="179"/>
      <c r="V552" s="179"/>
      <c r="W552" s="179"/>
      <c r="X552" s="179"/>
      <c r="Y552" s="179"/>
      <c r="Z552" s="179"/>
      <c r="AA552" s="184"/>
      <c r="AT552" s="185" t="s">
        <v>134</v>
      </c>
      <c r="AU552" s="185" t="s">
        <v>87</v>
      </c>
      <c r="AV552" s="11" t="s">
        <v>22</v>
      </c>
      <c r="AW552" s="11" t="s">
        <v>35</v>
      </c>
      <c r="AX552" s="11" t="s">
        <v>77</v>
      </c>
      <c r="AY552" s="185" t="s">
        <v>127</v>
      </c>
    </row>
    <row r="553" spans="2:51" s="10" customFormat="1" ht="22.5" customHeight="1">
      <c r="B553" s="170"/>
      <c r="C553" s="171"/>
      <c r="D553" s="171"/>
      <c r="E553" s="172" t="s">
        <v>5</v>
      </c>
      <c r="F553" s="302" t="s">
        <v>979</v>
      </c>
      <c r="G553" s="303"/>
      <c r="H553" s="303"/>
      <c r="I553" s="303"/>
      <c r="J553" s="171"/>
      <c r="K553" s="173">
        <v>0.1</v>
      </c>
      <c r="L553" s="171"/>
      <c r="M553" s="171"/>
      <c r="N553" s="171"/>
      <c r="O553" s="171"/>
      <c r="P553" s="171"/>
      <c r="Q553" s="171"/>
      <c r="R553" s="174"/>
      <c r="T553" s="175"/>
      <c r="U553" s="171"/>
      <c r="V553" s="171"/>
      <c r="W553" s="171"/>
      <c r="X553" s="171"/>
      <c r="Y553" s="171"/>
      <c r="Z553" s="171"/>
      <c r="AA553" s="176"/>
      <c r="AT553" s="177" t="s">
        <v>134</v>
      </c>
      <c r="AU553" s="177" t="s">
        <v>87</v>
      </c>
      <c r="AV553" s="10" t="s">
        <v>87</v>
      </c>
      <c r="AW553" s="10" t="s">
        <v>35</v>
      </c>
      <c r="AX553" s="10" t="s">
        <v>77</v>
      </c>
      <c r="AY553" s="177" t="s">
        <v>127</v>
      </c>
    </row>
    <row r="554" spans="2:51" s="11" customFormat="1" ht="22.5" customHeight="1">
      <c r="B554" s="178"/>
      <c r="C554" s="179"/>
      <c r="D554" s="179"/>
      <c r="E554" s="180" t="s">
        <v>5</v>
      </c>
      <c r="F554" s="290" t="s">
        <v>781</v>
      </c>
      <c r="G554" s="291"/>
      <c r="H554" s="291"/>
      <c r="I554" s="291"/>
      <c r="J554" s="179"/>
      <c r="K554" s="181" t="s">
        <v>5</v>
      </c>
      <c r="L554" s="179"/>
      <c r="M554" s="179"/>
      <c r="N554" s="179"/>
      <c r="O554" s="179"/>
      <c r="P554" s="179"/>
      <c r="Q554" s="179"/>
      <c r="R554" s="182"/>
      <c r="T554" s="183"/>
      <c r="U554" s="179"/>
      <c r="V554" s="179"/>
      <c r="W554" s="179"/>
      <c r="X554" s="179"/>
      <c r="Y554" s="179"/>
      <c r="Z554" s="179"/>
      <c r="AA554" s="184"/>
      <c r="AT554" s="185" t="s">
        <v>134</v>
      </c>
      <c r="AU554" s="185" t="s">
        <v>87</v>
      </c>
      <c r="AV554" s="11" t="s">
        <v>22</v>
      </c>
      <c r="AW554" s="11" t="s">
        <v>35</v>
      </c>
      <c r="AX554" s="11" t="s">
        <v>77</v>
      </c>
      <c r="AY554" s="185" t="s">
        <v>127</v>
      </c>
    </row>
    <row r="555" spans="2:51" s="10" customFormat="1" ht="22.5" customHeight="1">
      <c r="B555" s="170"/>
      <c r="C555" s="171"/>
      <c r="D555" s="171"/>
      <c r="E555" s="172" t="s">
        <v>5</v>
      </c>
      <c r="F555" s="302" t="s">
        <v>307</v>
      </c>
      <c r="G555" s="303"/>
      <c r="H555" s="303"/>
      <c r="I555" s="303"/>
      <c r="J555" s="171"/>
      <c r="K555" s="173">
        <v>0.3</v>
      </c>
      <c r="L555" s="171"/>
      <c r="M555" s="171"/>
      <c r="N555" s="171"/>
      <c r="O555" s="171"/>
      <c r="P555" s="171"/>
      <c r="Q555" s="171"/>
      <c r="R555" s="174"/>
      <c r="T555" s="175"/>
      <c r="U555" s="171"/>
      <c r="V555" s="171"/>
      <c r="W555" s="171"/>
      <c r="X555" s="171"/>
      <c r="Y555" s="171"/>
      <c r="Z555" s="171"/>
      <c r="AA555" s="176"/>
      <c r="AT555" s="177" t="s">
        <v>134</v>
      </c>
      <c r="AU555" s="177" t="s">
        <v>87</v>
      </c>
      <c r="AV555" s="10" t="s">
        <v>87</v>
      </c>
      <c r="AW555" s="10" t="s">
        <v>35</v>
      </c>
      <c r="AX555" s="10" t="s">
        <v>77</v>
      </c>
      <c r="AY555" s="177" t="s">
        <v>127</v>
      </c>
    </row>
    <row r="556" spans="2:51" s="11" customFormat="1" ht="22.5" customHeight="1">
      <c r="B556" s="178"/>
      <c r="C556" s="179"/>
      <c r="D556" s="179"/>
      <c r="E556" s="180" t="s">
        <v>5</v>
      </c>
      <c r="F556" s="290" t="s">
        <v>784</v>
      </c>
      <c r="G556" s="291"/>
      <c r="H556" s="291"/>
      <c r="I556" s="291"/>
      <c r="J556" s="179"/>
      <c r="K556" s="181" t="s">
        <v>5</v>
      </c>
      <c r="L556" s="179"/>
      <c r="M556" s="179"/>
      <c r="N556" s="179"/>
      <c r="O556" s="179"/>
      <c r="P556" s="179"/>
      <c r="Q556" s="179"/>
      <c r="R556" s="182"/>
      <c r="T556" s="183"/>
      <c r="U556" s="179"/>
      <c r="V556" s="179"/>
      <c r="W556" s="179"/>
      <c r="X556" s="179"/>
      <c r="Y556" s="179"/>
      <c r="Z556" s="179"/>
      <c r="AA556" s="184"/>
      <c r="AT556" s="185" t="s">
        <v>134</v>
      </c>
      <c r="AU556" s="185" t="s">
        <v>87</v>
      </c>
      <c r="AV556" s="11" t="s">
        <v>22</v>
      </c>
      <c r="AW556" s="11" t="s">
        <v>35</v>
      </c>
      <c r="AX556" s="11" t="s">
        <v>77</v>
      </c>
      <c r="AY556" s="185" t="s">
        <v>127</v>
      </c>
    </row>
    <row r="557" spans="2:51" s="10" customFormat="1" ht="22.5" customHeight="1">
      <c r="B557" s="170"/>
      <c r="C557" s="171"/>
      <c r="D557" s="171"/>
      <c r="E557" s="172" t="s">
        <v>5</v>
      </c>
      <c r="F557" s="302" t="s">
        <v>979</v>
      </c>
      <c r="G557" s="303"/>
      <c r="H557" s="303"/>
      <c r="I557" s="303"/>
      <c r="J557" s="171"/>
      <c r="K557" s="173">
        <v>0.1</v>
      </c>
      <c r="L557" s="171"/>
      <c r="M557" s="171"/>
      <c r="N557" s="171"/>
      <c r="O557" s="171"/>
      <c r="P557" s="171"/>
      <c r="Q557" s="171"/>
      <c r="R557" s="174"/>
      <c r="T557" s="175"/>
      <c r="U557" s="171"/>
      <c r="V557" s="171"/>
      <c r="W557" s="171"/>
      <c r="X557" s="171"/>
      <c r="Y557" s="171"/>
      <c r="Z557" s="171"/>
      <c r="AA557" s="176"/>
      <c r="AT557" s="177" t="s">
        <v>134</v>
      </c>
      <c r="AU557" s="177" t="s">
        <v>87</v>
      </c>
      <c r="AV557" s="10" t="s">
        <v>87</v>
      </c>
      <c r="AW557" s="10" t="s">
        <v>35</v>
      </c>
      <c r="AX557" s="10" t="s">
        <v>77</v>
      </c>
      <c r="AY557" s="177" t="s">
        <v>127</v>
      </c>
    </row>
    <row r="558" spans="2:51" s="11" customFormat="1" ht="22.5" customHeight="1">
      <c r="B558" s="178"/>
      <c r="C558" s="179"/>
      <c r="D558" s="179"/>
      <c r="E558" s="180" t="s">
        <v>5</v>
      </c>
      <c r="F558" s="290" t="s">
        <v>785</v>
      </c>
      <c r="G558" s="291"/>
      <c r="H558" s="291"/>
      <c r="I558" s="291"/>
      <c r="J558" s="179"/>
      <c r="K558" s="181" t="s">
        <v>5</v>
      </c>
      <c r="L558" s="179"/>
      <c r="M558" s="179"/>
      <c r="N558" s="179"/>
      <c r="O558" s="179"/>
      <c r="P558" s="179"/>
      <c r="Q558" s="179"/>
      <c r="R558" s="182"/>
      <c r="T558" s="183"/>
      <c r="U558" s="179"/>
      <c r="V558" s="179"/>
      <c r="W558" s="179"/>
      <c r="X558" s="179"/>
      <c r="Y558" s="179"/>
      <c r="Z558" s="179"/>
      <c r="AA558" s="184"/>
      <c r="AT558" s="185" t="s">
        <v>134</v>
      </c>
      <c r="AU558" s="185" t="s">
        <v>87</v>
      </c>
      <c r="AV558" s="11" t="s">
        <v>22</v>
      </c>
      <c r="AW558" s="11" t="s">
        <v>35</v>
      </c>
      <c r="AX558" s="11" t="s">
        <v>77</v>
      </c>
      <c r="AY558" s="185" t="s">
        <v>127</v>
      </c>
    </row>
    <row r="559" spans="2:51" s="10" customFormat="1" ht="22.5" customHeight="1">
      <c r="B559" s="170"/>
      <c r="C559" s="171"/>
      <c r="D559" s="171"/>
      <c r="E559" s="172" t="s">
        <v>5</v>
      </c>
      <c r="F559" s="302" t="s">
        <v>979</v>
      </c>
      <c r="G559" s="303"/>
      <c r="H559" s="303"/>
      <c r="I559" s="303"/>
      <c r="J559" s="171"/>
      <c r="K559" s="173">
        <v>0.1</v>
      </c>
      <c r="L559" s="171"/>
      <c r="M559" s="171"/>
      <c r="N559" s="171"/>
      <c r="O559" s="171"/>
      <c r="P559" s="171"/>
      <c r="Q559" s="171"/>
      <c r="R559" s="174"/>
      <c r="T559" s="175"/>
      <c r="U559" s="171"/>
      <c r="V559" s="171"/>
      <c r="W559" s="171"/>
      <c r="X559" s="171"/>
      <c r="Y559" s="171"/>
      <c r="Z559" s="171"/>
      <c r="AA559" s="176"/>
      <c r="AT559" s="177" t="s">
        <v>134</v>
      </c>
      <c r="AU559" s="177" t="s">
        <v>87</v>
      </c>
      <c r="AV559" s="10" t="s">
        <v>87</v>
      </c>
      <c r="AW559" s="10" t="s">
        <v>35</v>
      </c>
      <c r="AX559" s="10" t="s">
        <v>77</v>
      </c>
      <c r="AY559" s="177" t="s">
        <v>127</v>
      </c>
    </row>
    <row r="560" spans="2:51" s="11" customFormat="1" ht="22.5" customHeight="1">
      <c r="B560" s="178"/>
      <c r="C560" s="179"/>
      <c r="D560" s="179"/>
      <c r="E560" s="180" t="s">
        <v>5</v>
      </c>
      <c r="F560" s="290" t="s">
        <v>788</v>
      </c>
      <c r="G560" s="291"/>
      <c r="H560" s="291"/>
      <c r="I560" s="291"/>
      <c r="J560" s="179"/>
      <c r="K560" s="181" t="s">
        <v>5</v>
      </c>
      <c r="L560" s="179"/>
      <c r="M560" s="179"/>
      <c r="N560" s="179"/>
      <c r="O560" s="179"/>
      <c r="P560" s="179"/>
      <c r="Q560" s="179"/>
      <c r="R560" s="182"/>
      <c r="T560" s="183"/>
      <c r="U560" s="179"/>
      <c r="V560" s="179"/>
      <c r="W560" s="179"/>
      <c r="X560" s="179"/>
      <c r="Y560" s="179"/>
      <c r="Z560" s="179"/>
      <c r="AA560" s="184"/>
      <c r="AT560" s="185" t="s">
        <v>134</v>
      </c>
      <c r="AU560" s="185" t="s">
        <v>87</v>
      </c>
      <c r="AV560" s="11" t="s">
        <v>22</v>
      </c>
      <c r="AW560" s="11" t="s">
        <v>35</v>
      </c>
      <c r="AX560" s="11" t="s">
        <v>77</v>
      </c>
      <c r="AY560" s="185" t="s">
        <v>127</v>
      </c>
    </row>
    <row r="561" spans="2:65" s="10" customFormat="1" ht="22.5" customHeight="1">
      <c r="B561" s="170"/>
      <c r="C561" s="171"/>
      <c r="D561" s="171"/>
      <c r="E561" s="172" t="s">
        <v>5</v>
      </c>
      <c r="F561" s="302" t="s">
        <v>978</v>
      </c>
      <c r="G561" s="303"/>
      <c r="H561" s="303"/>
      <c r="I561" s="303"/>
      <c r="J561" s="171"/>
      <c r="K561" s="173">
        <v>1.1000000000000001</v>
      </c>
      <c r="L561" s="171"/>
      <c r="M561" s="171"/>
      <c r="N561" s="171"/>
      <c r="O561" s="171"/>
      <c r="P561" s="171"/>
      <c r="Q561" s="171"/>
      <c r="R561" s="174"/>
      <c r="T561" s="175"/>
      <c r="U561" s="171"/>
      <c r="V561" s="171"/>
      <c r="W561" s="171"/>
      <c r="X561" s="171"/>
      <c r="Y561" s="171"/>
      <c r="Z561" s="171"/>
      <c r="AA561" s="176"/>
      <c r="AT561" s="177" t="s">
        <v>134</v>
      </c>
      <c r="AU561" s="177" t="s">
        <v>87</v>
      </c>
      <c r="AV561" s="10" t="s">
        <v>87</v>
      </c>
      <c r="AW561" s="10" t="s">
        <v>35</v>
      </c>
      <c r="AX561" s="10" t="s">
        <v>77</v>
      </c>
      <c r="AY561" s="177" t="s">
        <v>127</v>
      </c>
    </row>
    <row r="562" spans="2:65" s="11" customFormat="1" ht="22.5" customHeight="1">
      <c r="B562" s="178"/>
      <c r="C562" s="179"/>
      <c r="D562" s="179"/>
      <c r="E562" s="180" t="s">
        <v>5</v>
      </c>
      <c r="F562" s="290" t="s">
        <v>789</v>
      </c>
      <c r="G562" s="291"/>
      <c r="H562" s="291"/>
      <c r="I562" s="291"/>
      <c r="J562" s="179"/>
      <c r="K562" s="181" t="s">
        <v>5</v>
      </c>
      <c r="L562" s="179"/>
      <c r="M562" s="179"/>
      <c r="N562" s="179"/>
      <c r="O562" s="179"/>
      <c r="P562" s="179"/>
      <c r="Q562" s="179"/>
      <c r="R562" s="182"/>
      <c r="T562" s="183"/>
      <c r="U562" s="179"/>
      <c r="V562" s="179"/>
      <c r="W562" s="179"/>
      <c r="X562" s="179"/>
      <c r="Y562" s="179"/>
      <c r="Z562" s="179"/>
      <c r="AA562" s="184"/>
      <c r="AT562" s="185" t="s">
        <v>134</v>
      </c>
      <c r="AU562" s="185" t="s">
        <v>87</v>
      </c>
      <c r="AV562" s="11" t="s">
        <v>22</v>
      </c>
      <c r="AW562" s="11" t="s">
        <v>35</v>
      </c>
      <c r="AX562" s="11" t="s">
        <v>77</v>
      </c>
      <c r="AY562" s="185" t="s">
        <v>127</v>
      </c>
    </row>
    <row r="563" spans="2:65" s="10" customFormat="1" ht="22.5" customHeight="1">
      <c r="B563" s="170"/>
      <c r="C563" s="171"/>
      <c r="D563" s="171"/>
      <c r="E563" s="172" t="s">
        <v>5</v>
      </c>
      <c r="F563" s="302" t="s">
        <v>980</v>
      </c>
      <c r="G563" s="303"/>
      <c r="H563" s="303"/>
      <c r="I563" s="303"/>
      <c r="J563" s="171"/>
      <c r="K563" s="173">
        <v>1.2</v>
      </c>
      <c r="L563" s="171"/>
      <c r="M563" s="171"/>
      <c r="N563" s="171"/>
      <c r="O563" s="171"/>
      <c r="P563" s="171"/>
      <c r="Q563" s="171"/>
      <c r="R563" s="174"/>
      <c r="T563" s="175"/>
      <c r="U563" s="171"/>
      <c r="V563" s="171"/>
      <c r="W563" s="171"/>
      <c r="X563" s="171"/>
      <c r="Y563" s="171"/>
      <c r="Z563" s="171"/>
      <c r="AA563" s="176"/>
      <c r="AT563" s="177" t="s">
        <v>134</v>
      </c>
      <c r="AU563" s="177" t="s">
        <v>87</v>
      </c>
      <c r="AV563" s="10" t="s">
        <v>87</v>
      </c>
      <c r="AW563" s="10" t="s">
        <v>35</v>
      </c>
      <c r="AX563" s="10" t="s">
        <v>77</v>
      </c>
      <c r="AY563" s="177" t="s">
        <v>127</v>
      </c>
    </row>
    <row r="564" spans="2:65" s="12" customFormat="1" ht="22.5" customHeight="1">
      <c r="B564" s="188"/>
      <c r="C564" s="189"/>
      <c r="D564" s="189"/>
      <c r="E564" s="190" t="s">
        <v>5</v>
      </c>
      <c r="F564" s="304" t="s">
        <v>279</v>
      </c>
      <c r="G564" s="305"/>
      <c r="H564" s="305"/>
      <c r="I564" s="305"/>
      <c r="J564" s="189"/>
      <c r="K564" s="191">
        <v>6</v>
      </c>
      <c r="L564" s="189"/>
      <c r="M564" s="189"/>
      <c r="N564" s="189"/>
      <c r="O564" s="189"/>
      <c r="P564" s="189"/>
      <c r="Q564" s="189"/>
      <c r="R564" s="192"/>
      <c r="T564" s="193"/>
      <c r="U564" s="189"/>
      <c r="V564" s="189"/>
      <c r="W564" s="189"/>
      <c r="X564" s="189"/>
      <c r="Y564" s="189"/>
      <c r="Z564" s="189"/>
      <c r="AA564" s="194"/>
      <c r="AT564" s="195" t="s">
        <v>134</v>
      </c>
      <c r="AU564" s="195" t="s">
        <v>87</v>
      </c>
      <c r="AV564" s="12" t="s">
        <v>150</v>
      </c>
      <c r="AW564" s="12" t="s">
        <v>35</v>
      </c>
      <c r="AX564" s="12" t="s">
        <v>22</v>
      </c>
      <c r="AY564" s="195" t="s">
        <v>127</v>
      </c>
    </row>
    <row r="565" spans="2:65" s="1" customFormat="1" ht="31.5" customHeight="1">
      <c r="B565" s="135"/>
      <c r="C565" s="163" t="s">
        <v>452</v>
      </c>
      <c r="D565" s="163" t="s">
        <v>128</v>
      </c>
      <c r="E565" s="164" t="s">
        <v>981</v>
      </c>
      <c r="F565" s="285" t="s">
        <v>982</v>
      </c>
      <c r="G565" s="285"/>
      <c r="H565" s="285"/>
      <c r="I565" s="285"/>
      <c r="J565" s="165" t="s">
        <v>305</v>
      </c>
      <c r="K565" s="166">
        <v>129.05000000000001</v>
      </c>
      <c r="L565" s="286">
        <v>0</v>
      </c>
      <c r="M565" s="286"/>
      <c r="N565" s="287">
        <f>ROUND(L565*K565,2)</f>
        <v>0</v>
      </c>
      <c r="O565" s="287"/>
      <c r="P565" s="287"/>
      <c r="Q565" s="287"/>
      <c r="R565" s="138"/>
      <c r="T565" s="167" t="s">
        <v>5</v>
      </c>
      <c r="U565" s="47" t="s">
        <v>42</v>
      </c>
      <c r="V565" s="39"/>
      <c r="W565" s="168">
        <f>V565*K565</f>
        <v>0</v>
      </c>
      <c r="X565" s="168">
        <v>2.234</v>
      </c>
      <c r="Y565" s="168">
        <f>X565*K565</f>
        <v>288.29770000000002</v>
      </c>
      <c r="Z565" s="168">
        <v>0</v>
      </c>
      <c r="AA565" s="169">
        <f>Z565*K565</f>
        <v>0</v>
      </c>
      <c r="AR565" s="21" t="s">
        <v>150</v>
      </c>
      <c r="AT565" s="21" t="s">
        <v>128</v>
      </c>
      <c r="AU565" s="21" t="s">
        <v>87</v>
      </c>
      <c r="AY565" s="21" t="s">
        <v>127</v>
      </c>
      <c r="BE565" s="109">
        <f>IF(U565="základní",N565,0)</f>
        <v>0</v>
      </c>
      <c r="BF565" s="109">
        <f>IF(U565="snížená",N565,0)</f>
        <v>0</v>
      </c>
      <c r="BG565" s="109">
        <f>IF(U565="zákl. přenesená",N565,0)</f>
        <v>0</v>
      </c>
      <c r="BH565" s="109">
        <f>IF(U565="sníž. přenesená",N565,0)</f>
        <v>0</v>
      </c>
      <c r="BI565" s="109">
        <f>IF(U565="nulová",N565,0)</f>
        <v>0</v>
      </c>
      <c r="BJ565" s="21" t="s">
        <v>22</v>
      </c>
      <c r="BK565" s="109">
        <f>ROUND(L565*K565,2)</f>
        <v>0</v>
      </c>
      <c r="BL565" s="21" t="s">
        <v>150</v>
      </c>
      <c r="BM565" s="21" t="s">
        <v>983</v>
      </c>
    </row>
    <row r="566" spans="2:65" s="11" customFormat="1" ht="22.5" customHeight="1">
      <c r="B566" s="178"/>
      <c r="C566" s="179"/>
      <c r="D566" s="179"/>
      <c r="E566" s="180" t="s">
        <v>5</v>
      </c>
      <c r="F566" s="300" t="s">
        <v>263</v>
      </c>
      <c r="G566" s="301"/>
      <c r="H566" s="301"/>
      <c r="I566" s="301"/>
      <c r="J566" s="179"/>
      <c r="K566" s="181" t="s">
        <v>5</v>
      </c>
      <c r="L566" s="179"/>
      <c r="M566" s="179"/>
      <c r="N566" s="179"/>
      <c r="O566" s="179"/>
      <c r="P566" s="179"/>
      <c r="Q566" s="179"/>
      <c r="R566" s="182"/>
      <c r="T566" s="183"/>
      <c r="U566" s="179"/>
      <c r="V566" s="179"/>
      <c r="W566" s="179"/>
      <c r="X566" s="179"/>
      <c r="Y566" s="179"/>
      <c r="Z566" s="179"/>
      <c r="AA566" s="184"/>
      <c r="AT566" s="185" t="s">
        <v>134</v>
      </c>
      <c r="AU566" s="185" t="s">
        <v>87</v>
      </c>
      <c r="AV566" s="11" t="s">
        <v>22</v>
      </c>
      <c r="AW566" s="11" t="s">
        <v>35</v>
      </c>
      <c r="AX566" s="11" t="s">
        <v>77</v>
      </c>
      <c r="AY566" s="185" t="s">
        <v>127</v>
      </c>
    </row>
    <row r="567" spans="2:65" s="11" customFormat="1" ht="22.5" customHeight="1">
      <c r="B567" s="178"/>
      <c r="C567" s="179"/>
      <c r="D567" s="179"/>
      <c r="E567" s="180" t="s">
        <v>5</v>
      </c>
      <c r="F567" s="290" t="s">
        <v>760</v>
      </c>
      <c r="G567" s="291"/>
      <c r="H567" s="291"/>
      <c r="I567" s="291"/>
      <c r="J567" s="179"/>
      <c r="K567" s="181" t="s">
        <v>5</v>
      </c>
      <c r="L567" s="179"/>
      <c r="M567" s="179"/>
      <c r="N567" s="179"/>
      <c r="O567" s="179"/>
      <c r="P567" s="179"/>
      <c r="Q567" s="179"/>
      <c r="R567" s="182"/>
      <c r="T567" s="183"/>
      <c r="U567" s="179"/>
      <c r="V567" s="179"/>
      <c r="W567" s="179"/>
      <c r="X567" s="179"/>
      <c r="Y567" s="179"/>
      <c r="Z567" s="179"/>
      <c r="AA567" s="184"/>
      <c r="AT567" s="185" t="s">
        <v>134</v>
      </c>
      <c r="AU567" s="185" t="s">
        <v>87</v>
      </c>
      <c r="AV567" s="11" t="s">
        <v>22</v>
      </c>
      <c r="AW567" s="11" t="s">
        <v>35</v>
      </c>
      <c r="AX567" s="11" t="s">
        <v>77</v>
      </c>
      <c r="AY567" s="185" t="s">
        <v>127</v>
      </c>
    </row>
    <row r="568" spans="2:65" s="11" customFormat="1" ht="22.5" customHeight="1">
      <c r="B568" s="178"/>
      <c r="C568" s="179"/>
      <c r="D568" s="179"/>
      <c r="E568" s="180" t="s">
        <v>5</v>
      </c>
      <c r="F568" s="290" t="s">
        <v>761</v>
      </c>
      <c r="G568" s="291"/>
      <c r="H568" s="291"/>
      <c r="I568" s="291"/>
      <c r="J568" s="179"/>
      <c r="K568" s="181" t="s">
        <v>5</v>
      </c>
      <c r="L568" s="179"/>
      <c r="M568" s="179"/>
      <c r="N568" s="179"/>
      <c r="O568" s="179"/>
      <c r="P568" s="179"/>
      <c r="Q568" s="179"/>
      <c r="R568" s="182"/>
      <c r="T568" s="183"/>
      <c r="U568" s="179"/>
      <c r="V568" s="179"/>
      <c r="W568" s="179"/>
      <c r="X568" s="179"/>
      <c r="Y568" s="179"/>
      <c r="Z568" s="179"/>
      <c r="AA568" s="184"/>
      <c r="AT568" s="185" t="s">
        <v>134</v>
      </c>
      <c r="AU568" s="185" t="s">
        <v>87</v>
      </c>
      <c r="AV568" s="11" t="s">
        <v>22</v>
      </c>
      <c r="AW568" s="11" t="s">
        <v>35</v>
      </c>
      <c r="AX568" s="11" t="s">
        <v>77</v>
      </c>
      <c r="AY568" s="185" t="s">
        <v>127</v>
      </c>
    </row>
    <row r="569" spans="2:65" s="11" customFormat="1" ht="22.5" customHeight="1">
      <c r="B569" s="178"/>
      <c r="C569" s="179"/>
      <c r="D569" s="179"/>
      <c r="E569" s="180" t="s">
        <v>5</v>
      </c>
      <c r="F569" s="290" t="s">
        <v>762</v>
      </c>
      <c r="G569" s="291"/>
      <c r="H569" s="291"/>
      <c r="I569" s="291"/>
      <c r="J569" s="179"/>
      <c r="K569" s="181" t="s">
        <v>5</v>
      </c>
      <c r="L569" s="179"/>
      <c r="M569" s="179"/>
      <c r="N569" s="179"/>
      <c r="O569" s="179"/>
      <c r="P569" s="179"/>
      <c r="Q569" s="179"/>
      <c r="R569" s="182"/>
      <c r="T569" s="183"/>
      <c r="U569" s="179"/>
      <c r="V569" s="179"/>
      <c r="W569" s="179"/>
      <c r="X569" s="179"/>
      <c r="Y569" s="179"/>
      <c r="Z569" s="179"/>
      <c r="AA569" s="184"/>
      <c r="AT569" s="185" t="s">
        <v>134</v>
      </c>
      <c r="AU569" s="185" t="s">
        <v>87</v>
      </c>
      <c r="AV569" s="11" t="s">
        <v>22</v>
      </c>
      <c r="AW569" s="11" t="s">
        <v>35</v>
      </c>
      <c r="AX569" s="11" t="s">
        <v>77</v>
      </c>
      <c r="AY569" s="185" t="s">
        <v>127</v>
      </c>
    </row>
    <row r="570" spans="2:65" s="11" customFormat="1" ht="22.5" customHeight="1">
      <c r="B570" s="178"/>
      <c r="C570" s="179"/>
      <c r="D570" s="179"/>
      <c r="E570" s="180" t="s">
        <v>5</v>
      </c>
      <c r="F570" s="290" t="s">
        <v>763</v>
      </c>
      <c r="G570" s="291"/>
      <c r="H570" s="291"/>
      <c r="I570" s="291"/>
      <c r="J570" s="179"/>
      <c r="K570" s="181" t="s">
        <v>5</v>
      </c>
      <c r="L570" s="179"/>
      <c r="M570" s="179"/>
      <c r="N570" s="179"/>
      <c r="O570" s="179"/>
      <c r="P570" s="179"/>
      <c r="Q570" s="179"/>
      <c r="R570" s="182"/>
      <c r="T570" s="183"/>
      <c r="U570" s="179"/>
      <c r="V570" s="179"/>
      <c r="W570" s="179"/>
      <c r="X570" s="179"/>
      <c r="Y570" s="179"/>
      <c r="Z570" s="179"/>
      <c r="AA570" s="184"/>
      <c r="AT570" s="185" t="s">
        <v>134</v>
      </c>
      <c r="AU570" s="185" t="s">
        <v>87</v>
      </c>
      <c r="AV570" s="11" t="s">
        <v>22</v>
      </c>
      <c r="AW570" s="11" t="s">
        <v>35</v>
      </c>
      <c r="AX570" s="11" t="s">
        <v>77</v>
      </c>
      <c r="AY570" s="185" t="s">
        <v>127</v>
      </c>
    </row>
    <row r="571" spans="2:65" s="11" customFormat="1" ht="22.5" customHeight="1">
      <c r="B571" s="178"/>
      <c r="C571" s="179"/>
      <c r="D571" s="179"/>
      <c r="E571" s="180" t="s">
        <v>5</v>
      </c>
      <c r="F571" s="290" t="s">
        <v>770</v>
      </c>
      <c r="G571" s="291"/>
      <c r="H571" s="291"/>
      <c r="I571" s="291"/>
      <c r="J571" s="179"/>
      <c r="K571" s="181" t="s">
        <v>5</v>
      </c>
      <c r="L571" s="179"/>
      <c r="M571" s="179"/>
      <c r="N571" s="179"/>
      <c r="O571" s="179"/>
      <c r="P571" s="179"/>
      <c r="Q571" s="179"/>
      <c r="R571" s="182"/>
      <c r="T571" s="183"/>
      <c r="U571" s="179"/>
      <c r="V571" s="179"/>
      <c r="W571" s="179"/>
      <c r="X571" s="179"/>
      <c r="Y571" s="179"/>
      <c r="Z571" s="179"/>
      <c r="AA571" s="184"/>
      <c r="AT571" s="185" t="s">
        <v>134</v>
      </c>
      <c r="AU571" s="185" t="s">
        <v>87</v>
      </c>
      <c r="AV571" s="11" t="s">
        <v>22</v>
      </c>
      <c r="AW571" s="11" t="s">
        <v>35</v>
      </c>
      <c r="AX571" s="11" t="s">
        <v>77</v>
      </c>
      <c r="AY571" s="185" t="s">
        <v>127</v>
      </c>
    </row>
    <row r="572" spans="2:65" s="10" customFormat="1" ht="22.5" customHeight="1">
      <c r="B572" s="170"/>
      <c r="C572" s="171"/>
      <c r="D572" s="171"/>
      <c r="E572" s="172" t="s">
        <v>5</v>
      </c>
      <c r="F572" s="302" t="s">
        <v>984</v>
      </c>
      <c r="G572" s="303"/>
      <c r="H572" s="303"/>
      <c r="I572" s="303"/>
      <c r="J572" s="171"/>
      <c r="K572" s="173">
        <v>118.244</v>
      </c>
      <c r="L572" s="171"/>
      <c r="M572" s="171"/>
      <c r="N572" s="171"/>
      <c r="O572" s="171"/>
      <c r="P572" s="171"/>
      <c r="Q572" s="171"/>
      <c r="R572" s="174"/>
      <c r="T572" s="175"/>
      <c r="U572" s="171"/>
      <c r="V572" s="171"/>
      <c r="W572" s="171"/>
      <c r="X572" s="171"/>
      <c r="Y572" s="171"/>
      <c r="Z572" s="171"/>
      <c r="AA572" s="176"/>
      <c r="AT572" s="177" t="s">
        <v>134</v>
      </c>
      <c r="AU572" s="177" t="s">
        <v>87</v>
      </c>
      <c r="AV572" s="10" t="s">
        <v>87</v>
      </c>
      <c r="AW572" s="10" t="s">
        <v>35</v>
      </c>
      <c r="AX572" s="10" t="s">
        <v>77</v>
      </c>
      <c r="AY572" s="177" t="s">
        <v>127</v>
      </c>
    </row>
    <row r="573" spans="2:65" s="11" customFormat="1" ht="22.5" customHeight="1">
      <c r="B573" s="178"/>
      <c r="C573" s="179"/>
      <c r="D573" s="179"/>
      <c r="E573" s="180" t="s">
        <v>5</v>
      </c>
      <c r="F573" s="290" t="s">
        <v>782</v>
      </c>
      <c r="G573" s="291"/>
      <c r="H573" s="291"/>
      <c r="I573" s="291"/>
      <c r="J573" s="179"/>
      <c r="K573" s="181" t="s">
        <v>5</v>
      </c>
      <c r="L573" s="179"/>
      <c r="M573" s="179"/>
      <c r="N573" s="179"/>
      <c r="O573" s="179"/>
      <c r="P573" s="179"/>
      <c r="Q573" s="179"/>
      <c r="R573" s="182"/>
      <c r="T573" s="183"/>
      <c r="U573" s="179"/>
      <c r="V573" s="179"/>
      <c r="W573" s="179"/>
      <c r="X573" s="179"/>
      <c r="Y573" s="179"/>
      <c r="Z573" s="179"/>
      <c r="AA573" s="184"/>
      <c r="AT573" s="185" t="s">
        <v>134</v>
      </c>
      <c r="AU573" s="185" t="s">
        <v>87</v>
      </c>
      <c r="AV573" s="11" t="s">
        <v>22</v>
      </c>
      <c r="AW573" s="11" t="s">
        <v>35</v>
      </c>
      <c r="AX573" s="11" t="s">
        <v>77</v>
      </c>
      <c r="AY573" s="185" t="s">
        <v>127</v>
      </c>
    </row>
    <row r="574" spans="2:65" s="10" customFormat="1" ht="22.5" customHeight="1">
      <c r="B574" s="170"/>
      <c r="C574" s="171"/>
      <c r="D574" s="171"/>
      <c r="E574" s="172" t="s">
        <v>5</v>
      </c>
      <c r="F574" s="302" t="s">
        <v>985</v>
      </c>
      <c r="G574" s="303"/>
      <c r="H574" s="303"/>
      <c r="I574" s="303"/>
      <c r="J574" s="171"/>
      <c r="K574" s="173">
        <v>7.11</v>
      </c>
      <c r="L574" s="171"/>
      <c r="M574" s="171"/>
      <c r="N574" s="171"/>
      <c r="O574" s="171"/>
      <c r="P574" s="171"/>
      <c r="Q574" s="171"/>
      <c r="R574" s="174"/>
      <c r="T574" s="175"/>
      <c r="U574" s="171"/>
      <c r="V574" s="171"/>
      <c r="W574" s="171"/>
      <c r="X574" s="171"/>
      <c r="Y574" s="171"/>
      <c r="Z574" s="171"/>
      <c r="AA574" s="176"/>
      <c r="AT574" s="177" t="s">
        <v>134</v>
      </c>
      <c r="AU574" s="177" t="s">
        <v>87</v>
      </c>
      <c r="AV574" s="10" t="s">
        <v>87</v>
      </c>
      <c r="AW574" s="10" t="s">
        <v>35</v>
      </c>
      <c r="AX574" s="10" t="s">
        <v>77</v>
      </c>
      <c r="AY574" s="177" t="s">
        <v>127</v>
      </c>
    </row>
    <row r="575" spans="2:65" s="11" customFormat="1" ht="22.5" customHeight="1">
      <c r="B575" s="178"/>
      <c r="C575" s="179"/>
      <c r="D575" s="179"/>
      <c r="E575" s="180" t="s">
        <v>5</v>
      </c>
      <c r="F575" s="290" t="s">
        <v>786</v>
      </c>
      <c r="G575" s="291"/>
      <c r="H575" s="291"/>
      <c r="I575" s="291"/>
      <c r="J575" s="179"/>
      <c r="K575" s="181" t="s">
        <v>5</v>
      </c>
      <c r="L575" s="179"/>
      <c r="M575" s="179"/>
      <c r="N575" s="179"/>
      <c r="O575" s="179"/>
      <c r="P575" s="179"/>
      <c r="Q575" s="179"/>
      <c r="R575" s="182"/>
      <c r="T575" s="183"/>
      <c r="U575" s="179"/>
      <c r="V575" s="179"/>
      <c r="W575" s="179"/>
      <c r="X575" s="179"/>
      <c r="Y575" s="179"/>
      <c r="Z575" s="179"/>
      <c r="AA575" s="184"/>
      <c r="AT575" s="185" t="s">
        <v>134</v>
      </c>
      <c r="AU575" s="185" t="s">
        <v>87</v>
      </c>
      <c r="AV575" s="11" t="s">
        <v>22</v>
      </c>
      <c r="AW575" s="11" t="s">
        <v>35</v>
      </c>
      <c r="AX575" s="11" t="s">
        <v>77</v>
      </c>
      <c r="AY575" s="185" t="s">
        <v>127</v>
      </c>
    </row>
    <row r="576" spans="2:65" s="10" customFormat="1" ht="22.5" customHeight="1">
      <c r="B576" s="170"/>
      <c r="C576" s="171"/>
      <c r="D576" s="171"/>
      <c r="E576" s="172" t="s">
        <v>5</v>
      </c>
      <c r="F576" s="302" t="s">
        <v>986</v>
      </c>
      <c r="G576" s="303"/>
      <c r="H576" s="303"/>
      <c r="I576" s="303"/>
      <c r="J576" s="171"/>
      <c r="K576" s="173">
        <v>3.6960000000000002</v>
      </c>
      <c r="L576" s="171"/>
      <c r="M576" s="171"/>
      <c r="N576" s="171"/>
      <c r="O576" s="171"/>
      <c r="P576" s="171"/>
      <c r="Q576" s="171"/>
      <c r="R576" s="174"/>
      <c r="T576" s="175"/>
      <c r="U576" s="171"/>
      <c r="V576" s="171"/>
      <c r="W576" s="171"/>
      <c r="X576" s="171"/>
      <c r="Y576" s="171"/>
      <c r="Z576" s="171"/>
      <c r="AA576" s="176"/>
      <c r="AT576" s="177" t="s">
        <v>134</v>
      </c>
      <c r="AU576" s="177" t="s">
        <v>87</v>
      </c>
      <c r="AV576" s="10" t="s">
        <v>87</v>
      </c>
      <c r="AW576" s="10" t="s">
        <v>35</v>
      </c>
      <c r="AX576" s="10" t="s">
        <v>77</v>
      </c>
      <c r="AY576" s="177" t="s">
        <v>127</v>
      </c>
    </row>
    <row r="577" spans="2:65" s="12" customFormat="1" ht="22.5" customHeight="1">
      <c r="B577" s="188"/>
      <c r="C577" s="189"/>
      <c r="D577" s="189"/>
      <c r="E577" s="190" t="s">
        <v>5</v>
      </c>
      <c r="F577" s="304" t="s">
        <v>279</v>
      </c>
      <c r="G577" s="305"/>
      <c r="H577" s="305"/>
      <c r="I577" s="305"/>
      <c r="J577" s="189"/>
      <c r="K577" s="191">
        <v>129.05000000000001</v>
      </c>
      <c r="L577" s="189"/>
      <c r="M577" s="189"/>
      <c r="N577" s="189"/>
      <c r="O577" s="189"/>
      <c r="P577" s="189"/>
      <c r="Q577" s="189"/>
      <c r="R577" s="192"/>
      <c r="T577" s="193"/>
      <c r="U577" s="189"/>
      <c r="V577" s="189"/>
      <c r="W577" s="189"/>
      <c r="X577" s="189"/>
      <c r="Y577" s="189"/>
      <c r="Z577" s="189"/>
      <c r="AA577" s="194"/>
      <c r="AT577" s="195" t="s">
        <v>134</v>
      </c>
      <c r="AU577" s="195" t="s">
        <v>87</v>
      </c>
      <c r="AV577" s="12" t="s">
        <v>150</v>
      </c>
      <c r="AW577" s="12" t="s">
        <v>35</v>
      </c>
      <c r="AX577" s="12" t="s">
        <v>22</v>
      </c>
      <c r="AY577" s="195" t="s">
        <v>127</v>
      </c>
    </row>
    <row r="578" spans="2:65" s="9" customFormat="1" ht="22.35" customHeight="1">
      <c r="B578" s="153"/>
      <c r="C578" s="154"/>
      <c r="D578" s="186" t="s">
        <v>755</v>
      </c>
      <c r="E578" s="186"/>
      <c r="F578" s="186"/>
      <c r="G578" s="186"/>
      <c r="H578" s="186"/>
      <c r="I578" s="186"/>
      <c r="J578" s="186"/>
      <c r="K578" s="186"/>
      <c r="L578" s="186"/>
      <c r="M578" s="186"/>
      <c r="N578" s="296">
        <f>BK578</f>
        <v>0</v>
      </c>
      <c r="O578" s="297"/>
      <c r="P578" s="297"/>
      <c r="Q578" s="297"/>
      <c r="R578" s="156"/>
      <c r="T578" s="157"/>
      <c r="U578" s="154"/>
      <c r="V578" s="154"/>
      <c r="W578" s="158">
        <f>SUM(W579:W586)</f>
        <v>0</v>
      </c>
      <c r="X578" s="154"/>
      <c r="Y578" s="158">
        <f>SUM(Y579:Y586)</f>
        <v>9.4545999999999992</v>
      </c>
      <c r="Z578" s="154"/>
      <c r="AA578" s="159">
        <f>SUM(AA579:AA586)</f>
        <v>0</v>
      </c>
      <c r="AR578" s="160" t="s">
        <v>22</v>
      </c>
      <c r="AT578" s="161" t="s">
        <v>76</v>
      </c>
      <c r="AU578" s="161" t="s">
        <v>87</v>
      </c>
      <c r="AY578" s="160" t="s">
        <v>127</v>
      </c>
      <c r="BK578" s="162">
        <f>SUM(BK579:BK586)</f>
        <v>0</v>
      </c>
    </row>
    <row r="579" spans="2:65" s="1" customFormat="1" ht="31.5" customHeight="1">
      <c r="B579" s="135"/>
      <c r="C579" s="163" t="s">
        <v>456</v>
      </c>
      <c r="D579" s="163" t="s">
        <v>128</v>
      </c>
      <c r="E579" s="164" t="s">
        <v>987</v>
      </c>
      <c r="F579" s="285" t="s">
        <v>988</v>
      </c>
      <c r="G579" s="285"/>
      <c r="H579" s="285"/>
      <c r="I579" s="285"/>
      <c r="J579" s="165" t="s">
        <v>296</v>
      </c>
      <c r="K579" s="166">
        <v>82</v>
      </c>
      <c r="L579" s="286">
        <v>0</v>
      </c>
      <c r="M579" s="286"/>
      <c r="N579" s="287">
        <f>ROUND(L579*K579,2)</f>
        <v>0</v>
      </c>
      <c r="O579" s="287"/>
      <c r="P579" s="287"/>
      <c r="Q579" s="287"/>
      <c r="R579" s="138"/>
      <c r="T579" s="167" t="s">
        <v>5</v>
      </c>
      <c r="U579" s="47" t="s">
        <v>42</v>
      </c>
      <c r="V579" s="39"/>
      <c r="W579" s="168">
        <f>V579*K579</f>
        <v>0</v>
      </c>
      <c r="X579" s="168">
        <v>0.1153</v>
      </c>
      <c r="Y579" s="168">
        <f>X579*K579</f>
        <v>9.4545999999999992</v>
      </c>
      <c r="Z579" s="168">
        <v>0</v>
      </c>
      <c r="AA579" s="169">
        <f>Z579*K579</f>
        <v>0</v>
      </c>
      <c r="AR579" s="21" t="s">
        <v>150</v>
      </c>
      <c r="AT579" s="21" t="s">
        <v>128</v>
      </c>
      <c r="AU579" s="21" t="s">
        <v>90</v>
      </c>
      <c r="AY579" s="21" t="s">
        <v>127</v>
      </c>
      <c r="BE579" s="109">
        <f>IF(U579="základní",N579,0)</f>
        <v>0</v>
      </c>
      <c r="BF579" s="109">
        <f>IF(U579="snížená",N579,0)</f>
        <v>0</v>
      </c>
      <c r="BG579" s="109">
        <f>IF(U579="zákl. přenesená",N579,0)</f>
        <v>0</v>
      </c>
      <c r="BH579" s="109">
        <f>IF(U579="sníž. přenesená",N579,0)</f>
        <v>0</v>
      </c>
      <c r="BI579" s="109">
        <f>IF(U579="nulová",N579,0)</f>
        <v>0</v>
      </c>
      <c r="BJ579" s="21" t="s">
        <v>22</v>
      </c>
      <c r="BK579" s="109">
        <f>ROUND(L579*K579,2)</f>
        <v>0</v>
      </c>
      <c r="BL579" s="21" t="s">
        <v>150</v>
      </c>
      <c r="BM579" s="21" t="s">
        <v>989</v>
      </c>
    </row>
    <row r="580" spans="2:65" s="11" customFormat="1" ht="22.5" customHeight="1">
      <c r="B580" s="178"/>
      <c r="C580" s="179"/>
      <c r="D580" s="179"/>
      <c r="E580" s="180" t="s">
        <v>5</v>
      </c>
      <c r="F580" s="300" t="s">
        <v>263</v>
      </c>
      <c r="G580" s="301"/>
      <c r="H580" s="301"/>
      <c r="I580" s="301"/>
      <c r="J580" s="179"/>
      <c r="K580" s="181" t="s">
        <v>5</v>
      </c>
      <c r="L580" s="179"/>
      <c r="M580" s="179"/>
      <c r="N580" s="179"/>
      <c r="O580" s="179"/>
      <c r="P580" s="179"/>
      <c r="Q580" s="179"/>
      <c r="R580" s="182"/>
      <c r="T580" s="183"/>
      <c r="U580" s="179"/>
      <c r="V580" s="179"/>
      <c r="W580" s="179"/>
      <c r="X580" s="179"/>
      <c r="Y580" s="179"/>
      <c r="Z580" s="179"/>
      <c r="AA580" s="184"/>
      <c r="AT580" s="185" t="s">
        <v>134</v>
      </c>
      <c r="AU580" s="185" t="s">
        <v>90</v>
      </c>
      <c r="AV580" s="11" t="s">
        <v>22</v>
      </c>
      <c r="AW580" s="11" t="s">
        <v>35</v>
      </c>
      <c r="AX580" s="11" t="s">
        <v>77</v>
      </c>
      <c r="AY580" s="185" t="s">
        <v>127</v>
      </c>
    </row>
    <row r="581" spans="2:65" s="11" customFormat="1" ht="22.5" customHeight="1">
      <c r="B581" s="178"/>
      <c r="C581" s="179"/>
      <c r="D581" s="179"/>
      <c r="E581" s="180" t="s">
        <v>5</v>
      </c>
      <c r="F581" s="290" t="s">
        <v>760</v>
      </c>
      <c r="G581" s="291"/>
      <c r="H581" s="291"/>
      <c r="I581" s="291"/>
      <c r="J581" s="179"/>
      <c r="K581" s="181" t="s">
        <v>5</v>
      </c>
      <c r="L581" s="179"/>
      <c r="M581" s="179"/>
      <c r="N581" s="179"/>
      <c r="O581" s="179"/>
      <c r="P581" s="179"/>
      <c r="Q581" s="179"/>
      <c r="R581" s="182"/>
      <c r="T581" s="183"/>
      <c r="U581" s="179"/>
      <c r="V581" s="179"/>
      <c r="W581" s="179"/>
      <c r="X581" s="179"/>
      <c r="Y581" s="179"/>
      <c r="Z581" s="179"/>
      <c r="AA581" s="184"/>
      <c r="AT581" s="185" t="s">
        <v>134</v>
      </c>
      <c r="AU581" s="185" t="s">
        <v>90</v>
      </c>
      <c r="AV581" s="11" t="s">
        <v>22</v>
      </c>
      <c r="AW581" s="11" t="s">
        <v>35</v>
      </c>
      <c r="AX581" s="11" t="s">
        <v>77</v>
      </c>
      <c r="AY581" s="185" t="s">
        <v>127</v>
      </c>
    </row>
    <row r="582" spans="2:65" s="11" customFormat="1" ht="22.5" customHeight="1">
      <c r="B582" s="178"/>
      <c r="C582" s="179"/>
      <c r="D582" s="179"/>
      <c r="E582" s="180" t="s">
        <v>5</v>
      </c>
      <c r="F582" s="290" t="s">
        <v>761</v>
      </c>
      <c r="G582" s="291"/>
      <c r="H582" s="291"/>
      <c r="I582" s="291"/>
      <c r="J582" s="179"/>
      <c r="K582" s="181" t="s">
        <v>5</v>
      </c>
      <c r="L582" s="179"/>
      <c r="M582" s="179"/>
      <c r="N582" s="179"/>
      <c r="O582" s="179"/>
      <c r="P582" s="179"/>
      <c r="Q582" s="179"/>
      <c r="R582" s="182"/>
      <c r="T582" s="183"/>
      <c r="U582" s="179"/>
      <c r="V582" s="179"/>
      <c r="W582" s="179"/>
      <c r="X582" s="179"/>
      <c r="Y582" s="179"/>
      <c r="Z582" s="179"/>
      <c r="AA582" s="184"/>
      <c r="AT582" s="185" t="s">
        <v>134</v>
      </c>
      <c r="AU582" s="185" t="s">
        <v>90</v>
      </c>
      <c r="AV582" s="11" t="s">
        <v>22</v>
      </c>
      <c r="AW582" s="11" t="s">
        <v>35</v>
      </c>
      <c r="AX582" s="11" t="s">
        <v>77</v>
      </c>
      <c r="AY582" s="185" t="s">
        <v>127</v>
      </c>
    </row>
    <row r="583" spans="2:65" s="11" customFormat="1" ht="22.5" customHeight="1">
      <c r="B583" s="178"/>
      <c r="C583" s="179"/>
      <c r="D583" s="179"/>
      <c r="E583" s="180" t="s">
        <v>5</v>
      </c>
      <c r="F583" s="290" t="s">
        <v>762</v>
      </c>
      <c r="G583" s="291"/>
      <c r="H583" s="291"/>
      <c r="I583" s="291"/>
      <c r="J583" s="179"/>
      <c r="K583" s="181" t="s">
        <v>5</v>
      </c>
      <c r="L583" s="179"/>
      <c r="M583" s="179"/>
      <c r="N583" s="179"/>
      <c r="O583" s="179"/>
      <c r="P583" s="179"/>
      <c r="Q583" s="179"/>
      <c r="R583" s="182"/>
      <c r="T583" s="183"/>
      <c r="U583" s="179"/>
      <c r="V583" s="179"/>
      <c r="W583" s="179"/>
      <c r="X583" s="179"/>
      <c r="Y583" s="179"/>
      <c r="Z583" s="179"/>
      <c r="AA583" s="184"/>
      <c r="AT583" s="185" t="s">
        <v>134</v>
      </c>
      <c r="AU583" s="185" t="s">
        <v>90</v>
      </c>
      <c r="AV583" s="11" t="s">
        <v>22</v>
      </c>
      <c r="AW583" s="11" t="s">
        <v>35</v>
      </c>
      <c r="AX583" s="11" t="s">
        <v>77</v>
      </c>
      <c r="AY583" s="185" t="s">
        <v>127</v>
      </c>
    </row>
    <row r="584" spans="2:65" s="11" customFormat="1" ht="22.5" customHeight="1">
      <c r="B584" s="178"/>
      <c r="C584" s="179"/>
      <c r="D584" s="179"/>
      <c r="E584" s="180" t="s">
        <v>5</v>
      </c>
      <c r="F584" s="290" t="s">
        <v>763</v>
      </c>
      <c r="G584" s="291"/>
      <c r="H584" s="291"/>
      <c r="I584" s="291"/>
      <c r="J584" s="179"/>
      <c r="K584" s="181" t="s">
        <v>5</v>
      </c>
      <c r="L584" s="179"/>
      <c r="M584" s="179"/>
      <c r="N584" s="179"/>
      <c r="O584" s="179"/>
      <c r="P584" s="179"/>
      <c r="Q584" s="179"/>
      <c r="R584" s="182"/>
      <c r="T584" s="183"/>
      <c r="U584" s="179"/>
      <c r="V584" s="179"/>
      <c r="W584" s="179"/>
      <c r="X584" s="179"/>
      <c r="Y584" s="179"/>
      <c r="Z584" s="179"/>
      <c r="AA584" s="184"/>
      <c r="AT584" s="185" t="s">
        <v>134</v>
      </c>
      <c r="AU584" s="185" t="s">
        <v>90</v>
      </c>
      <c r="AV584" s="11" t="s">
        <v>22</v>
      </c>
      <c r="AW584" s="11" t="s">
        <v>35</v>
      </c>
      <c r="AX584" s="11" t="s">
        <v>77</v>
      </c>
      <c r="AY584" s="185" t="s">
        <v>127</v>
      </c>
    </row>
    <row r="585" spans="2:65" s="11" customFormat="1" ht="22.5" customHeight="1">
      <c r="B585" s="178"/>
      <c r="C585" s="179"/>
      <c r="D585" s="179"/>
      <c r="E585" s="180" t="s">
        <v>5</v>
      </c>
      <c r="F585" s="290" t="s">
        <v>770</v>
      </c>
      <c r="G585" s="291"/>
      <c r="H585" s="291"/>
      <c r="I585" s="291"/>
      <c r="J585" s="179"/>
      <c r="K585" s="181" t="s">
        <v>5</v>
      </c>
      <c r="L585" s="179"/>
      <c r="M585" s="179"/>
      <c r="N585" s="179"/>
      <c r="O585" s="179"/>
      <c r="P585" s="179"/>
      <c r="Q585" s="179"/>
      <c r="R585" s="182"/>
      <c r="T585" s="183"/>
      <c r="U585" s="179"/>
      <c r="V585" s="179"/>
      <c r="W585" s="179"/>
      <c r="X585" s="179"/>
      <c r="Y585" s="179"/>
      <c r="Z585" s="179"/>
      <c r="AA585" s="184"/>
      <c r="AT585" s="185" t="s">
        <v>134</v>
      </c>
      <c r="AU585" s="185" t="s">
        <v>90</v>
      </c>
      <c r="AV585" s="11" t="s">
        <v>22</v>
      </c>
      <c r="AW585" s="11" t="s">
        <v>35</v>
      </c>
      <c r="AX585" s="11" t="s">
        <v>77</v>
      </c>
      <c r="AY585" s="185" t="s">
        <v>127</v>
      </c>
    </row>
    <row r="586" spans="2:65" s="10" customFormat="1" ht="22.5" customHeight="1">
      <c r="B586" s="170"/>
      <c r="C586" s="171"/>
      <c r="D586" s="171"/>
      <c r="E586" s="172" t="s">
        <v>5</v>
      </c>
      <c r="F586" s="302" t="s">
        <v>941</v>
      </c>
      <c r="G586" s="303"/>
      <c r="H586" s="303"/>
      <c r="I586" s="303"/>
      <c r="J586" s="171"/>
      <c r="K586" s="173">
        <v>82</v>
      </c>
      <c r="L586" s="171"/>
      <c r="M586" s="171"/>
      <c r="N586" s="171"/>
      <c r="O586" s="171"/>
      <c r="P586" s="171"/>
      <c r="Q586" s="171"/>
      <c r="R586" s="174"/>
      <c r="T586" s="175"/>
      <c r="U586" s="171"/>
      <c r="V586" s="171"/>
      <c r="W586" s="171"/>
      <c r="X586" s="171"/>
      <c r="Y586" s="171"/>
      <c r="Z586" s="171"/>
      <c r="AA586" s="176"/>
      <c r="AT586" s="177" t="s">
        <v>134</v>
      </c>
      <c r="AU586" s="177" t="s">
        <v>90</v>
      </c>
      <c r="AV586" s="10" t="s">
        <v>87</v>
      </c>
      <c r="AW586" s="10" t="s">
        <v>35</v>
      </c>
      <c r="AX586" s="10" t="s">
        <v>22</v>
      </c>
      <c r="AY586" s="177" t="s">
        <v>127</v>
      </c>
    </row>
    <row r="587" spans="2:65" s="9" customFormat="1" ht="29.85" customHeight="1">
      <c r="B587" s="153"/>
      <c r="C587" s="154"/>
      <c r="D587" s="186" t="s">
        <v>250</v>
      </c>
      <c r="E587" s="186"/>
      <c r="F587" s="186"/>
      <c r="G587" s="186"/>
      <c r="H587" s="186"/>
      <c r="I587" s="186"/>
      <c r="J587" s="186"/>
      <c r="K587" s="186"/>
      <c r="L587" s="186"/>
      <c r="M587" s="186"/>
      <c r="N587" s="296">
        <f>BK587</f>
        <v>0</v>
      </c>
      <c r="O587" s="297"/>
      <c r="P587" s="297"/>
      <c r="Q587" s="297"/>
      <c r="R587" s="156"/>
      <c r="T587" s="157"/>
      <c r="U587" s="154"/>
      <c r="V587" s="154"/>
      <c r="W587" s="158">
        <f>SUM(W588:W689)</f>
        <v>0</v>
      </c>
      <c r="X587" s="154"/>
      <c r="Y587" s="158">
        <f>SUM(Y588:Y689)</f>
        <v>718.94398599999988</v>
      </c>
      <c r="Z587" s="154"/>
      <c r="AA587" s="159">
        <f>SUM(AA588:AA689)</f>
        <v>0</v>
      </c>
      <c r="AR587" s="160" t="s">
        <v>22</v>
      </c>
      <c r="AT587" s="161" t="s">
        <v>76</v>
      </c>
      <c r="AU587" s="161" t="s">
        <v>22</v>
      </c>
      <c r="AY587" s="160" t="s">
        <v>127</v>
      </c>
      <c r="BK587" s="162">
        <f>SUM(BK588:BK689)</f>
        <v>0</v>
      </c>
    </row>
    <row r="588" spans="2:65" s="1" customFormat="1" ht="22.5" customHeight="1">
      <c r="B588" s="135"/>
      <c r="C588" s="163" t="s">
        <v>460</v>
      </c>
      <c r="D588" s="163" t="s">
        <v>128</v>
      </c>
      <c r="E588" s="164" t="s">
        <v>417</v>
      </c>
      <c r="F588" s="285" t="s">
        <v>418</v>
      </c>
      <c r="G588" s="285"/>
      <c r="H588" s="285"/>
      <c r="I588" s="285"/>
      <c r="J588" s="165" t="s">
        <v>261</v>
      </c>
      <c r="K588" s="166">
        <v>587.79999999999995</v>
      </c>
      <c r="L588" s="286">
        <v>0</v>
      </c>
      <c r="M588" s="286"/>
      <c r="N588" s="287">
        <f>ROUND(L588*K588,2)</f>
        <v>0</v>
      </c>
      <c r="O588" s="287"/>
      <c r="P588" s="287"/>
      <c r="Q588" s="287"/>
      <c r="R588" s="138"/>
      <c r="T588" s="167" t="s">
        <v>5</v>
      </c>
      <c r="U588" s="47" t="s">
        <v>42</v>
      </c>
      <c r="V588" s="39"/>
      <c r="W588" s="168">
        <f>V588*K588</f>
        <v>0</v>
      </c>
      <c r="X588" s="168">
        <v>0.27994000000000002</v>
      </c>
      <c r="Y588" s="168">
        <f>X588*K588</f>
        <v>164.548732</v>
      </c>
      <c r="Z588" s="168">
        <v>0</v>
      </c>
      <c r="AA588" s="169">
        <f>Z588*K588</f>
        <v>0</v>
      </c>
      <c r="AR588" s="21" t="s">
        <v>150</v>
      </c>
      <c r="AT588" s="21" t="s">
        <v>128</v>
      </c>
      <c r="AU588" s="21" t="s">
        <v>87</v>
      </c>
      <c r="AY588" s="21" t="s">
        <v>127</v>
      </c>
      <c r="BE588" s="109">
        <f>IF(U588="základní",N588,0)</f>
        <v>0</v>
      </c>
      <c r="BF588" s="109">
        <f>IF(U588="snížená",N588,0)</f>
        <v>0</v>
      </c>
      <c r="BG588" s="109">
        <f>IF(U588="zákl. přenesená",N588,0)</f>
        <v>0</v>
      </c>
      <c r="BH588" s="109">
        <f>IF(U588="sníž. přenesená",N588,0)</f>
        <v>0</v>
      </c>
      <c r="BI588" s="109">
        <f>IF(U588="nulová",N588,0)</f>
        <v>0</v>
      </c>
      <c r="BJ588" s="21" t="s">
        <v>22</v>
      </c>
      <c r="BK588" s="109">
        <f>ROUND(L588*K588,2)</f>
        <v>0</v>
      </c>
      <c r="BL588" s="21" t="s">
        <v>150</v>
      </c>
      <c r="BM588" s="21" t="s">
        <v>990</v>
      </c>
    </row>
    <row r="589" spans="2:65" s="11" customFormat="1" ht="22.5" customHeight="1">
      <c r="B589" s="178"/>
      <c r="C589" s="179"/>
      <c r="D589" s="179"/>
      <c r="E589" s="180" t="s">
        <v>5</v>
      </c>
      <c r="F589" s="300" t="s">
        <v>263</v>
      </c>
      <c r="G589" s="301"/>
      <c r="H589" s="301"/>
      <c r="I589" s="301"/>
      <c r="J589" s="179"/>
      <c r="K589" s="181" t="s">
        <v>5</v>
      </c>
      <c r="L589" s="179"/>
      <c r="M589" s="179"/>
      <c r="N589" s="179"/>
      <c r="O589" s="179"/>
      <c r="P589" s="179"/>
      <c r="Q589" s="179"/>
      <c r="R589" s="182"/>
      <c r="T589" s="183"/>
      <c r="U589" s="179"/>
      <c r="V589" s="179"/>
      <c r="W589" s="179"/>
      <c r="X589" s="179"/>
      <c r="Y589" s="179"/>
      <c r="Z589" s="179"/>
      <c r="AA589" s="184"/>
      <c r="AT589" s="185" t="s">
        <v>134</v>
      </c>
      <c r="AU589" s="185" t="s">
        <v>87</v>
      </c>
      <c r="AV589" s="11" t="s">
        <v>22</v>
      </c>
      <c r="AW589" s="11" t="s">
        <v>35</v>
      </c>
      <c r="AX589" s="11" t="s">
        <v>77</v>
      </c>
      <c r="AY589" s="185" t="s">
        <v>127</v>
      </c>
    </row>
    <row r="590" spans="2:65" s="11" customFormat="1" ht="22.5" customHeight="1">
      <c r="B590" s="178"/>
      <c r="C590" s="179"/>
      <c r="D590" s="179"/>
      <c r="E590" s="180" t="s">
        <v>5</v>
      </c>
      <c r="F590" s="290" t="s">
        <v>760</v>
      </c>
      <c r="G590" s="291"/>
      <c r="H590" s="291"/>
      <c r="I590" s="291"/>
      <c r="J590" s="179"/>
      <c r="K590" s="181" t="s">
        <v>5</v>
      </c>
      <c r="L590" s="179"/>
      <c r="M590" s="179"/>
      <c r="N590" s="179"/>
      <c r="O590" s="179"/>
      <c r="P590" s="179"/>
      <c r="Q590" s="179"/>
      <c r="R590" s="182"/>
      <c r="T590" s="183"/>
      <c r="U590" s="179"/>
      <c r="V590" s="179"/>
      <c r="W590" s="179"/>
      <c r="X590" s="179"/>
      <c r="Y590" s="179"/>
      <c r="Z590" s="179"/>
      <c r="AA590" s="184"/>
      <c r="AT590" s="185" t="s">
        <v>134</v>
      </c>
      <c r="AU590" s="185" t="s">
        <v>87</v>
      </c>
      <c r="AV590" s="11" t="s">
        <v>22</v>
      </c>
      <c r="AW590" s="11" t="s">
        <v>35</v>
      </c>
      <c r="AX590" s="11" t="s">
        <v>77</v>
      </c>
      <c r="AY590" s="185" t="s">
        <v>127</v>
      </c>
    </row>
    <row r="591" spans="2:65" s="11" customFormat="1" ht="22.5" customHeight="1">
      <c r="B591" s="178"/>
      <c r="C591" s="179"/>
      <c r="D591" s="179"/>
      <c r="E591" s="180" t="s">
        <v>5</v>
      </c>
      <c r="F591" s="290" t="s">
        <v>761</v>
      </c>
      <c r="G591" s="291"/>
      <c r="H591" s="291"/>
      <c r="I591" s="291"/>
      <c r="J591" s="179"/>
      <c r="K591" s="181" t="s">
        <v>5</v>
      </c>
      <c r="L591" s="179"/>
      <c r="M591" s="179"/>
      <c r="N591" s="179"/>
      <c r="O591" s="179"/>
      <c r="P591" s="179"/>
      <c r="Q591" s="179"/>
      <c r="R591" s="182"/>
      <c r="T591" s="183"/>
      <c r="U591" s="179"/>
      <c r="V591" s="179"/>
      <c r="W591" s="179"/>
      <c r="X591" s="179"/>
      <c r="Y591" s="179"/>
      <c r="Z591" s="179"/>
      <c r="AA591" s="184"/>
      <c r="AT591" s="185" t="s">
        <v>134</v>
      </c>
      <c r="AU591" s="185" t="s">
        <v>87</v>
      </c>
      <c r="AV591" s="11" t="s">
        <v>22</v>
      </c>
      <c r="AW591" s="11" t="s">
        <v>35</v>
      </c>
      <c r="AX591" s="11" t="s">
        <v>77</v>
      </c>
      <c r="AY591" s="185" t="s">
        <v>127</v>
      </c>
    </row>
    <row r="592" spans="2:65" s="11" customFormat="1" ht="22.5" customHeight="1">
      <c r="B592" s="178"/>
      <c r="C592" s="179"/>
      <c r="D592" s="179"/>
      <c r="E592" s="180" t="s">
        <v>5</v>
      </c>
      <c r="F592" s="290" t="s">
        <v>762</v>
      </c>
      <c r="G592" s="291"/>
      <c r="H592" s="291"/>
      <c r="I592" s="291"/>
      <c r="J592" s="179"/>
      <c r="K592" s="181" t="s">
        <v>5</v>
      </c>
      <c r="L592" s="179"/>
      <c r="M592" s="179"/>
      <c r="N592" s="179"/>
      <c r="O592" s="179"/>
      <c r="P592" s="179"/>
      <c r="Q592" s="179"/>
      <c r="R592" s="182"/>
      <c r="T592" s="183"/>
      <c r="U592" s="179"/>
      <c r="V592" s="179"/>
      <c r="W592" s="179"/>
      <c r="X592" s="179"/>
      <c r="Y592" s="179"/>
      <c r="Z592" s="179"/>
      <c r="AA592" s="184"/>
      <c r="AT592" s="185" t="s">
        <v>134</v>
      </c>
      <c r="AU592" s="185" t="s">
        <v>87</v>
      </c>
      <c r="AV592" s="11" t="s">
        <v>22</v>
      </c>
      <c r="AW592" s="11" t="s">
        <v>35</v>
      </c>
      <c r="AX592" s="11" t="s">
        <v>77</v>
      </c>
      <c r="AY592" s="185" t="s">
        <v>127</v>
      </c>
    </row>
    <row r="593" spans="2:51" s="11" customFormat="1" ht="22.5" customHeight="1">
      <c r="B593" s="178"/>
      <c r="C593" s="179"/>
      <c r="D593" s="179"/>
      <c r="E593" s="180" t="s">
        <v>5</v>
      </c>
      <c r="F593" s="290" t="s">
        <v>763</v>
      </c>
      <c r="G593" s="291"/>
      <c r="H593" s="291"/>
      <c r="I593" s="291"/>
      <c r="J593" s="179"/>
      <c r="K593" s="181" t="s">
        <v>5</v>
      </c>
      <c r="L593" s="179"/>
      <c r="M593" s="179"/>
      <c r="N593" s="179"/>
      <c r="O593" s="179"/>
      <c r="P593" s="179"/>
      <c r="Q593" s="179"/>
      <c r="R593" s="182"/>
      <c r="T593" s="183"/>
      <c r="U593" s="179"/>
      <c r="V593" s="179"/>
      <c r="W593" s="179"/>
      <c r="X593" s="179"/>
      <c r="Y593" s="179"/>
      <c r="Z593" s="179"/>
      <c r="AA593" s="184"/>
      <c r="AT593" s="185" t="s">
        <v>134</v>
      </c>
      <c r="AU593" s="185" t="s">
        <v>87</v>
      </c>
      <c r="AV593" s="11" t="s">
        <v>22</v>
      </c>
      <c r="AW593" s="11" t="s">
        <v>35</v>
      </c>
      <c r="AX593" s="11" t="s">
        <v>77</v>
      </c>
      <c r="AY593" s="185" t="s">
        <v>127</v>
      </c>
    </row>
    <row r="594" spans="2:51" s="11" customFormat="1" ht="22.5" customHeight="1">
      <c r="B594" s="178"/>
      <c r="C594" s="179"/>
      <c r="D594" s="179"/>
      <c r="E594" s="180" t="s">
        <v>5</v>
      </c>
      <c r="F594" s="290" t="s">
        <v>770</v>
      </c>
      <c r="G594" s="291"/>
      <c r="H594" s="291"/>
      <c r="I594" s="291"/>
      <c r="J594" s="179"/>
      <c r="K594" s="181" t="s">
        <v>5</v>
      </c>
      <c r="L594" s="179"/>
      <c r="M594" s="179"/>
      <c r="N594" s="179"/>
      <c r="O594" s="179"/>
      <c r="P594" s="179"/>
      <c r="Q594" s="179"/>
      <c r="R594" s="182"/>
      <c r="T594" s="183"/>
      <c r="U594" s="179"/>
      <c r="V594" s="179"/>
      <c r="W594" s="179"/>
      <c r="X594" s="179"/>
      <c r="Y594" s="179"/>
      <c r="Z594" s="179"/>
      <c r="AA594" s="184"/>
      <c r="AT594" s="185" t="s">
        <v>134</v>
      </c>
      <c r="AU594" s="185" t="s">
        <v>87</v>
      </c>
      <c r="AV594" s="11" t="s">
        <v>22</v>
      </c>
      <c r="AW594" s="11" t="s">
        <v>35</v>
      </c>
      <c r="AX594" s="11" t="s">
        <v>77</v>
      </c>
      <c r="AY594" s="185" t="s">
        <v>127</v>
      </c>
    </row>
    <row r="595" spans="2:51" s="10" customFormat="1" ht="22.5" customHeight="1">
      <c r="B595" s="170"/>
      <c r="C595" s="171"/>
      <c r="D595" s="171"/>
      <c r="E595" s="172" t="s">
        <v>5</v>
      </c>
      <c r="F595" s="302" t="s">
        <v>771</v>
      </c>
      <c r="G595" s="303"/>
      <c r="H595" s="303"/>
      <c r="I595" s="303"/>
      <c r="J595" s="171"/>
      <c r="K595" s="173">
        <v>483.8</v>
      </c>
      <c r="L595" s="171"/>
      <c r="M595" s="171"/>
      <c r="N595" s="171"/>
      <c r="O595" s="171"/>
      <c r="P595" s="171"/>
      <c r="Q595" s="171"/>
      <c r="R595" s="174"/>
      <c r="T595" s="175"/>
      <c r="U595" s="171"/>
      <c r="V595" s="171"/>
      <c r="W595" s="171"/>
      <c r="X595" s="171"/>
      <c r="Y595" s="171"/>
      <c r="Z595" s="171"/>
      <c r="AA595" s="176"/>
      <c r="AT595" s="177" t="s">
        <v>134</v>
      </c>
      <c r="AU595" s="177" t="s">
        <v>87</v>
      </c>
      <c r="AV595" s="10" t="s">
        <v>87</v>
      </c>
      <c r="AW595" s="10" t="s">
        <v>35</v>
      </c>
      <c r="AX595" s="10" t="s">
        <v>77</v>
      </c>
      <c r="AY595" s="177" t="s">
        <v>127</v>
      </c>
    </row>
    <row r="596" spans="2:51" s="11" customFormat="1" ht="22.5" customHeight="1">
      <c r="B596" s="178"/>
      <c r="C596" s="179"/>
      <c r="D596" s="179"/>
      <c r="E596" s="180" t="s">
        <v>5</v>
      </c>
      <c r="F596" s="290" t="s">
        <v>772</v>
      </c>
      <c r="G596" s="291"/>
      <c r="H596" s="291"/>
      <c r="I596" s="291"/>
      <c r="J596" s="179"/>
      <c r="K596" s="181" t="s">
        <v>5</v>
      </c>
      <c r="L596" s="179"/>
      <c r="M596" s="179"/>
      <c r="N596" s="179"/>
      <c r="O596" s="179"/>
      <c r="P596" s="179"/>
      <c r="Q596" s="179"/>
      <c r="R596" s="182"/>
      <c r="T596" s="183"/>
      <c r="U596" s="179"/>
      <c r="V596" s="179"/>
      <c r="W596" s="179"/>
      <c r="X596" s="179"/>
      <c r="Y596" s="179"/>
      <c r="Z596" s="179"/>
      <c r="AA596" s="184"/>
      <c r="AT596" s="185" t="s">
        <v>134</v>
      </c>
      <c r="AU596" s="185" t="s">
        <v>87</v>
      </c>
      <c r="AV596" s="11" t="s">
        <v>22</v>
      </c>
      <c r="AW596" s="11" t="s">
        <v>35</v>
      </c>
      <c r="AX596" s="11" t="s">
        <v>77</v>
      </c>
      <c r="AY596" s="185" t="s">
        <v>127</v>
      </c>
    </row>
    <row r="597" spans="2:51" s="10" customFormat="1" ht="22.5" customHeight="1">
      <c r="B597" s="170"/>
      <c r="C597" s="171"/>
      <c r="D597" s="171"/>
      <c r="E597" s="172" t="s">
        <v>5</v>
      </c>
      <c r="F597" s="302" t="s">
        <v>773</v>
      </c>
      <c r="G597" s="303"/>
      <c r="H597" s="303"/>
      <c r="I597" s="303"/>
      <c r="J597" s="171"/>
      <c r="K597" s="173">
        <v>5.5</v>
      </c>
      <c r="L597" s="171"/>
      <c r="M597" s="171"/>
      <c r="N597" s="171"/>
      <c r="O597" s="171"/>
      <c r="P597" s="171"/>
      <c r="Q597" s="171"/>
      <c r="R597" s="174"/>
      <c r="T597" s="175"/>
      <c r="U597" s="171"/>
      <c r="V597" s="171"/>
      <c r="W597" s="171"/>
      <c r="X597" s="171"/>
      <c r="Y597" s="171"/>
      <c r="Z597" s="171"/>
      <c r="AA597" s="176"/>
      <c r="AT597" s="177" t="s">
        <v>134</v>
      </c>
      <c r="AU597" s="177" t="s">
        <v>87</v>
      </c>
      <c r="AV597" s="10" t="s">
        <v>87</v>
      </c>
      <c r="AW597" s="10" t="s">
        <v>35</v>
      </c>
      <c r="AX597" s="10" t="s">
        <v>77</v>
      </c>
      <c r="AY597" s="177" t="s">
        <v>127</v>
      </c>
    </row>
    <row r="598" spans="2:51" s="11" customFormat="1" ht="22.5" customHeight="1">
      <c r="B598" s="178"/>
      <c r="C598" s="179"/>
      <c r="D598" s="179"/>
      <c r="E598" s="180" t="s">
        <v>5</v>
      </c>
      <c r="F598" s="290" t="s">
        <v>774</v>
      </c>
      <c r="G598" s="291"/>
      <c r="H598" s="291"/>
      <c r="I598" s="291"/>
      <c r="J598" s="179"/>
      <c r="K598" s="181" t="s">
        <v>5</v>
      </c>
      <c r="L598" s="179"/>
      <c r="M598" s="179"/>
      <c r="N598" s="179"/>
      <c r="O598" s="179"/>
      <c r="P598" s="179"/>
      <c r="Q598" s="179"/>
      <c r="R598" s="182"/>
      <c r="T598" s="183"/>
      <c r="U598" s="179"/>
      <c r="V598" s="179"/>
      <c r="W598" s="179"/>
      <c r="X598" s="179"/>
      <c r="Y598" s="179"/>
      <c r="Z598" s="179"/>
      <c r="AA598" s="184"/>
      <c r="AT598" s="185" t="s">
        <v>134</v>
      </c>
      <c r="AU598" s="185" t="s">
        <v>87</v>
      </c>
      <c r="AV598" s="11" t="s">
        <v>22</v>
      </c>
      <c r="AW598" s="11" t="s">
        <v>35</v>
      </c>
      <c r="AX598" s="11" t="s">
        <v>77</v>
      </c>
      <c r="AY598" s="185" t="s">
        <v>127</v>
      </c>
    </row>
    <row r="599" spans="2:51" s="10" customFormat="1" ht="22.5" customHeight="1">
      <c r="B599" s="170"/>
      <c r="C599" s="171"/>
      <c r="D599" s="171"/>
      <c r="E599" s="172" t="s">
        <v>5</v>
      </c>
      <c r="F599" s="302" t="s">
        <v>775</v>
      </c>
      <c r="G599" s="303"/>
      <c r="H599" s="303"/>
      <c r="I599" s="303"/>
      <c r="J599" s="171"/>
      <c r="K599" s="173">
        <v>27.5</v>
      </c>
      <c r="L599" s="171"/>
      <c r="M599" s="171"/>
      <c r="N599" s="171"/>
      <c r="O599" s="171"/>
      <c r="P599" s="171"/>
      <c r="Q599" s="171"/>
      <c r="R599" s="174"/>
      <c r="T599" s="175"/>
      <c r="U599" s="171"/>
      <c r="V599" s="171"/>
      <c r="W599" s="171"/>
      <c r="X599" s="171"/>
      <c r="Y599" s="171"/>
      <c r="Z599" s="171"/>
      <c r="AA599" s="176"/>
      <c r="AT599" s="177" t="s">
        <v>134</v>
      </c>
      <c r="AU599" s="177" t="s">
        <v>87</v>
      </c>
      <c r="AV599" s="10" t="s">
        <v>87</v>
      </c>
      <c r="AW599" s="10" t="s">
        <v>35</v>
      </c>
      <c r="AX599" s="10" t="s">
        <v>77</v>
      </c>
      <c r="AY599" s="177" t="s">
        <v>127</v>
      </c>
    </row>
    <row r="600" spans="2:51" s="11" customFormat="1" ht="22.5" customHeight="1">
      <c r="B600" s="178"/>
      <c r="C600" s="179"/>
      <c r="D600" s="179"/>
      <c r="E600" s="180" t="s">
        <v>5</v>
      </c>
      <c r="F600" s="290" t="s">
        <v>776</v>
      </c>
      <c r="G600" s="291"/>
      <c r="H600" s="291"/>
      <c r="I600" s="291"/>
      <c r="J600" s="179"/>
      <c r="K600" s="181" t="s">
        <v>5</v>
      </c>
      <c r="L600" s="179"/>
      <c r="M600" s="179"/>
      <c r="N600" s="179"/>
      <c r="O600" s="179"/>
      <c r="P600" s="179"/>
      <c r="Q600" s="179"/>
      <c r="R600" s="182"/>
      <c r="T600" s="183"/>
      <c r="U600" s="179"/>
      <c r="V600" s="179"/>
      <c r="W600" s="179"/>
      <c r="X600" s="179"/>
      <c r="Y600" s="179"/>
      <c r="Z600" s="179"/>
      <c r="AA600" s="184"/>
      <c r="AT600" s="185" t="s">
        <v>134</v>
      </c>
      <c r="AU600" s="185" t="s">
        <v>87</v>
      </c>
      <c r="AV600" s="11" t="s">
        <v>22</v>
      </c>
      <c r="AW600" s="11" t="s">
        <v>35</v>
      </c>
      <c r="AX600" s="11" t="s">
        <v>77</v>
      </c>
      <c r="AY600" s="185" t="s">
        <v>127</v>
      </c>
    </row>
    <row r="601" spans="2:51" s="10" customFormat="1" ht="22.5" customHeight="1">
      <c r="B601" s="170"/>
      <c r="C601" s="171"/>
      <c r="D601" s="171"/>
      <c r="E601" s="172" t="s">
        <v>5</v>
      </c>
      <c r="F601" s="302" t="s">
        <v>276</v>
      </c>
      <c r="G601" s="303"/>
      <c r="H601" s="303"/>
      <c r="I601" s="303"/>
      <c r="J601" s="171"/>
      <c r="K601" s="173">
        <v>3</v>
      </c>
      <c r="L601" s="171"/>
      <c r="M601" s="171"/>
      <c r="N601" s="171"/>
      <c r="O601" s="171"/>
      <c r="P601" s="171"/>
      <c r="Q601" s="171"/>
      <c r="R601" s="174"/>
      <c r="T601" s="175"/>
      <c r="U601" s="171"/>
      <c r="V601" s="171"/>
      <c r="W601" s="171"/>
      <c r="X601" s="171"/>
      <c r="Y601" s="171"/>
      <c r="Z601" s="171"/>
      <c r="AA601" s="176"/>
      <c r="AT601" s="177" t="s">
        <v>134</v>
      </c>
      <c r="AU601" s="177" t="s">
        <v>87</v>
      </c>
      <c r="AV601" s="10" t="s">
        <v>87</v>
      </c>
      <c r="AW601" s="10" t="s">
        <v>35</v>
      </c>
      <c r="AX601" s="10" t="s">
        <v>77</v>
      </c>
      <c r="AY601" s="177" t="s">
        <v>127</v>
      </c>
    </row>
    <row r="602" spans="2:51" s="11" customFormat="1" ht="22.5" customHeight="1">
      <c r="B602" s="178"/>
      <c r="C602" s="179"/>
      <c r="D602" s="179"/>
      <c r="E602" s="180" t="s">
        <v>5</v>
      </c>
      <c r="F602" s="290" t="s">
        <v>777</v>
      </c>
      <c r="G602" s="291"/>
      <c r="H602" s="291"/>
      <c r="I602" s="291"/>
      <c r="J602" s="179"/>
      <c r="K602" s="181" t="s">
        <v>5</v>
      </c>
      <c r="L602" s="179"/>
      <c r="M602" s="179"/>
      <c r="N602" s="179"/>
      <c r="O602" s="179"/>
      <c r="P602" s="179"/>
      <c r="Q602" s="179"/>
      <c r="R602" s="182"/>
      <c r="T602" s="183"/>
      <c r="U602" s="179"/>
      <c r="V602" s="179"/>
      <c r="W602" s="179"/>
      <c r="X602" s="179"/>
      <c r="Y602" s="179"/>
      <c r="Z602" s="179"/>
      <c r="AA602" s="184"/>
      <c r="AT602" s="185" t="s">
        <v>134</v>
      </c>
      <c r="AU602" s="185" t="s">
        <v>87</v>
      </c>
      <c r="AV602" s="11" t="s">
        <v>22</v>
      </c>
      <c r="AW602" s="11" t="s">
        <v>35</v>
      </c>
      <c r="AX602" s="11" t="s">
        <v>77</v>
      </c>
      <c r="AY602" s="185" t="s">
        <v>127</v>
      </c>
    </row>
    <row r="603" spans="2:51" s="10" customFormat="1" ht="22.5" customHeight="1">
      <c r="B603" s="170"/>
      <c r="C603" s="171"/>
      <c r="D603" s="171"/>
      <c r="E603" s="172" t="s">
        <v>5</v>
      </c>
      <c r="F603" s="302" t="s">
        <v>276</v>
      </c>
      <c r="G603" s="303"/>
      <c r="H603" s="303"/>
      <c r="I603" s="303"/>
      <c r="J603" s="171"/>
      <c r="K603" s="173">
        <v>3</v>
      </c>
      <c r="L603" s="171"/>
      <c r="M603" s="171"/>
      <c r="N603" s="171"/>
      <c r="O603" s="171"/>
      <c r="P603" s="171"/>
      <c r="Q603" s="171"/>
      <c r="R603" s="174"/>
      <c r="T603" s="175"/>
      <c r="U603" s="171"/>
      <c r="V603" s="171"/>
      <c r="W603" s="171"/>
      <c r="X603" s="171"/>
      <c r="Y603" s="171"/>
      <c r="Z603" s="171"/>
      <c r="AA603" s="176"/>
      <c r="AT603" s="177" t="s">
        <v>134</v>
      </c>
      <c r="AU603" s="177" t="s">
        <v>87</v>
      </c>
      <c r="AV603" s="10" t="s">
        <v>87</v>
      </c>
      <c r="AW603" s="10" t="s">
        <v>35</v>
      </c>
      <c r="AX603" s="10" t="s">
        <v>77</v>
      </c>
      <c r="AY603" s="177" t="s">
        <v>127</v>
      </c>
    </row>
    <row r="604" spans="2:51" s="11" customFormat="1" ht="22.5" customHeight="1">
      <c r="B604" s="178"/>
      <c r="C604" s="179"/>
      <c r="D604" s="179"/>
      <c r="E604" s="180" t="s">
        <v>5</v>
      </c>
      <c r="F604" s="290" t="s">
        <v>778</v>
      </c>
      <c r="G604" s="291"/>
      <c r="H604" s="291"/>
      <c r="I604" s="291"/>
      <c r="J604" s="179"/>
      <c r="K604" s="181" t="s">
        <v>5</v>
      </c>
      <c r="L604" s="179"/>
      <c r="M604" s="179"/>
      <c r="N604" s="179"/>
      <c r="O604" s="179"/>
      <c r="P604" s="179"/>
      <c r="Q604" s="179"/>
      <c r="R604" s="182"/>
      <c r="T604" s="183"/>
      <c r="U604" s="179"/>
      <c r="V604" s="179"/>
      <c r="W604" s="179"/>
      <c r="X604" s="179"/>
      <c r="Y604" s="179"/>
      <c r="Z604" s="179"/>
      <c r="AA604" s="184"/>
      <c r="AT604" s="185" t="s">
        <v>134</v>
      </c>
      <c r="AU604" s="185" t="s">
        <v>87</v>
      </c>
      <c r="AV604" s="11" t="s">
        <v>22</v>
      </c>
      <c r="AW604" s="11" t="s">
        <v>35</v>
      </c>
      <c r="AX604" s="11" t="s">
        <v>77</v>
      </c>
      <c r="AY604" s="185" t="s">
        <v>127</v>
      </c>
    </row>
    <row r="605" spans="2:51" s="10" customFormat="1" ht="22.5" customHeight="1">
      <c r="B605" s="170"/>
      <c r="C605" s="171"/>
      <c r="D605" s="171"/>
      <c r="E605" s="172" t="s">
        <v>5</v>
      </c>
      <c r="F605" s="302" t="s">
        <v>276</v>
      </c>
      <c r="G605" s="303"/>
      <c r="H605" s="303"/>
      <c r="I605" s="303"/>
      <c r="J605" s="171"/>
      <c r="K605" s="173">
        <v>3</v>
      </c>
      <c r="L605" s="171"/>
      <c r="M605" s="171"/>
      <c r="N605" s="171"/>
      <c r="O605" s="171"/>
      <c r="P605" s="171"/>
      <c r="Q605" s="171"/>
      <c r="R605" s="174"/>
      <c r="T605" s="175"/>
      <c r="U605" s="171"/>
      <c r="V605" s="171"/>
      <c r="W605" s="171"/>
      <c r="X605" s="171"/>
      <c r="Y605" s="171"/>
      <c r="Z605" s="171"/>
      <c r="AA605" s="176"/>
      <c r="AT605" s="177" t="s">
        <v>134</v>
      </c>
      <c r="AU605" s="177" t="s">
        <v>87</v>
      </c>
      <c r="AV605" s="10" t="s">
        <v>87</v>
      </c>
      <c r="AW605" s="10" t="s">
        <v>35</v>
      </c>
      <c r="AX605" s="10" t="s">
        <v>77</v>
      </c>
      <c r="AY605" s="177" t="s">
        <v>127</v>
      </c>
    </row>
    <row r="606" spans="2:51" s="11" customFormat="1" ht="22.5" customHeight="1">
      <c r="B606" s="178"/>
      <c r="C606" s="179"/>
      <c r="D606" s="179"/>
      <c r="E606" s="180" t="s">
        <v>5</v>
      </c>
      <c r="F606" s="290" t="s">
        <v>779</v>
      </c>
      <c r="G606" s="291"/>
      <c r="H606" s="291"/>
      <c r="I606" s="291"/>
      <c r="J606" s="179"/>
      <c r="K606" s="181" t="s">
        <v>5</v>
      </c>
      <c r="L606" s="179"/>
      <c r="M606" s="179"/>
      <c r="N606" s="179"/>
      <c r="O606" s="179"/>
      <c r="P606" s="179"/>
      <c r="Q606" s="179"/>
      <c r="R606" s="182"/>
      <c r="T606" s="183"/>
      <c r="U606" s="179"/>
      <c r="V606" s="179"/>
      <c r="W606" s="179"/>
      <c r="X606" s="179"/>
      <c r="Y606" s="179"/>
      <c r="Z606" s="179"/>
      <c r="AA606" s="184"/>
      <c r="AT606" s="185" t="s">
        <v>134</v>
      </c>
      <c r="AU606" s="185" t="s">
        <v>87</v>
      </c>
      <c r="AV606" s="11" t="s">
        <v>22</v>
      </c>
      <c r="AW606" s="11" t="s">
        <v>35</v>
      </c>
      <c r="AX606" s="11" t="s">
        <v>77</v>
      </c>
      <c r="AY606" s="185" t="s">
        <v>127</v>
      </c>
    </row>
    <row r="607" spans="2:51" s="10" customFormat="1" ht="22.5" customHeight="1">
      <c r="B607" s="170"/>
      <c r="C607" s="171"/>
      <c r="D607" s="171"/>
      <c r="E607" s="172" t="s">
        <v>5</v>
      </c>
      <c r="F607" s="302" t="s">
        <v>780</v>
      </c>
      <c r="G607" s="303"/>
      <c r="H607" s="303"/>
      <c r="I607" s="303"/>
      <c r="J607" s="171"/>
      <c r="K607" s="173">
        <v>1</v>
      </c>
      <c r="L607" s="171"/>
      <c r="M607" s="171"/>
      <c r="N607" s="171"/>
      <c r="O607" s="171"/>
      <c r="P607" s="171"/>
      <c r="Q607" s="171"/>
      <c r="R607" s="174"/>
      <c r="T607" s="175"/>
      <c r="U607" s="171"/>
      <c r="V607" s="171"/>
      <c r="W607" s="171"/>
      <c r="X607" s="171"/>
      <c r="Y607" s="171"/>
      <c r="Z607" s="171"/>
      <c r="AA607" s="176"/>
      <c r="AT607" s="177" t="s">
        <v>134</v>
      </c>
      <c r="AU607" s="177" t="s">
        <v>87</v>
      </c>
      <c r="AV607" s="10" t="s">
        <v>87</v>
      </c>
      <c r="AW607" s="10" t="s">
        <v>35</v>
      </c>
      <c r="AX607" s="10" t="s">
        <v>77</v>
      </c>
      <c r="AY607" s="177" t="s">
        <v>127</v>
      </c>
    </row>
    <row r="608" spans="2:51" s="11" customFormat="1" ht="22.5" customHeight="1">
      <c r="B608" s="178"/>
      <c r="C608" s="179"/>
      <c r="D608" s="179"/>
      <c r="E608" s="180" t="s">
        <v>5</v>
      </c>
      <c r="F608" s="290" t="s">
        <v>781</v>
      </c>
      <c r="G608" s="291"/>
      <c r="H608" s="291"/>
      <c r="I608" s="291"/>
      <c r="J608" s="179"/>
      <c r="K608" s="181" t="s">
        <v>5</v>
      </c>
      <c r="L608" s="179"/>
      <c r="M608" s="179"/>
      <c r="N608" s="179"/>
      <c r="O608" s="179"/>
      <c r="P608" s="179"/>
      <c r="Q608" s="179"/>
      <c r="R608" s="182"/>
      <c r="T608" s="183"/>
      <c r="U608" s="179"/>
      <c r="V608" s="179"/>
      <c r="W608" s="179"/>
      <c r="X608" s="179"/>
      <c r="Y608" s="179"/>
      <c r="Z608" s="179"/>
      <c r="AA608" s="184"/>
      <c r="AT608" s="185" t="s">
        <v>134</v>
      </c>
      <c r="AU608" s="185" t="s">
        <v>87</v>
      </c>
      <c r="AV608" s="11" t="s">
        <v>22</v>
      </c>
      <c r="AW608" s="11" t="s">
        <v>35</v>
      </c>
      <c r="AX608" s="11" t="s">
        <v>77</v>
      </c>
      <c r="AY608" s="185" t="s">
        <v>127</v>
      </c>
    </row>
    <row r="609" spans="2:65" s="10" customFormat="1" ht="22.5" customHeight="1">
      <c r="B609" s="170"/>
      <c r="C609" s="171"/>
      <c r="D609" s="171"/>
      <c r="E609" s="172" t="s">
        <v>5</v>
      </c>
      <c r="F609" s="302" t="s">
        <v>276</v>
      </c>
      <c r="G609" s="303"/>
      <c r="H609" s="303"/>
      <c r="I609" s="303"/>
      <c r="J609" s="171"/>
      <c r="K609" s="173">
        <v>3</v>
      </c>
      <c r="L609" s="171"/>
      <c r="M609" s="171"/>
      <c r="N609" s="171"/>
      <c r="O609" s="171"/>
      <c r="P609" s="171"/>
      <c r="Q609" s="171"/>
      <c r="R609" s="174"/>
      <c r="T609" s="175"/>
      <c r="U609" s="171"/>
      <c r="V609" s="171"/>
      <c r="W609" s="171"/>
      <c r="X609" s="171"/>
      <c r="Y609" s="171"/>
      <c r="Z609" s="171"/>
      <c r="AA609" s="176"/>
      <c r="AT609" s="177" t="s">
        <v>134</v>
      </c>
      <c r="AU609" s="177" t="s">
        <v>87</v>
      </c>
      <c r="AV609" s="10" t="s">
        <v>87</v>
      </c>
      <c r="AW609" s="10" t="s">
        <v>35</v>
      </c>
      <c r="AX609" s="10" t="s">
        <v>77</v>
      </c>
      <c r="AY609" s="177" t="s">
        <v>127</v>
      </c>
    </row>
    <row r="610" spans="2:65" s="11" customFormat="1" ht="22.5" customHeight="1">
      <c r="B610" s="178"/>
      <c r="C610" s="179"/>
      <c r="D610" s="179"/>
      <c r="E610" s="180" t="s">
        <v>5</v>
      </c>
      <c r="F610" s="290" t="s">
        <v>782</v>
      </c>
      <c r="G610" s="291"/>
      <c r="H610" s="291"/>
      <c r="I610" s="291"/>
      <c r="J610" s="179"/>
      <c r="K610" s="181" t="s">
        <v>5</v>
      </c>
      <c r="L610" s="179"/>
      <c r="M610" s="179"/>
      <c r="N610" s="179"/>
      <c r="O610" s="179"/>
      <c r="P610" s="179"/>
      <c r="Q610" s="179"/>
      <c r="R610" s="182"/>
      <c r="T610" s="183"/>
      <c r="U610" s="179"/>
      <c r="V610" s="179"/>
      <c r="W610" s="179"/>
      <c r="X610" s="179"/>
      <c r="Y610" s="179"/>
      <c r="Z610" s="179"/>
      <c r="AA610" s="184"/>
      <c r="AT610" s="185" t="s">
        <v>134</v>
      </c>
      <c r="AU610" s="185" t="s">
        <v>87</v>
      </c>
      <c r="AV610" s="11" t="s">
        <v>22</v>
      </c>
      <c r="AW610" s="11" t="s">
        <v>35</v>
      </c>
      <c r="AX610" s="11" t="s">
        <v>77</v>
      </c>
      <c r="AY610" s="185" t="s">
        <v>127</v>
      </c>
    </row>
    <row r="611" spans="2:65" s="10" customFormat="1" ht="22.5" customHeight="1">
      <c r="B611" s="170"/>
      <c r="C611" s="171"/>
      <c r="D611" s="171"/>
      <c r="E611" s="172" t="s">
        <v>5</v>
      </c>
      <c r="F611" s="302" t="s">
        <v>783</v>
      </c>
      <c r="G611" s="303"/>
      <c r="H611" s="303"/>
      <c r="I611" s="303"/>
      <c r="J611" s="171"/>
      <c r="K611" s="173">
        <v>18</v>
      </c>
      <c r="L611" s="171"/>
      <c r="M611" s="171"/>
      <c r="N611" s="171"/>
      <c r="O611" s="171"/>
      <c r="P611" s="171"/>
      <c r="Q611" s="171"/>
      <c r="R611" s="174"/>
      <c r="T611" s="175"/>
      <c r="U611" s="171"/>
      <c r="V611" s="171"/>
      <c r="W611" s="171"/>
      <c r="X611" s="171"/>
      <c r="Y611" s="171"/>
      <c r="Z611" s="171"/>
      <c r="AA611" s="176"/>
      <c r="AT611" s="177" t="s">
        <v>134</v>
      </c>
      <c r="AU611" s="177" t="s">
        <v>87</v>
      </c>
      <c r="AV611" s="10" t="s">
        <v>87</v>
      </c>
      <c r="AW611" s="10" t="s">
        <v>35</v>
      </c>
      <c r="AX611" s="10" t="s">
        <v>77</v>
      </c>
      <c r="AY611" s="177" t="s">
        <v>127</v>
      </c>
    </row>
    <row r="612" spans="2:65" s="11" customFormat="1" ht="22.5" customHeight="1">
      <c r="B612" s="178"/>
      <c r="C612" s="179"/>
      <c r="D612" s="179"/>
      <c r="E612" s="180" t="s">
        <v>5</v>
      </c>
      <c r="F612" s="290" t="s">
        <v>784</v>
      </c>
      <c r="G612" s="291"/>
      <c r="H612" s="291"/>
      <c r="I612" s="291"/>
      <c r="J612" s="179"/>
      <c r="K612" s="181" t="s">
        <v>5</v>
      </c>
      <c r="L612" s="179"/>
      <c r="M612" s="179"/>
      <c r="N612" s="179"/>
      <c r="O612" s="179"/>
      <c r="P612" s="179"/>
      <c r="Q612" s="179"/>
      <c r="R612" s="182"/>
      <c r="T612" s="183"/>
      <c r="U612" s="179"/>
      <c r="V612" s="179"/>
      <c r="W612" s="179"/>
      <c r="X612" s="179"/>
      <c r="Y612" s="179"/>
      <c r="Z612" s="179"/>
      <c r="AA612" s="184"/>
      <c r="AT612" s="185" t="s">
        <v>134</v>
      </c>
      <c r="AU612" s="185" t="s">
        <v>87</v>
      </c>
      <c r="AV612" s="11" t="s">
        <v>22</v>
      </c>
      <c r="AW612" s="11" t="s">
        <v>35</v>
      </c>
      <c r="AX612" s="11" t="s">
        <v>77</v>
      </c>
      <c r="AY612" s="185" t="s">
        <v>127</v>
      </c>
    </row>
    <row r="613" spans="2:65" s="10" customFormat="1" ht="22.5" customHeight="1">
      <c r="B613" s="170"/>
      <c r="C613" s="171"/>
      <c r="D613" s="171"/>
      <c r="E613" s="172" t="s">
        <v>5</v>
      </c>
      <c r="F613" s="302" t="s">
        <v>780</v>
      </c>
      <c r="G613" s="303"/>
      <c r="H613" s="303"/>
      <c r="I613" s="303"/>
      <c r="J613" s="171"/>
      <c r="K613" s="173">
        <v>1</v>
      </c>
      <c r="L613" s="171"/>
      <c r="M613" s="171"/>
      <c r="N613" s="171"/>
      <c r="O613" s="171"/>
      <c r="P613" s="171"/>
      <c r="Q613" s="171"/>
      <c r="R613" s="174"/>
      <c r="T613" s="175"/>
      <c r="U613" s="171"/>
      <c r="V613" s="171"/>
      <c r="W613" s="171"/>
      <c r="X613" s="171"/>
      <c r="Y613" s="171"/>
      <c r="Z613" s="171"/>
      <c r="AA613" s="176"/>
      <c r="AT613" s="177" t="s">
        <v>134</v>
      </c>
      <c r="AU613" s="177" t="s">
        <v>87</v>
      </c>
      <c r="AV613" s="10" t="s">
        <v>87</v>
      </c>
      <c r="AW613" s="10" t="s">
        <v>35</v>
      </c>
      <c r="AX613" s="10" t="s">
        <v>77</v>
      </c>
      <c r="AY613" s="177" t="s">
        <v>127</v>
      </c>
    </row>
    <row r="614" spans="2:65" s="11" customFormat="1" ht="22.5" customHeight="1">
      <c r="B614" s="178"/>
      <c r="C614" s="179"/>
      <c r="D614" s="179"/>
      <c r="E614" s="180" t="s">
        <v>5</v>
      </c>
      <c r="F614" s="290" t="s">
        <v>785</v>
      </c>
      <c r="G614" s="291"/>
      <c r="H614" s="291"/>
      <c r="I614" s="291"/>
      <c r="J614" s="179"/>
      <c r="K614" s="181" t="s">
        <v>5</v>
      </c>
      <c r="L614" s="179"/>
      <c r="M614" s="179"/>
      <c r="N614" s="179"/>
      <c r="O614" s="179"/>
      <c r="P614" s="179"/>
      <c r="Q614" s="179"/>
      <c r="R614" s="182"/>
      <c r="T614" s="183"/>
      <c r="U614" s="179"/>
      <c r="V614" s="179"/>
      <c r="W614" s="179"/>
      <c r="X614" s="179"/>
      <c r="Y614" s="179"/>
      <c r="Z614" s="179"/>
      <c r="AA614" s="184"/>
      <c r="AT614" s="185" t="s">
        <v>134</v>
      </c>
      <c r="AU614" s="185" t="s">
        <v>87</v>
      </c>
      <c r="AV614" s="11" t="s">
        <v>22</v>
      </c>
      <c r="AW614" s="11" t="s">
        <v>35</v>
      </c>
      <c r="AX614" s="11" t="s">
        <v>77</v>
      </c>
      <c r="AY614" s="185" t="s">
        <v>127</v>
      </c>
    </row>
    <row r="615" spans="2:65" s="10" customFormat="1" ht="22.5" customHeight="1">
      <c r="B615" s="170"/>
      <c r="C615" s="171"/>
      <c r="D615" s="171"/>
      <c r="E615" s="172" t="s">
        <v>5</v>
      </c>
      <c r="F615" s="302" t="s">
        <v>780</v>
      </c>
      <c r="G615" s="303"/>
      <c r="H615" s="303"/>
      <c r="I615" s="303"/>
      <c r="J615" s="171"/>
      <c r="K615" s="173">
        <v>1</v>
      </c>
      <c r="L615" s="171"/>
      <c r="M615" s="171"/>
      <c r="N615" s="171"/>
      <c r="O615" s="171"/>
      <c r="P615" s="171"/>
      <c r="Q615" s="171"/>
      <c r="R615" s="174"/>
      <c r="T615" s="175"/>
      <c r="U615" s="171"/>
      <c r="V615" s="171"/>
      <c r="W615" s="171"/>
      <c r="X615" s="171"/>
      <c r="Y615" s="171"/>
      <c r="Z615" s="171"/>
      <c r="AA615" s="176"/>
      <c r="AT615" s="177" t="s">
        <v>134</v>
      </c>
      <c r="AU615" s="177" t="s">
        <v>87</v>
      </c>
      <c r="AV615" s="10" t="s">
        <v>87</v>
      </c>
      <c r="AW615" s="10" t="s">
        <v>35</v>
      </c>
      <c r="AX615" s="10" t="s">
        <v>77</v>
      </c>
      <c r="AY615" s="177" t="s">
        <v>127</v>
      </c>
    </row>
    <row r="616" spans="2:65" s="11" customFormat="1" ht="22.5" customHeight="1">
      <c r="B616" s="178"/>
      <c r="C616" s="179"/>
      <c r="D616" s="179"/>
      <c r="E616" s="180" t="s">
        <v>5</v>
      </c>
      <c r="F616" s="290" t="s">
        <v>786</v>
      </c>
      <c r="G616" s="291"/>
      <c r="H616" s="291"/>
      <c r="I616" s="291"/>
      <c r="J616" s="179"/>
      <c r="K616" s="181" t="s">
        <v>5</v>
      </c>
      <c r="L616" s="179"/>
      <c r="M616" s="179"/>
      <c r="N616" s="179"/>
      <c r="O616" s="179"/>
      <c r="P616" s="179"/>
      <c r="Q616" s="179"/>
      <c r="R616" s="182"/>
      <c r="T616" s="183"/>
      <c r="U616" s="179"/>
      <c r="V616" s="179"/>
      <c r="W616" s="179"/>
      <c r="X616" s="179"/>
      <c r="Y616" s="179"/>
      <c r="Z616" s="179"/>
      <c r="AA616" s="184"/>
      <c r="AT616" s="185" t="s">
        <v>134</v>
      </c>
      <c r="AU616" s="185" t="s">
        <v>87</v>
      </c>
      <c r="AV616" s="11" t="s">
        <v>22</v>
      </c>
      <c r="AW616" s="11" t="s">
        <v>35</v>
      </c>
      <c r="AX616" s="11" t="s">
        <v>77</v>
      </c>
      <c r="AY616" s="185" t="s">
        <v>127</v>
      </c>
    </row>
    <row r="617" spans="2:65" s="10" customFormat="1" ht="22.5" customHeight="1">
      <c r="B617" s="170"/>
      <c r="C617" s="171"/>
      <c r="D617" s="171"/>
      <c r="E617" s="172" t="s">
        <v>5</v>
      </c>
      <c r="F617" s="302" t="s">
        <v>787</v>
      </c>
      <c r="G617" s="303"/>
      <c r="H617" s="303"/>
      <c r="I617" s="303"/>
      <c r="J617" s="171"/>
      <c r="K617" s="173">
        <v>16.8</v>
      </c>
      <c r="L617" s="171"/>
      <c r="M617" s="171"/>
      <c r="N617" s="171"/>
      <c r="O617" s="171"/>
      <c r="P617" s="171"/>
      <c r="Q617" s="171"/>
      <c r="R617" s="174"/>
      <c r="T617" s="175"/>
      <c r="U617" s="171"/>
      <c r="V617" s="171"/>
      <c r="W617" s="171"/>
      <c r="X617" s="171"/>
      <c r="Y617" s="171"/>
      <c r="Z617" s="171"/>
      <c r="AA617" s="176"/>
      <c r="AT617" s="177" t="s">
        <v>134</v>
      </c>
      <c r="AU617" s="177" t="s">
        <v>87</v>
      </c>
      <c r="AV617" s="10" t="s">
        <v>87</v>
      </c>
      <c r="AW617" s="10" t="s">
        <v>35</v>
      </c>
      <c r="AX617" s="10" t="s">
        <v>77</v>
      </c>
      <c r="AY617" s="177" t="s">
        <v>127</v>
      </c>
    </row>
    <row r="618" spans="2:65" s="11" customFormat="1" ht="22.5" customHeight="1">
      <c r="B618" s="178"/>
      <c r="C618" s="179"/>
      <c r="D618" s="179"/>
      <c r="E618" s="180" t="s">
        <v>5</v>
      </c>
      <c r="F618" s="290" t="s">
        <v>788</v>
      </c>
      <c r="G618" s="291"/>
      <c r="H618" s="291"/>
      <c r="I618" s="291"/>
      <c r="J618" s="179"/>
      <c r="K618" s="181" t="s">
        <v>5</v>
      </c>
      <c r="L618" s="179"/>
      <c r="M618" s="179"/>
      <c r="N618" s="179"/>
      <c r="O618" s="179"/>
      <c r="P618" s="179"/>
      <c r="Q618" s="179"/>
      <c r="R618" s="182"/>
      <c r="T618" s="183"/>
      <c r="U618" s="179"/>
      <c r="V618" s="179"/>
      <c r="W618" s="179"/>
      <c r="X618" s="179"/>
      <c r="Y618" s="179"/>
      <c r="Z618" s="179"/>
      <c r="AA618" s="184"/>
      <c r="AT618" s="185" t="s">
        <v>134</v>
      </c>
      <c r="AU618" s="185" t="s">
        <v>87</v>
      </c>
      <c r="AV618" s="11" t="s">
        <v>22</v>
      </c>
      <c r="AW618" s="11" t="s">
        <v>35</v>
      </c>
      <c r="AX618" s="11" t="s">
        <v>77</v>
      </c>
      <c r="AY618" s="185" t="s">
        <v>127</v>
      </c>
    </row>
    <row r="619" spans="2:65" s="10" customFormat="1" ht="22.5" customHeight="1">
      <c r="B619" s="170"/>
      <c r="C619" s="171"/>
      <c r="D619" s="171"/>
      <c r="E619" s="172" t="s">
        <v>5</v>
      </c>
      <c r="F619" s="302" t="s">
        <v>764</v>
      </c>
      <c r="G619" s="303"/>
      <c r="H619" s="303"/>
      <c r="I619" s="303"/>
      <c r="J619" s="171"/>
      <c r="K619" s="173">
        <v>11</v>
      </c>
      <c r="L619" s="171"/>
      <c r="M619" s="171"/>
      <c r="N619" s="171"/>
      <c r="O619" s="171"/>
      <c r="P619" s="171"/>
      <c r="Q619" s="171"/>
      <c r="R619" s="174"/>
      <c r="T619" s="175"/>
      <c r="U619" s="171"/>
      <c r="V619" s="171"/>
      <c r="W619" s="171"/>
      <c r="X619" s="171"/>
      <c r="Y619" s="171"/>
      <c r="Z619" s="171"/>
      <c r="AA619" s="176"/>
      <c r="AT619" s="177" t="s">
        <v>134</v>
      </c>
      <c r="AU619" s="177" t="s">
        <v>87</v>
      </c>
      <c r="AV619" s="10" t="s">
        <v>87</v>
      </c>
      <c r="AW619" s="10" t="s">
        <v>35</v>
      </c>
      <c r="AX619" s="10" t="s">
        <v>77</v>
      </c>
      <c r="AY619" s="177" t="s">
        <v>127</v>
      </c>
    </row>
    <row r="620" spans="2:65" s="11" customFormat="1" ht="22.5" customHeight="1">
      <c r="B620" s="178"/>
      <c r="C620" s="179"/>
      <c r="D620" s="179"/>
      <c r="E620" s="180" t="s">
        <v>5</v>
      </c>
      <c r="F620" s="290" t="s">
        <v>789</v>
      </c>
      <c r="G620" s="291"/>
      <c r="H620" s="291"/>
      <c r="I620" s="291"/>
      <c r="J620" s="179"/>
      <c r="K620" s="181" t="s">
        <v>5</v>
      </c>
      <c r="L620" s="179"/>
      <c r="M620" s="179"/>
      <c r="N620" s="179"/>
      <c r="O620" s="179"/>
      <c r="P620" s="179"/>
      <c r="Q620" s="179"/>
      <c r="R620" s="182"/>
      <c r="T620" s="183"/>
      <c r="U620" s="179"/>
      <c r="V620" s="179"/>
      <c r="W620" s="179"/>
      <c r="X620" s="179"/>
      <c r="Y620" s="179"/>
      <c r="Z620" s="179"/>
      <c r="AA620" s="184"/>
      <c r="AT620" s="185" t="s">
        <v>134</v>
      </c>
      <c r="AU620" s="185" t="s">
        <v>87</v>
      </c>
      <c r="AV620" s="11" t="s">
        <v>22</v>
      </c>
      <c r="AW620" s="11" t="s">
        <v>35</v>
      </c>
      <c r="AX620" s="11" t="s">
        <v>77</v>
      </c>
      <c r="AY620" s="185" t="s">
        <v>127</v>
      </c>
    </row>
    <row r="621" spans="2:65" s="10" customFormat="1" ht="22.5" customHeight="1">
      <c r="B621" s="170"/>
      <c r="C621" s="171"/>
      <c r="D621" s="171"/>
      <c r="E621" s="172" t="s">
        <v>5</v>
      </c>
      <c r="F621" s="302" t="s">
        <v>790</v>
      </c>
      <c r="G621" s="303"/>
      <c r="H621" s="303"/>
      <c r="I621" s="303"/>
      <c r="J621" s="171"/>
      <c r="K621" s="173">
        <v>10.199999999999999</v>
      </c>
      <c r="L621" s="171"/>
      <c r="M621" s="171"/>
      <c r="N621" s="171"/>
      <c r="O621" s="171"/>
      <c r="P621" s="171"/>
      <c r="Q621" s="171"/>
      <c r="R621" s="174"/>
      <c r="T621" s="175"/>
      <c r="U621" s="171"/>
      <c r="V621" s="171"/>
      <c r="W621" s="171"/>
      <c r="X621" s="171"/>
      <c r="Y621" s="171"/>
      <c r="Z621" s="171"/>
      <c r="AA621" s="176"/>
      <c r="AT621" s="177" t="s">
        <v>134</v>
      </c>
      <c r="AU621" s="177" t="s">
        <v>87</v>
      </c>
      <c r="AV621" s="10" t="s">
        <v>87</v>
      </c>
      <c r="AW621" s="10" t="s">
        <v>35</v>
      </c>
      <c r="AX621" s="10" t="s">
        <v>77</v>
      </c>
      <c r="AY621" s="177" t="s">
        <v>127</v>
      </c>
    </row>
    <row r="622" spans="2:65" s="12" customFormat="1" ht="22.5" customHeight="1">
      <c r="B622" s="188"/>
      <c r="C622" s="189"/>
      <c r="D622" s="189"/>
      <c r="E622" s="190" t="s">
        <v>5</v>
      </c>
      <c r="F622" s="304" t="s">
        <v>279</v>
      </c>
      <c r="G622" s="305"/>
      <c r="H622" s="305"/>
      <c r="I622" s="305"/>
      <c r="J622" s="189"/>
      <c r="K622" s="191">
        <v>587.79999999999995</v>
      </c>
      <c r="L622" s="189"/>
      <c r="M622" s="189"/>
      <c r="N622" s="189"/>
      <c r="O622" s="189"/>
      <c r="P622" s="189"/>
      <c r="Q622" s="189"/>
      <c r="R622" s="192"/>
      <c r="T622" s="193"/>
      <c r="U622" s="189"/>
      <c r="V622" s="189"/>
      <c r="W622" s="189"/>
      <c r="X622" s="189"/>
      <c r="Y622" s="189"/>
      <c r="Z622" s="189"/>
      <c r="AA622" s="194"/>
      <c r="AT622" s="195" t="s">
        <v>134</v>
      </c>
      <c r="AU622" s="195" t="s">
        <v>87</v>
      </c>
      <c r="AV622" s="12" t="s">
        <v>150</v>
      </c>
      <c r="AW622" s="12" t="s">
        <v>35</v>
      </c>
      <c r="AX622" s="12" t="s">
        <v>22</v>
      </c>
      <c r="AY622" s="195" t="s">
        <v>127</v>
      </c>
    </row>
    <row r="623" spans="2:65" s="1" customFormat="1" ht="22.5" customHeight="1">
      <c r="B623" s="135"/>
      <c r="C623" s="163" t="s">
        <v>464</v>
      </c>
      <c r="D623" s="163" t="s">
        <v>128</v>
      </c>
      <c r="E623" s="164" t="s">
        <v>421</v>
      </c>
      <c r="F623" s="285" t="s">
        <v>422</v>
      </c>
      <c r="G623" s="285"/>
      <c r="H623" s="285"/>
      <c r="I623" s="285"/>
      <c r="J623" s="165" t="s">
        <v>261</v>
      </c>
      <c r="K623" s="166">
        <v>587.79999999999995</v>
      </c>
      <c r="L623" s="286">
        <v>0</v>
      </c>
      <c r="M623" s="286"/>
      <c r="N623" s="287">
        <f>ROUND(L623*K623,2)</f>
        <v>0</v>
      </c>
      <c r="O623" s="287"/>
      <c r="P623" s="287"/>
      <c r="Q623" s="287"/>
      <c r="R623" s="138"/>
      <c r="T623" s="167" t="s">
        <v>5</v>
      </c>
      <c r="U623" s="47" t="s">
        <v>42</v>
      </c>
      <c r="V623" s="39"/>
      <c r="W623" s="168">
        <f>V623*K623</f>
        <v>0</v>
      </c>
      <c r="X623" s="168">
        <v>0.378</v>
      </c>
      <c r="Y623" s="168">
        <f>X623*K623</f>
        <v>222.18839999999997</v>
      </c>
      <c r="Z623" s="168">
        <v>0</v>
      </c>
      <c r="AA623" s="169">
        <f>Z623*K623</f>
        <v>0</v>
      </c>
      <c r="AR623" s="21" t="s">
        <v>150</v>
      </c>
      <c r="AT623" s="21" t="s">
        <v>128</v>
      </c>
      <c r="AU623" s="21" t="s">
        <v>87</v>
      </c>
      <c r="AY623" s="21" t="s">
        <v>127</v>
      </c>
      <c r="BE623" s="109">
        <f>IF(U623="základní",N623,0)</f>
        <v>0</v>
      </c>
      <c r="BF623" s="109">
        <f>IF(U623="snížená",N623,0)</f>
        <v>0</v>
      </c>
      <c r="BG623" s="109">
        <f>IF(U623="zákl. přenesená",N623,0)</f>
        <v>0</v>
      </c>
      <c r="BH623" s="109">
        <f>IF(U623="sníž. přenesená",N623,0)</f>
        <v>0</v>
      </c>
      <c r="BI623" s="109">
        <f>IF(U623="nulová",N623,0)</f>
        <v>0</v>
      </c>
      <c r="BJ623" s="21" t="s">
        <v>22</v>
      </c>
      <c r="BK623" s="109">
        <f>ROUND(L623*K623,2)</f>
        <v>0</v>
      </c>
      <c r="BL623" s="21" t="s">
        <v>150</v>
      </c>
      <c r="BM623" s="21" t="s">
        <v>991</v>
      </c>
    </row>
    <row r="624" spans="2:65" s="1" customFormat="1" ht="22.5" customHeight="1">
      <c r="B624" s="135"/>
      <c r="C624" s="163" t="s">
        <v>469</v>
      </c>
      <c r="D624" s="163" t="s">
        <v>128</v>
      </c>
      <c r="E624" s="164" t="s">
        <v>425</v>
      </c>
      <c r="F624" s="285" t="s">
        <v>426</v>
      </c>
      <c r="G624" s="285"/>
      <c r="H624" s="285"/>
      <c r="I624" s="285"/>
      <c r="J624" s="165" t="s">
        <v>261</v>
      </c>
      <c r="K624" s="166">
        <v>17</v>
      </c>
      <c r="L624" s="286">
        <v>0</v>
      </c>
      <c r="M624" s="286"/>
      <c r="N624" s="287">
        <f>ROUND(L624*K624,2)</f>
        <v>0</v>
      </c>
      <c r="O624" s="287"/>
      <c r="P624" s="287"/>
      <c r="Q624" s="287"/>
      <c r="R624" s="138"/>
      <c r="T624" s="167" t="s">
        <v>5</v>
      </c>
      <c r="U624" s="47" t="s">
        <v>42</v>
      </c>
      <c r="V624" s="39"/>
      <c r="W624" s="168">
        <f>V624*K624</f>
        <v>0</v>
      </c>
      <c r="X624" s="168">
        <v>0.47260000000000002</v>
      </c>
      <c r="Y624" s="168">
        <f>X624*K624</f>
        <v>8.0342000000000002</v>
      </c>
      <c r="Z624" s="168">
        <v>0</v>
      </c>
      <c r="AA624" s="169">
        <f>Z624*K624</f>
        <v>0</v>
      </c>
      <c r="AR624" s="21" t="s">
        <v>150</v>
      </c>
      <c r="AT624" s="21" t="s">
        <v>128</v>
      </c>
      <c r="AU624" s="21" t="s">
        <v>87</v>
      </c>
      <c r="AY624" s="21" t="s">
        <v>127</v>
      </c>
      <c r="BE624" s="109">
        <f>IF(U624="základní",N624,0)</f>
        <v>0</v>
      </c>
      <c r="BF624" s="109">
        <f>IF(U624="snížená",N624,0)</f>
        <v>0</v>
      </c>
      <c r="BG624" s="109">
        <f>IF(U624="zákl. přenesená",N624,0)</f>
        <v>0</v>
      </c>
      <c r="BH624" s="109">
        <f>IF(U624="sníž. přenesená",N624,0)</f>
        <v>0</v>
      </c>
      <c r="BI624" s="109">
        <f>IF(U624="nulová",N624,0)</f>
        <v>0</v>
      </c>
      <c r="BJ624" s="21" t="s">
        <v>22</v>
      </c>
      <c r="BK624" s="109">
        <f>ROUND(L624*K624,2)</f>
        <v>0</v>
      </c>
      <c r="BL624" s="21" t="s">
        <v>150</v>
      </c>
      <c r="BM624" s="21" t="s">
        <v>992</v>
      </c>
    </row>
    <row r="625" spans="2:65" s="11" customFormat="1" ht="22.5" customHeight="1">
      <c r="B625" s="178"/>
      <c r="C625" s="179"/>
      <c r="D625" s="179"/>
      <c r="E625" s="180" t="s">
        <v>5</v>
      </c>
      <c r="F625" s="300" t="s">
        <v>263</v>
      </c>
      <c r="G625" s="301"/>
      <c r="H625" s="301"/>
      <c r="I625" s="301"/>
      <c r="J625" s="179"/>
      <c r="K625" s="181" t="s">
        <v>5</v>
      </c>
      <c r="L625" s="179"/>
      <c r="M625" s="179"/>
      <c r="N625" s="179"/>
      <c r="O625" s="179"/>
      <c r="P625" s="179"/>
      <c r="Q625" s="179"/>
      <c r="R625" s="182"/>
      <c r="T625" s="183"/>
      <c r="U625" s="179"/>
      <c r="V625" s="179"/>
      <c r="W625" s="179"/>
      <c r="X625" s="179"/>
      <c r="Y625" s="179"/>
      <c r="Z625" s="179"/>
      <c r="AA625" s="184"/>
      <c r="AT625" s="185" t="s">
        <v>134</v>
      </c>
      <c r="AU625" s="185" t="s">
        <v>87</v>
      </c>
      <c r="AV625" s="11" t="s">
        <v>22</v>
      </c>
      <c r="AW625" s="11" t="s">
        <v>35</v>
      </c>
      <c r="AX625" s="11" t="s">
        <v>77</v>
      </c>
      <c r="AY625" s="185" t="s">
        <v>127</v>
      </c>
    </row>
    <row r="626" spans="2:65" s="11" customFormat="1" ht="22.5" customHeight="1">
      <c r="B626" s="178"/>
      <c r="C626" s="179"/>
      <c r="D626" s="179"/>
      <c r="E626" s="180" t="s">
        <v>5</v>
      </c>
      <c r="F626" s="290" t="s">
        <v>760</v>
      </c>
      <c r="G626" s="291"/>
      <c r="H626" s="291"/>
      <c r="I626" s="291"/>
      <c r="J626" s="179"/>
      <c r="K626" s="181" t="s">
        <v>5</v>
      </c>
      <c r="L626" s="179"/>
      <c r="M626" s="179"/>
      <c r="N626" s="179"/>
      <c r="O626" s="179"/>
      <c r="P626" s="179"/>
      <c r="Q626" s="179"/>
      <c r="R626" s="182"/>
      <c r="T626" s="183"/>
      <c r="U626" s="179"/>
      <c r="V626" s="179"/>
      <c r="W626" s="179"/>
      <c r="X626" s="179"/>
      <c r="Y626" s="179"/>
      <c r="Z626" s="179"/>
      <c r="AA626" s="184"/>
      <c r="AT626" s="185" t="s">
        <v>134</v>
      </c>
      <c r="AU626" s="185" t="s">
        <v>87</v>
      </c>
      <c r="AV626" s="11" t="s">
        <v>22</v>
      </c>
      <c r="AW626" s="11" t="s">
        <v>35</v>
      </c>
      <c r="AX626" s="11" t="s">
        <v>77</v>
      </c>
      <c r="AY626" s="185" t="s">
        <v>127</v>
      </c>
    </row>
    <row r="627" spans="2:65" s="11" customFormat="1" ht="22.5" customHeight="1">
      <c r="B627" s="178"/>
      <c r="C627" s="179"/>
      <c r="D627" s="179"/>
      <c r="E627" s="180" t="s">
        <v>5</v>
      </c>
      <c r="F627" s="290" t="s">
        <v>761</v>
      </c>
      <c r="G627" s="291"/>
      <c r="H627" s="291"/>
      <c r="I627" s="291"/>
      <c r="J627" s="179"/>
      <c r="K627" s="181" t="s">
        <v>5</v>
      </c>
      <c r="L627" s="179"/>
      <c r="M627" s="179"/>
      <c r="N627" s="179"/>
      <c r="O627" s="179"/>
      <c r="P627" s="179"/>
      <c r="Q627" s="179"/>
      <c r="R627" s="182"/>
      <c r="T627" s="183"/>
      <c r="U627" s="179"/>
      <c r="V627" s="179"/>
      <c r="W627" s="179"/>
      <c r="X627" s="179"/>
      <c r="Y627" s="179"/>
      <c r="Z627" s="179"/>
      <c r="AA627" s="184"/>
      <c r="AT627" s="185" t="s">
        <v>134</v>
      </c>
      <c r="AU627" s="185" t="s">
        <v>87</v>
      </c>
      <c r="AV627" s="11" t="s">
        <v>22</v>
      </c>
      <c r="AW627" s="11" t="s">
        <v>35</v>
      </c>
      <c r="AX627" s="11" t="s">
        <v>77</v>
      </c>
      <c r="AY627" s="185" t="s">
        <v>127</v>
      </c>
    </row>
    <row r="628" spans="2:65" s="11" customFormat="1" ht="22.5" customHeight="1">
      <c r="B628" s="178"/>
      <c r="C628" s="179"/>
      <c r="D628" s="179"/>
      <c r="E628" s="180" t="s">
        <v>5</v>
      </c>
      <c r="F628" s="290" t="s">
        <v>762</v>
      </c>
      <c r="G628" s="291"/>
      <c r="H628" s="291"/>
      <c r="I628" s="291"/>
      <c r="J628" s="179"/>
      <c r="K628" s="181" t="s">
        <v>5</v>
      </c>
      <c r="L628" s="179"/>
      <c r="M628" s="179"/>
      <c r="N628" s="179"/>
      <c r="O628" s="179"/>
      <c r="P628" s="179"/>
      <c r="Q628" s="179"/>
      <c r="R628" s="182"/>
      <c r="T628" s="183"/>
      <c r="U628" s="179"/>
      <c r="V628" s="179"/>
      <c r="W628" s="179"/>
      <c r="X628" s="179"/>
      <c r="Y628" s="179"/>
      <c r="Z628" s="179"/>
      <c r="AA628" s="184"/>
      <c r="AT628" s="185" t="s">
        <v>134</v>
      </c>
      <c r="AU628" s="185" t="s">
        <v>87</v>
      </c>
      <c r="AV628" s="11" t="s">
        <v>22</v>
      </c>
      <c r="AW628" s="11" t="s">
        <v>35</v>
      </c>
      <c r="AX628" s="11" t="s">
        <v>77</v>
      </c>
      <c r="AY628" s="185" t="s">
        <v>127</v>
      </c>
    </row>
    <row r="629" spans="2:65" s="11" customFormat="1" ht="22.5" customHeight="1">
      <c r="B629" s="178"/>
      <c r="C629" s="179"/>
      <c r="D629" s="179"/>
      <c r="E629" s="180" t="s">
        <v>5</v>
      </c>
      <c r="F629" s="290" t="s">
        <v>763</v>
      </c>
      <c r="G629" s="291"/>
      <c r="H629" s="291"/>
      <c r="I629" s="291"/>
      <c r="J629" s="179"/>
      <c r="K629" s="181" t="s">
        <v>5</v>
      </c>
      <c r="L629" s="179"/>
      <c r="M629" s="179"/>
      <c r="N629" s="179"/>
      <c r="O629" s="179"/>
      <c r="P629" s="179"/>
      <c r="Q629" s="179"/>
      <c r="R629" s="182"/>
      <c r="T629" s="183"/>
      <c r="U629" s="179"/>
      <c r="V629" s="179"/>
      <c r="W629" s="179"/>
      <c r="X629" s="179"/>
      <c r="Y629" s="179"/>
      <c r="Z629" s="179"/>
      <c r="AA629" s="184"/>
      <c r="AT629" s="185" t="s">
        <v>134</v>
      </c>
      <c r="AU629" s="185" t="s">
        <v>87</v>
      </c>
      <c r="AV629" s="11" t="s">
        <v>22</v>
      </c>
      <c r="AW629" s="11" t="s">
        <v>35</v>
      </c>
      <c r="AX629" s="11" t="s">
        <v>77</v>
      </c>
      <c r="AY629" s="185" t="s">
        <v>127</v>
      </c>
    </row>
    <row r="630" spans="2:65" s="11" customFormat="1" ht="22.5" customHeight="1">
      <c r="B630" s="178"/>
      <c r="C630" s="179"/>
      <c r="D630" s="179"/>
      <c r="E630" s="180" t="s">
        <v>5</v>
      </c>
      <c r="F630" s="290" t="s">
        <v>275</v>
      </c>
      <c r="G630" s="291"/>
      <c r="H630" s="291"/>
      <c r="I630" s="291"/>
      <c r="J630" s="179"/>
      <c r="K630" s="181" t="s">
        <v>5</v>
      </c>
      <c r="L630" s="179"/>
      <c r="M630" s="179"/>
      <c r="N630" s="179"/>
      <c r="O630" s="179"/>
      <c r="P630" s="179"/>
      <c r="Q630" s="179"/>
      <c r="R630" s="182"/>
      <c r="T630" s="183"/>
      <c r="U630" s="179"/>
      <c r="V630" s="179"/>
      <c r="W630" s="179"/>
      <c r="X630" s="179"/>
      <c r="Y630" s="179"/>
      <c r="Z630" s="179"/>
      <c r="AA630" s="184"/>
      <c r="AT630" s="185" t="s">
        <v>134</v>
      </c>
      <c r="AU630" s="185" t="s">
        <v>87</v>
      </c>
      <c r="AV630" s="11" t="s">
        <v>22</v>
      </c>
      <c r="AW630" s="11" t="s">
        <v>35</v>
      </c>
      <c r="AX630" s="11" t="s">
        <v>77</v>
      </c>
      <c r="AY630" s="185" t="s">
        <v>127</v>
      </c>
    </row>
    <row r="631" spans="2:65" s="10" customFormat="1" ht="22.5" customHeight="1">
      <c r="B631" s="170"/>
      <c r="C631" s="171"/>
      <c r="D631" s="171"/>
      <c r="E631" s="172" t="s">
        <v>5</v>
      </c>
      <c r="F631" s="302" t="s">
        <v>764</v>
      </c>
      <c r="G631" s="303"/>
      <c r="H631" s="303"/>
      <c r="I631" s="303"/>
      <c r="J631" s="171"/>
      <c r="K631" s="173">
        <v>11</v>
      </c>
      <c r="L631" s="171"/>
      <c r="M631" s="171"/>
      <c r="N631" s="171"/>
      <c r="O631" s="171"/>
      <c r="P631" s="171"/>
      <c r="Q631" s="171"/>
      <c r="R631" s="174"/>
      <c r="T631" s="175"/>
      <c r="U631" s="171"/>
      <c r="V631" s="171"/>
      <c r="W631" s="171"/>
      <c r="X631" s="171"/>
      <c r="Y631" s="171"/>
      <c r="Z631" s="171"/>
      <c r="AA631" s="176"/>
      <c r="AT631" s="177" t="s">
        <v>134</v>
      </c>
      <c r="AU631" s="177" t="s">
        <v>87</v>
      </c>
      <c r="AV631" s="10" t="s">
        <v>87</v>
      </c>
      <c r="AW631" s="10" t="s">
        <v>35</v>
      </c>
      <c r="AX631" s="10" t="s">
        <v>77</v>
      </c>
      <c r="AY631" s="177" t="s">
        <v>127</v>
      </c>
    </row>
    <row r="632" spans="2:65" s="10" customFormat="1" ht="22.5" customHeight="1">
      <c r="B632" s="170"/>
      <c r="C632" s="171"/>
      <c r="D632" s="171"/>
      <c r="E632" s="172" t="s">
        <v>5</v>
      </c>
      <c r="F632" s="302" t="s">
        <v>765</v>
      </c>
      <c r="G632" s="303"/>
      <c r="H632" s="303"/>
      <c r="I632" s="303"/>
      <c r="J632" s="171"/>
      <c r="K632" s="173">
        <v>6</v>
      </c>
      <c r="L632" s="171"/>
      <c r="M632" s="171"/>
      <c r="N632" s="171"/>
      <c r="O632" s="171"/>
      <c r="P632" s="171"/>
      <c r="Q632" s="171"/>
      <c r="R632" s="174"/>
      <c r="T632" s="175"/>
      <c r="U632" s="171"/>
      <c r="V632" s="171"/>
      <c r="W632" s="171"/>
      <c r="X632" s="171"/>
      <c r="Y632" s="171"/>
      <c r="Z632" s="171"/>
      <c r="AA632" s="176"/>
      <c r="AT632" s="177" t="s">
        <v>134</v>
      </c>
      <c r="AU632" s="177" t="s">
        <v>87</v>
      </c>
      <c r="AV632" s="10" t="s">
        <v>87</v>
      </c>
      <c r="AW632" s="10" t="s">
        <v>35</v>
      </c>
      <c r="AX632" s="10" t="s">
        <v>77</v>
      </c>
      <c r="AY632" s="177" t="s">
        <v>127</v>
      </c>
    </row>
    <row r="633" spans="2:65" s="12" customFormat="1" ht="22.5" customHeight="1">
      <c r="B633" s="188"/>
      <c r="C633" s="189"/>
      <c r="D633" s="189"/>
      <c r="E633" s="190" t="s">
        <v>5</v>
      </c>
      <c r="F633" s="304" t="s">
        <v>279</v>
      </c>
      <c r="G633" s="305"/>
      <c r="H633" s="305"/>
      <c r="I633" s="305"/>
      <c r="J633" s="189"/>
      <c r="K633" s="191">
        <v>17</v>
      </c>
      <c r="L633" s="189"/>
      <c r="M633" s="189"/>
      <c r="N633" s="189"/>
      <c r="O633" s="189"/>
      <c r="P633" s="189"/>
      <c r="Q633" s="189"/>
      <c r="R633" s="192"/>
      <c r="T633" s="193"/>
      <c r="U633" s="189"/>
      <c r="V633" s="189"/>
      <c r="W633" s="189"/>
      <c r="X633" s="189"/>
      <c r="Y633" s="189"/>
      <c r="Z633" s="189"/>
      <c r="AA633" s="194"/>
      <c r="AT633" s="195" t="s">
        <v>134</v>
      </c>
      <c r="AU633" s="195" t="s">
        <v>87</v>
      </c>
      <c r="AV633" s="12" t="s">
        <v>150</v>
      </c>
      <c r="AW633" s="12" t="s">
        <v>35</v>
      </c>
      <c r="AX633" s="12" t="s">
        <v>22</v>
      </c>
      <c r="AY633" s="195" t="s">
        <v>127</v>
      </c>
    </row>
    <row r="634" spans="2:65" s="1" customFormat="1" ht="31.5" customHeight="1">
      <c r="B634" s="135"/>
      <c r="C634" s="163" t="s">
        <v>476</v>
      </c>
      <c r="D634" s="163" t="s">
        <v>128</v>
      </c>
      <c r="E634" s="164" t="s">
        <v>429</v>
      </c>
      <c r="F634" s="285" t="s">
        <v>430</v>
      </c>
      <c r="G634" s="285"/>
      <c r="H634" s="285"/>
      <c r="I634" s="285"/>
      <c r="J634" s="165" t="s">
        <v>261</v>
      </c>
      <c r="K634" s="166">
        <v>587.79999999999995</v>
      </c>
      <c r="L634" s="286">
        <v>0</v>
      </c>
      <c r="M634" s="286"/>
      <c r="N634" s="287">
        <f>ROUND(L634*K634,2)</f>
        <v>0</v>
      </c>
      <c r="O634" s="287"/>
      <c r="P634" s="287"/>
      <c r="Q634" s="287"/>
      <c r="R634" s="138"/>
      <c r="T634" s="167" t="s">
        <v>5</v>
      </c>
      <c r="U634" s="47" t="s">
        <v>42</v>
      </c>
      <c r="V634" s="39"/>
      <c r="W634" s="168">
        <f>V634*K634</f>
        <v>0</v>
      </c>
      <c r="X634" s="168">
        <v>0.23737</v>
      </c>
      <c r="Y634" s="168">
        <f>X634*K634</f>
        <v>139.52608599999999</v>
      </c>
      <c r="Z634" s="168">
        <v>0</v>
      </c>
      <c r="AA634" s="169">
        <f>Z634*K634</f>
        <v>0</v>
      </c>
      <c r="AR634" s="21" t="s">
        <v>150</v>
      </c>
      <c r="AT634" s="21" t="s">
        <v>128</v>
      </c>
      <c r="AU634" s="21" t="s">
        <v>87</v>
      </c>
      <c r="AY634" s="21" t="s">
        <v>127</v>
      </c>
      <c r="BE634" s="109">
        <f>IF(U634="základní",N634,0)</f>
        <v>0</v>
      </c>
      <c r="BF634" s="109">
        <f>IF(U634="snížená",N634,0)</f>
        <v>0</v>
      </c>
      <c r="BG634" s="109">
        <f>IF(U634="zákl. přenesená",N634,0)</f>
        <v>0</v>
      </c>
      <c r="BH634" s="109">
        <f>IF(U634="sníž. přenesená",N634,0)</f>
        <v>0</v>
      </c>
      <c r="BI634" s="109">
        <f>IF(U634="nulová",N634,0)</f>
        <v>0</v>
      </c>
      <c r="BJ634" s="21" t="s">
        <v>22</v>
      </c>
      <c r="BK634" s="109">
        <f>ROUND(L634*K634,2)</f>
        <v>0</v>
      </c>
      <c r="BL634" s="21" t="s">
        <v>150</v>
      </c>
      <c r="BM634" s="21" t="s">
        <v>993</v>
      </c>
    </row>
    <row r="635" spans="2:65" s="1" customFormat="1" ht="31.5" customHeight="1">
      <c r="B635" s="135"/>
      <c r="C635" s="163" t="s">
        <v>480</v>
      </c>
      <c r="D635" s="163" t="s">
        <v>128</v>
      </c>
      <c r="E635" s="164" t="s">
        <v>433</v>
      </c>
      <c r="F635" s="285" t="s">
        <v>434</v>
      </c>
      <c r="G635" s="285"/>
      <c r="H635" s="285"/>
      <c r="I635" s="285"/>
      <c r="J635" s="165" t="s">
        <v>261</v>
      </c>
      <c r="K635" s="166">
        <v>587.79999999999995</v>
      </c>
      <c r="L635" s="286">
        <v>0</v>
      </c>
      <c r="M635" s="286"/>
      <c r="N635" s="287">
        <f>ROUND(L635*K635,2)</f>
        <v>0</v>
      </c>
      <c r="O635" s="287"/>
      <c r="P635" s="287"/>
      <c r="Q635" s="287"/>
      <c r="R635" s="138"/>
      <c r="T635" s="167" t="s">
        <v>5</v>
      </c>
      <c r="U635" s="47" t="s">
        <v>42</v>
      </c>
      <c r="V635" s="39"/>
      <c r="W635" s="168">
        <f>V635*K635</f>
        <v>0</v>
      </c>
      <c r="X635" s="168">
        <v>6.0099999999999997E-3</v>
      </c>
      <c r="Y635" s="168">
        <f>X635*K635</f>
        <v>3.5326779999999998</v>
      </c>
      <c r="Z635" s="168">
        <v>0</v>
      </c>
      <c r="AA635" s="169">
        <f>Z635*K635</f>
        <v>0</v>
      </c>
      <c r="AR635" s="21" t="s">
        <v>150</v>
      </c>
      <c r="AT635" s="21" t="s">
        <v>128</v>
      </c>
      <c r="AU635" s="21" t="s">
        <v>87</v>
      </c>
      <c r="AY635" s="21" t="s">
        <v>127</v>
      </c>
      <c r="BE635" s="109">
        <f>IF(U635="základní",N635,0)</f>
        <v>0</v>
      </c>
      <c r="BF635" s="109">
        <f>IF(U635="snížená",N635,0)</f>
        <v>0</v>
      </c>
      <c r="BG635" s="109">
        <f>IF(U635="zákl. přenesená",N635,0)</f>
        <v>0</v>
      </c>
      <c r="BH635" s="109">
        <f>IF(U635="sníž. přenesená",N635,0)</f>
        <v>0</v>
      </c>
      <c r="BI635" s="109">
        <f>IF(U635="nulová",N635,0)</f>
        <v>0</v>
      </c>
      <c r="BJ635" s="21" t="s">
        <v>22</v>
      </c>
      <c r="BK635" s="109">
        <f>ROUND(L635*K635,2)</f>
        <v>0</v>
      </c>
      <c r="BL635" s="21" t="s">
        <v>150</v>
      </c>
      <c r="BM635" s="21" t="s">
        <v>994</v>
      </c>
    </row>
    <row r="636" spans="2:65" s="1" customFormat="1" ht="31.5" customHeight="1">
      <c r="B636" s="135"/>
      <c r="C636" s="163" t="s">
        <v>485</v>
      </c>
      <c r="D636" s="163" t="s">
        <v>128</v>
      </c>
      <c r="E636" s="164" t="s">
        <v>437</v>
      </c>
      <c r="F636" s="285" t="s">
        <v>438</v>
      </c>
      <c r="G636" s="285"/>
      <c r="H636" s="285"/>
      <c r="I636" s="285"/>
      <c r="J636" s="165" t="s">
        <v>261</v>
      </c>
      <c r="K636" s="166">
        <v>1399.8</v>
      </c>
      <c r="L636" s="286">
        <v>0</v>
      </c>
      <c r="M636" s="286"/>
      <c r="N636" s="287">
        <f>ROUND(L636*K636,2)</f>
        <v>0</v>
      </c>
      <c r="O636" s="287"/>
      <c r="P636" s="287"/>
      <c r="Q636" s="287"/>
      <c r="R636" s="138"/>
      <c r="T636" s="167" t="s">
        <v>5</v>
      </c>
      <c r="U636" s="47" t="s">
        <v>42</v>
      </c>
      <c r="V636" s="39"/>
      <c r="W636" s="168">
        <f>V636*K636</f>
        <v>0</v>
      </c>
      <c r="X636" s="168">
        <v>6.0999999999999997E-4</v>
      </c>
      <c r="Y636" s="168">
        <f>X636*K636</f>
        <v>0.85387799999999991</v>
      </c>
      <c r="Z636" s="168">
        <v>0</v>
      </c>
      <c r="AA636" s="169">
        <f>Z636*K636</f>
        <v>0</v>
      </c>
      <c r="AR636" s="21" t="s">
        <v>150</v>
      </c>
      <c r="AT636" s="21" t="s">
        <v>128</v>
      </c>
      <c r="AU636" s="21" t="s">
        <v>87</v>
      </c>
      <c r="AY636" s="21" t="s">
        <v>127</v>
      </c>
      <c r="BE636" s="109">
        <f>IF(U636="základní",N636,0)</f>
        <v>0</v>
      </c>
      <c r="BF636" s="109">
        <f>IF(U636="snížená",N636,0)</f>
        <v>0</v>
      </c>
      <c r="BG636" s="109">
        <f>IF(U636="zákl. přenesená",N636,0)</f>
        <v>0</v>
      </c>
      <c r="BH636" s="109">
        <f>IF(U636="sníž. přenesená",N636,0)</f>
        <v>0</v>
      </c>
      <c r="BI636" s="109">
        <f>IF(U636="nulová",N636,0)</f>
        <v>0</v>
      </c>
      <c r="BJ636" s="21" t="s">
        <v>22</v>
      </c>
      <c r="BK636" s="109">
        <f>ROUND(L636*K636,2)</f>
        <v>0</v>
      </c>
      <c r="BL636" s="21" t="s">
        <v>150</v>
      </c>
      <c r="BM636" s="21" t="s">
        <v>995</v>
      </c>
    </row>
    <row r="637" spans="2:65" s="11" customFormat="1" ht="22.5" customHeight="1">
      <c r="B637" s="178"/>
      <c r="C637" s="179"/>
      <c r="D637" s="179"/>
      <c r="E637" s="180" t="s">
        <v>5</v>
      </c>
      <c r="F637" s="300" t="s">
        <v>263</v>
      </c>
      <c r="G637" s="301"/>
      <c r="H637" s="301"/>
      <c r="I637" s="301"/>
      <c r="J637" s="179"/>
      <c r="K637" s="181" t="s">
        <v>5</v>
      </c>
      <c r="L637" s="179"/>
      <c r="M637" s="179"/>
      <c r="N637" s="179"/>
      <c r="O637" s="179"/>
      <c r="P637" s="179"/>
      <c r="Q637" s="179"/>
      <c r="R637" s="182"/>
      <c r="T637" s="183"/>
      <c r="U637" s="179"/>
      <c r="V637" s="179"/>
      <c r="W637" s="179"/>
      <c r="X637" s="179"/>
      <c r="Y637" s="179"/>
      <c r="Z637" s="179"/>
      <c r="AA637" s="184"/>
      <c r="AT637" s="185" t="s">
        <v>134</v>
      </c>
      <c r="AU637" s="185" t="s">
        <v>87</v>
      </c>
      <c r="AV637" s="11" t="s">
        <v>22</v>
      </c>
      <c r="AW637" s="11" t="s">
        <v>35</v>
      </c>
      <c r="AX637" s="11" t="s">
        <v>77</v>
      </c>
      <c r="AY637" s="185" t="s">
        <v>127</v>
      </c>
    </row>
    <row r="638" spans="2:65" s="11" customFormat="1" ht="22.5" customHeight="1">
      <c r="B638" s="178"/>
      <c r="C638" s="179"/>
      <c r="D638" s="179"/>
      <c r="E638" s="180" t="s">
        <v>5</v>
      </c>
      <c r="F638" s="290" t="s">
        <v>760</v>
      </c>
      <c r="G638" s="291"/>
      <c r="H638" s="291"/>
      <c r="I638" s="291"/>
      <c r="J638" s="179"/>
      <c r="K638" s="181" t="s">
        <v>5</v>
      </c>
      <c r="L638" s="179"/>
      <c r="M638" s="179"/>
      <c r="N638" s="179"/>
      <c r="O638" s="179"/>
      <c r="P638" s="179"/>
      <c r="Q638" s="179"/>
      <c r="R638" s="182"/>
      <c r="T638" s="183"/>
      <c r="U638" s="179"/>
      <c r="V638" s="179"/>
      <c r="W638" s="179"/>
      <c r="X638" s="179"/>
      <c r="Y638" s="179"/>
      <c r="Z638" s="179"/>
      <c r="AA638" s="184"/>
      <c r="AT638" s="185" t="s">
        <v>134</v>
      </c>
      <c r="AU638" s="185" t="s">
        <v>87</v>
      </c>
      <c r="AV638" s="11" t="s">
        <v>22</v>
      </c>
      <c r="AW638" s="11" t="s">
        <v>35</v>
      </c>
      <c r="AX638" s="11" t="s">
        <v>77</v>
      </c>
      <c r="AY638" s="185" t="s">
        <v>127</v>
      </c>
    </row>
    <row r="639" spans="2:65" s="11" customFormat="1" ht="22.5" customHeight="1">
      <c r="B639" s="178"/>
      <c r="C639" s="179"/>
      <c r="D639" s="179"/>
      <c r="E639" s="180" t="s">
        <v>5</v>
      </c>
      <c r="F639" s="290" t="s">
        <v>761</v>
      </c>
      <c r="G639" s="291"/>
      <c r="H639" s="291"/>
      <c r="I639" s="291"/>
      <c r="J639" s="179"/>
      <c r="K639" s="181" t="s">
        <v>5</v>
      </c>
      <c r="L639" s="179"/>
      <c r="M639" s="179"/>
      <c r="N639" s="179"/>
      <c r="O639" s="179"/>
      <c r="P639" s="179"/>
      <c r="Q639" s="179"/>
      <c r="R639" s="182"/>
      <c r="T639" s="183"/>
      <c r="U639" s="179"/>
      <c r="V639" s="179"/>
      <c r="W639" s="179"/>
      <c r="X639" s="179"/>
      <c r="Y639" s="179"/>
      <c r="Z639" s="179"/>
      <c r="AA639" s="184"/>
      <c r="AT639" s="185" t="s">
        <v>134</v>
      </c>
      <c r="AU639" s="185" t="s">
        <v>87</v>
      </c>
      <c r="AV639" s="11" t="s">
        <v>22</v>
      </c>
      <c r="AW639" s="11" t="s">
        <v>35</v>
      </c>
      <c r="AX639" s="11" t="s">
        <v>77</v>
      </c>
      <c r="AY639" s="185" t="s">
        <v>127</v>
      </c>
    </row>
    <row r="640" spans="2:65" s="11" customFormat="1" ht="22.5" customHeight="1">
      <c r="B640" s="178"/>
      <c r="C640" s="179"/>
      <c r="D640" s="179"/>
      <c r="E640" s="180" t="s">
        <v>5</v>
      </c>
      <c r="F640" s="290" t="s">
        <v>762</v>
      </c>
      <c r="G640" s="291"/>
      <c r="H640" s="291"/>
      <c r="I640" s="291"/>
      <c r="J640" s="179"/>
      <c r="K640" s="181" t="s">
        <v>5</v>
      </c>
      <c r="L640" s="179"/>
      <c r="M640" s="179"/>
      <c r="N640" s="179"/>
      <c r="O640" s="179"/>
      <c r="P640" s="179"/>
      <c r="Q640" s="179"/>
      <c r="R640" s="182"/>
      <c r="T640" s="183"/>
      <c r="U640" s="179"/>
      <c r="V640" s="179"/>
      <c r="W640" s="179"/>
      <c r="X640" s="179"/>
      <c r="Y640" s="179"/>
      <c r="Z640" s="179"/>
      <c r="AA640" s="184"/>
      <c r="AT640" s="185" t="s">
        <v>134</v>
      </c>
      <c r="AU640" s="185" t="s">
        <v>87</v>
      </c>
      <c r="AV640" s="11" t="s">
        <v>22</v>
      </c>
      <c r="AW640" s="11" t="s">
        <v>35</v>
      </c>
      <c r="AX640" s="11" t="s">
        <v>77</v>
      </c>
      <c r="AY640" s="185" t="s">
        <v>127</v>
      </c>
    </row>
    <row r="641" spans="2:65" s="11" customFormat="1" ht="22.5" customHeight="1">
      <c r="B641" s="178"/>
      <c r="C641" s="179"/>
      <c r="D641" s="179"/>
      <c r="E641" s="180" t="s">
        <v>5</v>
      </c>
      <c r="F641" s="290" t="s">
        <v>763</v>
      </c>
      <c r="G641" s="291"/>
      <c r="H641" s="291"/>
      <c r="I641" s="291"/>
      <c r="J641" s="179"/>
      <c r="K641" s="181" t="s">
        <v>5</v>
      </c>
      <c r="L641" s="179"/>
      <c r="M641" s="179"/>
      <c r="N641" s="179"/>
      <c r="O641" s="179"/>
      <c r="P641" s="179"/>
      <c r="Q641" s="179"/>
      <c r="R641" s="182"/>
      <c r="T641" s="183"/>
      <c r="U641" s="179"/>
      <c r="V641" s="179"/>
      <c r="W641" s="179"/>
      <c r="X641" s="179"/>
      <c r="Y641" s="179"/>
      <c r="Z641" s="179"/>
      <c r="AA641" s="184"/>
      <c r="AT641" s="185" t="s">
        <v>134</v>
      </c>
      <c r="AU641" s="185" t="s">
        <v>87</v>
      </c>
      <c r="AV641" s="11" t="s">
        <v>22</v>
      </c>
      <c r="AW641" s="11" t="s">
        <v>35</v>
      </c>
      <c r="AX641" s="11" t="s">
        <v>77</v>
      </c>
      <c r="AY641" s="185" t="s">
        <v>127</v>
      </c>
    </row>
    <row r="642" spans="2:65" s="11" customFormat="1" ht="22.5" customHeight="1">
      <c r="B642" s="178"/>
      <c r="C642" s="179"/>
      <c r="D642" s="179"/>
      <c r="E642" s="180" t="s">
        <v>5</v>
      </c>
      <c r="F642" s="290" t="s">
        <v>770</v>
      </c>
      <c r="G642" s="291"/>
      <c r="H642" s="291"/>
      <c r="I642" s="291"/>
      <c r="J642" s="179"/>
      <c r="K642" s="181" t="s">
        <v>5</v>
      </c>
      <c r="L642" s="179"/>
      <c r="M642" s="179"/>
      <c r="N642" s="179"/>
      <c r="O642" s="179"/>
      <c r="P642" s="179"/>
      <c r="Q642" s="179"/>
      <c r="R642" s="182"/>
      <c r="T642" s="183"/>
      <c r="U642" s="179"/>
      <c r="V642" s="179"/>
      <c r="W642" s="179"/>
      <c r="X642" s="179"/>
      <c r="Y642" s="179"/>
      <c r="Z642" s="179"/>
      <c r="AA642" s="184"/>
      <c r="AT642" s="185" t="s">
        <v>134</v>
      </c>
      <c r="AU642" s="185" t="s">
        <v>87</v>
      </c>
      <c r="AV642" s="11" t="s">
        <v>22</v>
      </c>
      <c r="AW642" s="11" t="s">
        <v>35</v>
      </c>
      <c r="AX642" s="11" t="s">
        <v>77</v>
      </c>
      <c r="AY642" s="185" t="s">
        <v>127</v>
      </c>
    </row>
    <row r="643" spans="2:65" s="10" customFormat="1" ht="22.5" customHeight="1">
      <c r="B643" s="170"/>
      <c r="C643" s="171"/>
      <c r="D643" s="171"/>
      <c r="E643" s="172" t="s">
        <v>5</v>
      </c>
      <c r="F643" s="302" t="s">
        <v>794</v>
      </c>
      <c r="G643" s="303"/>
      <c r="H643" s="303"/>
      <c r="I643" s="303"/>
      <c r="J643" s="171"/>
      <c r="K643" s="173">
        <v>656</v>
      </c>
      <c r="L643" s="171"/>
      <c r="M643" s="171"/>
      <c r="N643" s="171"/>
      <c r="O643" s="171"/>
      <c r="P643" s="171"/>
      <c r="Q643" s="171"/>
      <c r="R643" s="174"/>
      <c r="T643" s="175"/>
      <c r="U643" s="171"/>
      <c r="V643" s="171"/>
      <c r="W643" s="171"/>
      <c r="X643" s="171"/>
      <c r="Y643" s="171"/>
      <c r="Z643" s="171"/>
      <c r="AA643" s="176"/>
      <c r="AT643" s="177" t="s">
        <v>134</v>
      </c>
      <c r="AU643" s="177" t="s">
        <v>87</v>
      </c>
      <c r="AV643" s="10" t="s">
        <v>87</v>
      </c>
      <c r="AW643" s="10" t="s">
        <v>35</v>
      </c>
      <c r="AX643" s="10" t="s">
        <v>77</v>
      </c>
      <c r="AY643" s="177" t="s">
        <v>127</v>
      </c>
    </row>
    <row r="644" spans="2:65" s="11" customFormat="1" ht="22.5" customHeight="1">
      <c r="B644" s="178"/>
      <c r="C644" s="179"/>
      <c r="D644" s="179"/>
      <c r="E644" s="180" t="s">
        <v>5</v>
      </c>
      <c r="F644" s="290" t="s">
        <v>786</v>
      </c>
      <c r="G644" s="291"/>
      <c r="H644" s="291"/>
      <c r="I644" s="291"/>
      <c r="J644" s="179"/>
      <c r="K644" s="181" t="s">
        <v>5</v>
      </c>
      <c r="L644" s="179"/>
      <c r="M644" s="179"/>
      <c r="N644" s="179"/>
      <c r="O644" s="179"/>
      <c r="P644" s="179"/>
      <c r="Q644" s="179"/>
      <c r="R644" s="182"/>
      <c r="T644" s="183"/>
      <c r="U644" s="179"/>
      <c r="V644" s="179"/>
      <c r="W644" s="179"/>
      <c r="X644" s="179"/>
      <c r="Y644" s="179"/>
      <c r="Z644" s="179"/>
      <c r="AA644" s="184"/>
      <c r="AT644" s="185" t="s">
        <v>134</v>
      </c>
      <c r="AU644" s="185" t="s">
        <v>87</v>
      </c>
      <c r="AV644" s="11" t="s">
        <v>22</v>
      </c>
      <c r="AW644" s="11" t="s">
        <v>35</v>
      </c>
      <c r="AX644" s="11" t="s">
        <v>77</v>
      </c>
      <c r="AY644" s="185" t="s">
        <v>127</v>
      </c>
    </row>
    <row r="645" spans="2:65" s="10" customFormat="1" ht="22.5" customHeight="1">
      <c r="B645" s="170"/>
      <c r="C645" s="171"/>
      <c r="D645" s="171"/>
      <c r="E645" s="172" t="s">
        <v>5</v>
      </c>
      <c r="F645" s="302" t="s">
        <v>795</v>
      </c>
      <c r="G645" s="303"/>
      <c r="H645" s="303"/>
      <c r="I645" s="303"/>
      <c r="J645" s="171"/>
      <c r="K645" s="173">
        <v>144</v>
      </c>
      <c r="L645" s="171"/>
      <c r="M645" s="171"/>
      <c r="N645" s="171"/>
      <c r="O645" s="171"/>
      <c r="P645" s="171"/>
      <c r="Q645" s="171"/>
      <c r="R645" s="174"/>
      <c r="T645" s="175"/>
      <c r="U645" s="171"/>
      <c r="V645" s="171"/>
      <c r="W645" s="171"/>
      <c r="X645" s="171"/>
      <c r="Y645" s="171"/>
      <c r="Z645" s="171"/>
      <c r="AA645" s="176"/>
      <c r="AT645" s="177" t="s">
        <v>134</v>
      </c>
      <c r="AU645" s="177" t="s">
        <v>87</v>
      </c>
      <c r="AV645" s="10" t="s">
        <v>87</v>
      </c>
      <c r="AW645" s="10" t="s">
        <v>35</v>
      </c>
      <c r="AX645" s="10" t="s">
        <v>77</v>
      </c>
      <c r="AY645" s="177" t="s">
        <v>127</v>
      </c>
    </row>
    <row r="646" spans="2:65" s="11" customFormat="1" ht="22.5" customHeight="1">
      <c r="B646" s="178"/>
      <c r="C646" s="179"/>
      <c r="D646" s="179"/>
      <c r="E646" s="180" t="s">
        <v>5</v>
      </c>
      <c r="F646" s="290" t="s">
        <v>789</v>
      </c>
      <c r="G646" s="291"/>
      <c r="H646" s="291"/>
      <c r="I646" s="291"/>
      <c r="J646" s="179"/>
      <c r="K646" s="181" t="s">
        <v>5</v>
      </c>
      <c r="L646" s="179"/>
      <c r="M646" s="179"/>
      <c r="N646" s="179"/>
      <c r="O646" s="179"/>
      <c r="P646" s="179"/>
      <c r="Q646" s="179"/>
      <c r="R646" s="182"/>
      <c r="T646" s="183"/>
      <c r="U646" s="179"/>
      <c r="V646" s="179"/>
      <c r="W646" s="179"/>
      <c r="X646" s="179"/>
      <c r="Y646" s="179"/>
      <c r="Z646" s="179"/>
      <c r="AA646" s="184"/>
      <c r="AT646" s="185" t="s">
        <v>134</v>
      </c>
      <c r="AU646" s="185" t="s">
        <v>87</v>
      </c>
      <c r="AV646" s="11" t="s">
        <v>22</v>
      </c>
      <c r="AW646" s="11" t="s">
        <v>35</v>
      </c>
      <c r="AX646" s="11" t="s">
        <v>77</v>
      </c>
      <c r="AY646" s="185" t="s">
        <v>127</v>
      </c>
    </row>
    <row r="647" spans="2:65" s="10" customFormat="1" ht="22.5" customHeight="1">
      <c r="B647" s="170"/>
      <c r="C647" s="171"/>
      <c r="D647" s="171"/>
      <c r="E647" s="172" t="s">
        <v>5</v>
      </c>
      <c r="F647" s="302" t="s">
        <v>289</v>
      </c>
      <c r="G647" s="303"/>
      <c r="H647" s="303"/>
      <c r="I647" s="303"/>
      <c r="J647" s="171"/>
      <c r="K647" s="173">
        <v>12</v>
      </c>
      <c r="L647" s="171"/>
      <c r="M647" s="171"/>
      <c r="N647" s="171"/>
      <c r="O647" s="171"/>
      <c r="P647" s="171"/>
      <c r="Q647" s="171"/>
      <c r="R647" s="174"/>
      <c r="T647" s="175"/>
      <c r="U647" s="171"/>
      <c r="V647" s="171"/>
      <c r="W647" s="171"/>
      <c r="X647" s="171"/>
      <c r="Y647" s="171"/>
      <c r="Z647" s="171"/>
      <c r="AA647" s="176"/>
      <c r="AT647" s="177" t="s">
        <v>134</v>
      </c>
      <c r="AU647" s="177" t="s">
        <v>87</v>
      </c>
      <c r="AV647" s="10" t="s">
        <v>87</v>
      </c>
      <c r="AW647" s="10" t="s">
        <v>35</v>
      </c>
      <c r="AX647" s="10" t="s">
        <v>77</v>
      </c>
      <c r="AY647" s="177" t="s">
        <v>127</v>
      </c>
    </row>
    <row r="648" spans="2:65" s="13" customFormat="1" ht="22.5" customHeight="1">
      <c r="B648" s="200"/>
      <c r="C648" s="201"/>
      <c r="D648" s="201"/>
      <c r="E648" s="202" t="s">
        <v>5</v>
      </c>
      <c r="F648" s="313" t="s">
        <v>996</v>
      </c>
      <c r="G648" s="314"/>
      <c r="H648" s="314"/>
      <c r="I648" s="314"/>
      <c r="J648" s="201"/>
      <c r="K648" s="203">
        <v>812</v>
      </c>
      <c r="L648" s="201"/>
      <c r="M648" s="201"/>
      <c r="N648" s="201"/>
      <c r="O648" s="201"/>
      <c r="P648" s="201"/>
      <c r="Q648" s="201"/>
      <c r="R648" s="204"/>
      <c r="T648" s="205"/>
      <c r="U648" s="201"/>
      <c r="V648" s="201"/>
      <c r="W648" s="201"/>
      <c r="X648" s="201"/>
      <c r="Y648" s="201"/>
      <c r="Z648" s="201"/>
      <c r="AA648" s="206"/>
      <c r="AT648" s="207" t="s">
        <v>134</v>
      </c>
      <c r="AU648" s="207" t="s">
        <v>87</v>
      </c>
      <c r="AV648" s="13" t="s">
        <v>90</v>
      </c>
      <c r="AW648" s="13" t="s">
        <v>35</v>
      </c>
      <c r="AX648" s="13" t="s">
        <v>77</v>
      </c>
      <c r="AY648" s="207" t="s">
        <v>127</v>
      </c>
    </row>
    <row r="649" spans="2:65" s="10" customFormat="1" ht="22.5" customHeight="1">
      <c r="B649" s="170"/>
      <c r="C649" s="171"/>
      <c r="D649" s="171"/>
      <c r="E649" s="172" t="s">
        <v>5</v>
      </c>
      <c r="F649" s="302" t="s">
        <v>997</v>
      </c>
      <c r="G649" s="303"/>
      <c r="H649" s="303"/>
      <c r="I649" s="303"/>
      <c r="J649" s="171"/>
      <c r="K649" s="173">
        <v>587.79999999999995</v>
      </c>
      <c r="L649" s="171"/>
      <c r="M649" s="171"/>
      <c r="N649" s="171"/>
      <c r="O649" s="171"/>
      <c r="P649" s="171"/>
      <c r="Q649" s="171"/>
      <c r="R649" s="174"/>
      <c r="T649" s="175"/>
      <c r="U649" s="171"/>
      <c r="V649" s="171"/>
      <c r="W649" s="171"/>
      <c r="X649" s="171"/>
      <c r="Y649" s="171"/>
      <c r="Z649" s="171"/>
      <c r="AA649" s="176"/>
      <c r="AT649" s="177" t="s">
        <v>134</v>
      </c>
      <c r="AU649" s="177" t="s">
        <v>87</v>
      </c>
      <c r="AV649" s="10" t="s">
        <v>87</v>
      </c>
      <c r="AW649" s="10" t="s">
        <v>35</v>
      </c>
      <c r="AX649" s="10" t="s">
        <v>77</v>
      </c>
      <c r="AY649" s="177" t="s">
        <v>127</v>
      </c>
    </row>
    <row r="650" spans="2:65" s="13" customFormat="1" ht="22.5" customHeight="1">
      <c r="B650" s="200"/>
      <c r="C650" s="201"/>
      <c r="D650" s="201"/>
      <c r="E650" s="202" t="s">
        <v>5</v>
      </c>
      <c r="F650" s="313" t="s">
        <v>996</v>
      </c>
      <c r="G650" s="314"/>
      <c r="H650" s="314"/>
      <c r="I650" s="314"/>
      <c r="J650" s="201"/>
      <c r="K650" s="203">
        <v>587.79999999999995</v>
      </c>
      <c r="L650" s="201"/>
      <c r="M650" s="201"/>
      <c r="N650" s="201"/>
      <c r="O650" s="201"/>
      <c r="P650" s="201"/>
      <c r="Q650" s="201"/>
      <c r="R650" s="204"/>
      <c r="T650" s="205"/>
      <c r="U650" s="201"/>
      <c r="V650" s="201"/>
      <c r="W650" s="201"/>
      <c r="X650" s="201"/>
      <c r="Y650" s="201"/>
      <c r="Z650" s="201"/>
      <c r="AA650" s="206"/>
      <c r="AT650" s="207" t="s">
        <v>134</v>
      </c>
      <c r="AU650" s="207" t="s">
        <v>87</v>
      </c>
      <c r="AV650" s="13" t="s">
        <v>90</v>
      </c>
      <c r="AW650" s="13" t="s">
        <v>35</v>
      </c>
      <c r="AX650" s="13" t="s">
        <v>77</v>
      </c>
      <c r="AY650" s="207" t="s">
        <v>127</v>
      </c>
    </row>
    <row r="651" spans="2:65" s="12" customFormat="1" ht="22.5" customHeight="1">
      <c r="B651" s="188"/>
      <c r="C651" s="189"/>
      <c r="D651" s="189"/>
      <c r="E651" s="190" t="s">
        <v>5</v>
      </c>
      <c r="F651" s="304" t="s">
        <v>279</v>
      </c>
      <c r="G651" s="305"/>
      <c r="H651" s="305"/>
      <c r="I651" s="305"/>
      <c r="J651" s="189"/>
      <c r="K651" s="191">
        <v>1399.8</v>
      </c>
      <c r="L651" s="189"/>
      <c r="M651" s="189"/>
      <c r="N651" s="189"/>
      <c r="O651" s="189"/>
      <c r="P651" s="189"/>
      <c r="Q651" s="189"/>
      <c r="R651" s="192"/>
      <c r="T651" s="193"/>
      <c r="U651" s="189"/>
      <c r="V651" s="189"/>
      <c r="W651" s="189"/>
      <c r="X651" s="189"/>
      <c r="Y651" s="189"/>
      <c r="Z651" s="189"/>
      <c r="AA651" s="194"/>
      <c r="AT651" s="195" t="s">
        <v>134</v>
      </c>
      <c r="AU651" s="195" t="s">
        <v>87</v>
      </c>
      <c r="AV651" s="12" t="s">
        <v>150</v>
      </c>
      <c r="AW651" s="12" t="s">
        <v>35</v>
      </c>
      <c r="AX651" s="12" t="s">
        <v>22</v>
      </c>
      <c r="AY651" s="195" t="s">
        <v>127</v>
      </c>
    </row>
    <row r="652" spans="2:65" s="1" customFormat="1" ht="31.5" customHeight="1">
      <c r="B652" s="135"/>
      <c r="C652" s="163" t="s">
        <v>491</v>
      </c>
      <c r="D652" s="163" t="s">
        <v>128</v>
      </c>
      <c r="E652" s="164" t="s">
        <v>441</v>
      </c>
      <c r="F652" s="285" t="s">
        <v>442</v>
      </c>
      <c r="G652" s="285"/>
      <c r="H652" s="285"/>
      <c r="I652" s="285"/>
      <c r="J652" s="165" t="s">
        <v>261</v>
      </c>
      <c r="K652" s="166">
        <v>812</v>
      </c>
      <c r="L652" s="286">
        <v>0</v>
      </c>
      <c r="M652" s="286"/>
      <c r="N652" s="287">
        <f>ROUND(L652*K652,2)</f>
        <v>0</v>
      </c>
      <c r="O652" s="287"/>
      <c r="P652" s="287"/>
      <c r="Q652" s="287"/>
      <c r="R652" s="138"/>
      <c r="T652" s="167" t="s">
        <v>5</v>
      </c>
      <c r="U652" s="47" t="s">
        <v>42</v>
      </c>
      <c r="V652" s="39"/>
      <c r="W652" s="168">
        <f>V652*K652</f>
        <v>0</v>
      </c>
      <c r="X652" s="168">
        <v>0.10373</v>
      </c>
      <c r="Y652" s="168">
        <f>X652*K652</f>
        <v>84.228760000000008</v>
      </c>
      <c r="Z652" s="168">
        <v>0</v>
      </c>
      <c r="AA652" s="169">
        <f>Z652*K652</f>
        <v>0</v>
      </c>
      <c r="AR652" s="21" t="s">
        <v>150</v>
      </c>
      <c r="AT652" s="21" t="s">
        <v>128</v>
      </c>
      <c r="AU652" s="21" t="s">
        <v>87</v>
      </c>
      <c r="AY652" s="21" t="s">
        <v>127</v>
      </c>
      <c r="BE652" s="109">
        <f>IF(U652="základní",N652,0)</f>
        <v>0</v>
      </c>
      <c r="BF652" s="109">
        <f>IF(U652="snížená",N652,0)</f>
        <v>0</v>
      </c>
      <c r="BG652" s="109">
        <f>IF(U652="zákl. přenesená",N652,0)</f>
        <v>0</v>
      </c>
      <c r="BH652" s="109">
        <f>IF(U652="sníž. přenesená",N652,0)</f>
        <v>0</v>
      </c>
      <c r="BI652" s="109">
        <f>IF(U652="nulová",N652,0)</f>
        <v>0</v>
      </c>
      <c r="BJ652" s="21" t="s">
        <v>22</v>
      </c>
      <c r="BK652" s="109">
        <f>ROUND(L652*K652,2)</f>
        <v>0</v>
      </c>
      <c r="BL652" s="21" t="s">
        <v>150</v>
      </c>
      <c r="BM652" s="21" t="s">
        <v>998</v>
      </c>
    </row>
    <row r="653" spans="2:65" s="11" customFormat="1" ht="22.5" customHeight="1">
      <c r="B653" s="178"/>
      <c r="C653" s="179"/>
      <c r="D653" s="179"/>
      <c r="E653" s="180" t="s">
        <v>5</v>
      </c>
      <c r="F653" s="300" t="s">
        <v>263</v>
      </c>
      <c r="G653" s="301"/>
      <c r="H653" s="301"/>
      <c r="I653" s="301"/>
      <c r="J653" s="179"/>
      <c r="K653" s="181" t="s">
        <v>5</v>
      </c>
      <c r="L653" s="179"/>
      <c r="M653" s="179"/>
      <c r="N653" s="179"/>
      <c r="O653" s="179"/>
      <c r="P653" s="179"/>
      <c r="Q653" s="179"/>
      <c r="R653" s="182"/>
      <c r="T653" s="183"/>
      <c r="U653" s="179"/>
      <c r="V653" s="179"/>
      <c r="W653" s="179"/>
      <c r="X653" s="179"/>
      <c r="Y653" s="179"/>
      <c r="Z653" s="179"/>
      <c r="AA653" s="184"/>
      <c r="AT653" s="185" t="s">
        <v>134</v>
      </c>
      <c r="AU653" s="185" t="s">
        <v>87</v>
      </c>
      <c r="AV653" s="11" t="s">
        <v>22</v>
      </c>
      <c r="AW653" s="11" t="s">
        <v>35</v>
      </c>
      <c r="AX653" s="11" t="s">
        <v>77</v>
      </c>
      <c r="AY653" s="185" t="s">
        <v>127</v>
      </c>
    </row>
    <row r="654" spans="2:65" s="11" customFormat="1" ht="22.5" customHeight="1">
      <c r="B654" s="178"/>
      <c r="C654" s="179"/>
      <c r="D654" s="179"/>
      <c r="E654" s="180" t="s">
        <v>5</v>
      </c>
      <c r="F654" s="290" t="s">
        <v>760</v>
      </c>
      <c r="G654" s="291"/>
      <c r="H654" s="291"/>
      <c r="I654" s="291"/>
      <c r="J654" s="179"/>
      <c r="K654" s="181" t="s">
        <v>5</v>
      </c>
      <c r="L654" s="179"/>
      <c r="M654" s="179"/>
      <c r="N654" s="179"/>
      <c r="O654" s="179"/>
      <c r="P654" s="179"/>
      <c r="Q654" s="179"/>
      <c r="R654" s="182"/>
      <c r="T654" s="183"/>
      <c r="U654" s="179"/>
      <c r="V654" s="179"/>
      <c r="W654" s="179"/>
      <c r="X654" s="179"/>
      <c r="Y654" s="179"/>
      <c r="Z654" s="179"/>
      <c r="AA654" s="184"/>
      <c r="AT654" s="185" t="s">
        <v>134</v>
      </c>
      <c r="AU654" s="185" t="s">
        <v>87</v>
      </c>
      <c r="AV654" s="11" t="s">
        <v>22</v>
      </c>
      <c r="AW654" s="11" t="s">
        <v>35</v>
      </c>
      <c r="AX654" s="11" t="s">
        <v>77</v>
      </c>
      <c r="AY654" s="185" t="s">
        <v>127</v>
      </c>
    </row>
    <row r="655" spans="2:65" s="11" customFormat="1" ht="22.5" customHeight="1">
      <c r="B655" s="178"/>
      <c r="C655" s="179"/>
      <c r="D655" s="179"/>
      <c r="E655" s="180" t="s">
        <v>5</v>
      </c>
      <c r="F655" s="290" t="s">
        <v>761</v>
      </c>
      <c r="G655" s="291"/>
      <c r="H655" s="291"/>
      <c r="I655" s="291"/>
      <c r="J655" s="179"/>
      <c r="K655" s="181" t="s">
        <v>5</v>
      </c>
      <c r="L655" s="179"/>
      <c r="M655" s="179"/>
      <c r="N655" s="179"/>
      <c r="O655" s="179"/>
      <c r="P655" s="179"/>
      <c r="Q655" s="179"/>
      <c r="R655" s="182"/>
      <c r="T655" s="183"/>
      <c r="U655" s="179"/>
      <c r="V655" s="179"/>
      <c r="W655" s="179"/>
      <c r="X655" s="179"/>
      <c r="Y655" s="179"/>
      <c r="Z655" s="179"/>
      <c r="AA655" s="184"/>
      <c r="AT655" s="185" t="s">
        <v>134</v>
      </c>
      <c r="AU655" s="185" t="s">
        <v>87</v>
      </c>
      <c r="AV655" s="11" t="s">
        <v>22</v>
      </c>
      <c r="AW655" s="11" t="s">
        <v>35</v>
      </c>
      <c r="AX655" s="11" t="s">
        <v>77</v>
      </c>
      <c r="AY655" s="185" t="s">
        <v>127</v>
      </c>
    </row>
    <row r="656" spans="2:65" s="11" customFormat="1" ht="22.5" customHeight="1">
      <c r="B656" s="178"/>
      <c r="C656" s="179"/>
      <c r="D656" s="179"/>
      <c r="E656" s="180" t="s">
        <v>5</v>
      </c>
      <c r="F656" s="290" t="s">
        <v>762</v>
      </c>
      <c r="G656" s="291"/>
      <c r="H656" s="291"/>
      <c r="I656" s="291"/>
      <c r="J656" s="179"/>
      <c r="K656" s="181" t="s">
        <v>5</v>
      </c>
      <c r="L656" s="179"/>
      <c r="M656" s="179"/>
      <c r="N656" s="179"/>
      <c r="O656" s="179"/>
      <c r="P656" s="179"/>
      <c r="Q656" s="179"/>
      <c r="R656" s="182"/>
      <c r="T656" s="183"/>
      <c r="U656" s="179"/>
      <c r="V656" s="179"/>
      <c r="W656" s="179"/>
      <c r="X656" s="179"/>
      <c r="Y656" s="179"/>
      <c r="Z656" s="179"/>
      <c r="AA656" s="184"/>
      <c r="AT656" s="185" t="s">
        <v>134</v>
      </c>
      <c r="AU656" s="185" t="s">
        <v>87</v>
      </c>
      <c r="AV656" s="11" t="s">
        <v>22</v>
      </c>
      <c r="AW656" s="11" t="s">
        <v>35</v>
      </c>
      <c r="AX656" s="11" t="s">
        <v>77</v>
      </c>
      <c r="AY656" s="185" t="s">
        <v>127</v>
      </c>
    </row>
    <row r="657" spans="2:65" s="11" customFormat="1" ht="22.5" customHeight="1">
      <c r="B657" s="178"/>
      <c r="C657" s="179"/>
      <c r="D657" s="179"/>
      <c r="E657" s="180" t="s">
        <v>5</v>
      </c>
      <c r="F657" s="290" t="s">
        <v>763</v>
      </c>
      <c r="G657" s="291"/>
      <c r="H657" s="291"/>
      <c r="I657" s="291"/>
      <c r="J657" s="179"/>
      <c r="K657" s="181" t="s">
        <v>5</v>
      </c>
      <c r="L657" s="179"/>
      <c r="M657" s="179"/>
      <c r="N657" s="179"/>
      <c r="O657" s="179"/>
      <c r="P657" s="179"/>
      <c r="Q657" s="179"/>
      <c r="R657" s="182"/>
      <c r="T657" s="183"/>
      <c r="U657" s="179"/>
      <c r="V657" s="179"/>
      <c r="W657" s="179"/>
      <c r="X657" s="179"/>
      <c r="Y657" s="179"/>
      <c r="Z657" s="179"/>
      <c r="AA657" s="184"/>
      <c r="AT657" s="185" t="s">
        <v>134</v>
      </c>
      <c r="AU657" s="185" t="s">
        <v>87</v>
      </c>
      <c r="AV657" s="11" t="s">
        <v>22</v>
      </c>
      <c r="AW657" s="11" t="s">
        <v>35</v>
      </c>
      <c r="AX657" s="11" t="s">
        <v>77</v>
      </c>
      <c r="AY657" s="185" t="s">
        <v>127</v>
      </c>
    </row>
    <row r="658" spans="2:65" s="11" customFormat="1" ht="22.5" customHeight="1">
      <c r="B658" s="178"/>
      <c r="C658" s="179"/>
      <c r="D658" s="179"/>
      <c r="E658" s="180" t="s">
        <v>5</v>
      </c>
      <c r="F658" s="290" t="s">
        <v>770</v>
      </c>
      <c r="G658" s="291"/>
      <c r="H658" s="291"/>
      <c r="I658" s="291"/>
      <c r="J658" s="179"/>
      <c r="K658" s="181" t="s">
        <v>5</v>
      </c>
      <c r="L658" s="179"/>
      <c r="M658" s="179"/>
      <c r="N658" s="179"/>
      <c r="O658" s="179"/>
      <c r="P658" s="179"/>
      <c r="Q658" s="179"/>
      <c r="R658" s="182"/>
      <c r="T658" s="183"/>
      <c r="U658" s="179"/>
      <c r="V658" s="179"/>
      <c r="W658" s="179"/>
      <c r="X658" s="179"/>
      <c r="Y658" s="179"/>
      <c r="Z658" s="179"/>
      <c r="AA658" s="184"/>
      <c r="AT658" s="185" t="s">
        <v>134</v>
      </c>
      <c r="AU658" s="185" t="s">
        <v>87</v>
      </c>
      <c r="AV658" s="11" t="s">
        <v>22</v>
      </c>
      <c r="AW658" s="11" t="s">
        <v>35</v>
      </c>
      <c r="AX658" s="11" t="s">
        <v>77</v>
      </c>
      <c r="AY658" s="185" t="s">
        <v>127</v>
      </c>
    </row>
    <row r="659" spans="2:65" s="10" customFormat="1" ht="22.5" customHeight="1">
      <c r="B659" s="170"/>
      <c r="C659" s="171"/>
      <c r="D659" s="171"/>
      <c r="E659" s="172" t="s">
        <v>5</v>
      </c>
      <c r="F659" s="302" t="s">
        <v>794</v>
      </c>
      <c r="G659" s="303"/>
      <c r="H659" s="303"/>
      <c r="I659" s="303"/>
      <c r="J659" s="171"/>
      <c r="K659" s="173">
        <v>656</v>
      </c>
      <c r="L659" s="171"/>
      <c r="M659" s="171"/>
      <c r="N659" s="171"/>
      <c r="O659" s="171"/>
      <c r="P659" s="171"/>
      <c r="Q659" s="171"/>
      <c r="R659" s="174"/>
      <c r="T659" s="175"/>
      <c r="U659" s="171"/>
      <c r="V659" s="171"/>
      <c r="W659" s="171"/>
      <c r="X659" s="171"/>
      <c r="Y659" s="171"/>
      <c r="Z659" s="171"/>
      <c r="AA659" s="176"/>
      <c r="AT659" s="177" t="s">
        <v>134</v>
      </c>
      <c r="AU659" s="177" t="s">
        <v>87</v>
      </c>
      <c r="AV659" s="10" t="s">
        <v>87</v>
      </c>
      <c r="AW659" s="10" t="s">
        <v>35</v>
      </c>
      <c r="AX659" s="10" t="s">
        <v>77</v>
      </c>
      <c r="AY659" s="177" t="s">
        <v>127</v>
      </c>
    </row>
    <row r="660" spans="2:65" s="11" customFormat="1" ht="22.5" customHeight="1">
      <c r="B660" s="178"/>
      <c r="C660" s="179"/>
      <c r="D660" s="179"/>
      <c r="E660" s="180" t="s">
        <v>5</v>
      </c>
      <c r="F660" s="290" t="s">
        <v>786</v>
      </c>
      <c r="G660" s="291"/>
      <c r="H660" s="291"/>
      <c r="I660" s="291"/>
      <c r="J660" s="179"/>
      <c r="K660" s="181" t="s">
        <v>5</v>
      </c>
      <c r="L660" s="179"/>
      <c r="M660" s="179"/>
      <c r="N660" s="179"/>
      <c r="O660" s="179"/>
      <c r="P660" s="179"/>
      <c r="Q660" s="179"/>
      <c r="R660" s="182"/>
      <c r="T660" s="183"/>
      <c r="U660" s="179"/>
      <c r="V660" s="179"/>
      <c r="W660" s="179"/>
      <c r="X660" s="179"/>
      <c r="Y660" s="179"/>
      <c r="Z660" s="179"/>
      <c r="AA660" s="184"/>
      <c r="AT660" s="185" t="s">
        <v>134</v>
      </c>
      <c r="AU660" s="185" t="s">
        <v>87</v>
      </c>
      <c r="AV660" s="11" t="s">
        <v>22</v>
      </c>
      <c r="AW660" s="11" t="s">
        <v>35</v>
      </c>
      <c r="AX660" s="11" t="s">
        <v>77</v>
      </c>
      <c r="AY660" s="185" t="s">
        <v>127</v>
      </c>
    </row>
    <row r="661" spans="2:65" s="10" customFormat="1" ht="22.5" customHeight="1">
      <c r="B661" s="170"/>
      <c r="C661" s="171"/>
      <c r="D661" s="171"/>
      <c r="E661" s="172" t="s">
        <v>5</v>
      </c>
      <c r="F661" s="302" t="s">
        <v>795</v>
      </c>
      <c r="G661" s="303"/>
      <c r="H661" s="303"/>
      <c r="I661" s="303"/>
      <c r="J661" s="171"/>
      <c r="K661" s="173">
        <v>144</v>
      </c>
      <c r="L661" s="171"/>
      <c r="M661" s="171"/>
      <c r="N661" s="171"/>
      <c r="O661" s="171"/>
      <c r="P661" s="171"/>
      <c r="Q661" s="171"/>
      <c r="R661" s="174"/>
      <c r="T661" s="175"/>
      <c r="U661" s="171"/>
      <c r="V661" s="171"/>
      <c r="W661" s="171"/>
      <c r="X661" s="171"/>
      <c r="Y661" s="171"/>
      <c r="Z661" s="171"/>
      <c r="AA661" s="176"/>
      <c r="AT661" s="177" t="s">
        <v>134</v>
      </c>
      <c r="AU661" s="177" t="s">
        <v>87</v>
      </c>
      <c r="AV661" s="10" t="s">
        <v>87</v>
      </c>
      <c r="AW661" s="10" t="s">
        <v>35</v>
      </c>
      <c r="AX661" s="10" t="s">
        <v>77</v>
      </c>
      <c r="AY661" s="177" t="s">
        <v>127</v>
      </c>
    </row>
    <row r="662" spans="2:65" s="11" customFormat="1" ht="22.5" customHeight="1">
      <c r="B662" s="178"/>
      <c r="C662" s="179"/>
      <c r="D662" s="179"/>
      <c r="E662" s="180" t="s">
        <v>5</v>
      </c>
      <c r="F662" s="290" t="s">
        <v>789</v>
      </c>
      <c r="G662" s="291"/>
      <c r="H662" s="291"/>
      <c r="I662" s="291"/>
      <c r="J662" s="179"/>
      <c r="K662" s="181" t="s">
        <v>5</v>
      </c>
      <c r="L662" s="179"/>
      <c r="M662" s="179"/>
      <c r="N662" s="179"/>
      <c r="O662" s="179"/>
      <c r="P662" s="179"/>
      <c r="Q662" s="179"/>
      <c r="R662" s="182"/>
      <c r="T662" s="183"/>
      <c r="U662" s="179"/>
      <c r="V662" s="179"/>
      <c r="W662" s="179"/>
      <c r="X662" s="179"/>
      <c r="Y662" s="179"/>
      <c r="Z662" s="179"/>
      <c r="AA662" s="184"/>
      <c r="AT662" s="185" t="s">
        <v>134</v>
      </c>
      <c r="AU662" s="185" t="s">
        <v>87</v>
      </c>
      <c r="AV662" s="11" t="s">
        <v>22</v>
      </c>
      <c r="AW662" s="11" t="s">
        <v>35</v>
      </c>
      <c r="AX662" s="11" t="s">
        <v>77</v>
      </c>
      <c r="AY662" s="185" t="s">
        <v>127</v>
      </c>
    </row>
    <row r="663" spans="2:65" s="10" customFormat="1" ht="22.5" customHeight="1">
      <c r="B663" s="170"/>
      <c r="C663" s="171"/>
      <c r="D663" s="171"/>
      <c r="E663" s="172" t="s">
        <v>5</v>
      </c>
      <c r="F663" s="302" t="s">
        <v>289</v>
      </c>
      <c r="G663" s="303"/>
      <c r="H663" s="303"/>
      <c r="I663" s="303"/>
      <c r="J663" s="171"/>
      <c r="K663" s="173">
        <v>12</v>
      </c>
      <c r="L663" s="171"/>
      <c r="M663" s="171"/>
      <c r="N663" s="171"/>
      <c r="O663" s="171"/>
      <c r="P663" s="171"/>
      <c r="Q663" s="171"/>
      <c r="R663" s="174"/>
      <c r="T663" s="175"/>
      <c r="U663" s="171"/>
      <c r="V663" s="171"/>
      <c r="W663" s="171"/>
      <c r="X663" s="171"/>
      <c r="Y663" s="171"/>
      <c r="Z663" s="171"/>
      <c r="AA663" s="176"/>
      <c r="AT663" s="177" t="s">
        <v>134</v>
      </c>
      <c r="AU663" s="177" t="s">
        <v>87</v>
      </c>
      <c r="AV663" s="10" t="s">
        <v>87</v>
      </c>
      <c r="AW663" s="10" t="s">
        <v>35</v>
      </c>
      <c r="AX663" s="10" t="s">
        <v>77</v>
      </c>
      <c r="AY663" s="177" t="s">
        <v>127</v>
      </c>
    </row>
    <row r="664" spans="2:65" s="12" customFormat="1" ht="22.5" customHeight="1">
      <c r="B664" s="188"/>
      <c r="C664" s="189"/>
      <c r="D664" s="189"/>
      <c r="E664" s="190" t="s">
        <v>5</v>
      </c>
      <c r="F664" s="304" t="s">
        <v>279</v>
      </c>
      <c r="G664" s="305"/>
      <c r="H664" s="305"/>
      <c r="I664" s="305"/>
      <c r="J664" s="189"/>
      <c r="K664" s="191">
        <v>812</v>
      </c>
      <c r="L664" s="189"/>
      <c r="M664" s="189"/>
      <c r="N664" s="189"/>
      <c r="O664" s="189"/>
      <c r="P664" s="189"/>
      <c r="Q664" s="189"/>
      <c r="R664" s="192"/>
      <c r="T664" s="193"/>
      <c r="U664" s="189"/>
      <c r="V664" s="189"/>
      <c r="W664" s="189"/>
      <c r="X664" s="189"/>
      <c r="Y664" s="189"/>
      <c r="Z664" s="189"/>
      <c r="AA664" s="194"/>
      <c r="AT664" s="195" t="s">
        <v>134</v>
      </c>
      <c r="AU664" s="195" t="s">
        <v>87</v>
      </c>
      <c r="AV664" s="12" t="s">
        <v>150</v>
      </c>
      <c r="AW664" s="12" t="s">
        <v>35</v>
      </c>
      <c r="AX664" s="12" t="s">
        <v>22</v>
      </c>
      <c r="AY664" s="195" t="s">
        <v>127</v>
      </c>
    </row>
    <row r="665" spans="2:65" s="1" customFormat="1" ht="31.5" customHeight="1">
      <c r="B665" s="135"/>
      <c r="C665" s="163" t="s">
        <v>495</v>
      </c>
      <c r="D665" s="163" t="s">
        <v>128</v>
      </c>
      <c r="E665" s="164" t="s">
        <v>445</v>
      </c>
      <c r="F665" s="285" t="s">
        <v>446</v>
      </c>
      <c r="G665" s="285"/>
      <c r="H665" s="285"/>
      <c r="I665" s="285"/>
      <c r="J665" s="165" t="s">
        <v>261</v>
      </c>
      <c r="K665" s="166">
        <v>587.79999999999995</v>
      </c>
      <c r="L665" s="286">
        <v>0</v>
      </c>
      <c r="M665" s="286"/>
      <c r="N665" s="287">
        <f>ROUND(L665*K665,2)</f>
        <v>0</v>
      </c>
      <c r="O665" s="287"/>
      <c r="P665" s="287"/>
      <c r="Q665" s="287"/>
      <c r="R665" s="138"/>
      <c r="T665" s="167" t="s">
        <v>5</v>
      </c>
      <c r="U665" s="47" t="s">
        <v>42</v>
      </c>
      <c r="V665" s="39"/>
      <c r="W665" s="168">
        <f>V665*K665</f>
        <v>0</v>
      </c>
      <c r="X665" s="168">
        <v>0.15559000000000001</v>
      </c>
      <c r="Y665" s="168">
        <f>X665*K665</f>
        <v>91.455801999999991</v>
      </c>
      <c r="Z665" s="168">
        <v>0</v>
      </c>
      <c r="AA665" s="169">
        <f>Z665*K665</f>
        <v>0</v>
      </c>
      <c r="AR665" s="21" t="s">
        <v>150</v>
      </c>
      <c r="AT665" s="21" t="s">
        <v>128</v>
      </c>
      <c r="AU665" s="21" t="s">
        <v>87</v>
      </c>
      <c r="AY665" s="21" t="s">
        <v>127</v>
      </c>
      <c r="BE665" s="109">
        <f>IF(U665="základní",N665,0)</f>
        <v>0</v>
      </c>
      <c r="BF665" s="109">
        <f>IF(U665="snížená",N665,0)</f>
        <v>0</v>
      </c>
      <c r="BG665" s="109">
        <f>IF(U665="zákl. přenesená",N665,0)</f>
        <v>0</v>
      </c>
      <c r="BH665" s="109">
        <f>IF(U665="sníž. přenesená",N665,0)</f>
        <v>0</v>
      </c>
      <c r="BI665" s="109">
        <f>IF(U665="nulová",N665,0)</f>
        <v>0</v>
      </c>
      <c r="BJ665" s="21" t="s">
        <v>22</v>
      </c>
      <c r="BK665" s="109">
        <f>ROUND(L665*K665,2)</f>
        <v>0</v>
      </c>
      <c r="BL665" s="21" t="s">
        <v>150</v>
      </c>
      <c r="BM665" s="21" t="s">
        <v>999</v>
      </c>
    </row>
    <row r="666" spans="2:65" s="1" customFormat="1" ht="31.5" customHeight="1">
      <c r="B666" s="135"/>
      <c r="C666" s="163" t="s">
        <v>499</v>
      </c>
      <c r="D666" s="163" t="s">
        <v>128</v>
      </c>
      <c r="E666" s="164" t="s">
        <v>449</v>
      </c>
      <c r="F666" s="285" t="s">
        <v>450</v>
      </c>
      <c r="G666" s="285"/>
      <c r="H666" s="285"/>
      <c r="I666" s="285"/>
      <c r="J666" s="165" t="s">
        <v>261</v>
      </c>
      <c r="K666" s="166">
        <v>17</v>
      </c>
      <c r="L666" s="286">
        <v>0</v>
      </c>
      <c r="M666" s="286"/>
      <c r="N666" s="287">
        <f>ROUND(L666*K666,2)</f>
        <v>0</v>
      </c>
      <c r="O666" s="287"/>
      <c r="P666" s="287"/>
      <c r="Q666" s="287"/>
      <c r="R666" s="138"/>
      <c r="T666" s="167" t="s">
        <v>5</v>
      </c>
      <c r="U666" s="47" t="s">
        <v>42</v>
      </c>
      <c r="V666" s="39"/>
      <c r="W666" s="168">
        <f>V666*K666</f>
        <v>0</v>
      </c>
      <c r="X666" s="168">
        <v>8.4250000000000005E-2</v>
      </c>
      <c r="Y666" s="168">
        <f>X666*K666</f>
        <v>1.43225</v>
      </c>
      <c r="Z666" s="168">
        <v>0</v>
      </c>
      <c r="AA666" s="169">
        <f>Z666*K666</f>
        <v>0</v>
      </c>
      <c r="AR666" s="21" t="s">
        <v>150</v>
      </c>
      <c r="AT666" s="21" t="s">
        <v>128</v>
      </c>
      <c r="AU666" s="21" t="s">
        <v>87</v>
      </c>
      <c r="AY666" s="21" t="s">
        <v>127</v>
      </c>
      <c r="BE666" s="109">
        <f>IF(U666="základní",N666,0)</f>
        <v>0</v>
      </c>
      <c r="BF666" s="109">
        <f>IF(U666="snížená",N666,0)</f>
        <v>0</v>
      </c>
      <c r="BG666" s="109">
        <f>IF(U666="zákl. přenesená",N666,0)</f>
        <v>0</v>
      </c>
      <c r="BH666" s="109">
        <f>IF(U666="sníž. přenesená",N666,0)</f>
        <v>0</v>
      </c>
      <c r="BI666" s="109">
        <f>IF(U666="nulová",N666,0)</f>
        <v>0</v>
      </c>
      <c r="BJ666" s="21" t="s">
        <v>22</v>
      </c>
      <c r="BK666" s="109">
        <f>ROUND(L666*K666,2)</f>
        <v>0</v>
      </c>
      <c r="BL666" s="21" t="s">
        <v>150</v>
      </c>
      <c r="BM666" s="21" t="s">
        <v>1000</v>
      </c>
    </row>
    <row r="667" spans="2:65" s="11" customFormat="1" ht="22.5" customHeight="1">
      <c r="B667" s="178"/>
      <c r="C667" s="179"/>
      <c r="D667" s="179"/>
      <c r="E667" s="180" t="s">
        <v>5</v>
      </c>
      <c r="F667" s="300" t="s">
        <v>263</v>
      </c>
      <c r="G667" s="301"/>
      <c r="H667" s="301"/>
      <c r="I667" s="301"/>
      <c r="J667" s="179"/>
      <c r="K667" s="181" t="s">
        <v>5</v>
      </c>
      <c r="L667" s="179"/>
      <c r="M667" s="179"/>
      <c r="N667" s="179"/>
      <c r="O667" s="179"/>
      <c r="P667" s="179"/>
      <c r="Q667" s="179"/>
      <c r="R667" s="182"/>
      <c r="T667" s="183"/>
      <c r="U667" s="179"/>
      <c r="V667" s="179"/>
      <c r="W667" s="179"/>
      <c r="X667" s="179"/>
      <c r="Y667" s="179"/>
      <c r="Z667" s="179"/>
      <c r="AA667" s="184"/>
      <c r="AT667" s="185" t="s">
        <v>134</v>
      </c>
      <c r="AU667" s="185" t="s">
        <v>87</v>
      </c>
      <c r="AV667" s="11" t="s">
        <v>22</v>
      </c>
      <c r="AW667" s="11" t="s">
        <v>35</v>
      </c>
      <c r="AX667" s="11" t="s">
        <v>77</v>
      </c>
      <c r="AY667" s="185" t="s">
        <v>127</v>
      </c>
    </row>
    <row r="668" spans="2:65" s="11" customFormat="1" ht="22.5" customHeight="1">
      <c r="B668" s="178"/>
      <c r="C668" s="179"/>
      <c r="D668" s="179"/>
      <c r="E668" s="180" t="s">
        <v>5</v>
      </c>
      <c r="F668" s="290" t="s">
        <v>760</v>
      </c>
      <c r="G668" s="291"/>
      <c r="H668" s="291"/>
      <c r="I668" s="291"/>
      <c r="J668" s="179"/>
      <c r="K668" s="181" t="s">
        <v>5</v>
      </c>
      <c r="L668" s="179"/>
      <c r="M668" s="179"/>
      <c r="N668" s="179"/>
      <c r="O668" s="179"/>
      <c r="P668" s="179"/>
      <c r="Q668" s="179"/>
      <c r="R668" s="182"/>
      <c r="T668" s="183"/>
      <c r="U668" s="179"/>
      <c r="V668" s="179"/>
      <c r="W668" s="179"/>
      <c r="X668" s="179"/>
      <c r="Y668" s="179"/>
      <c r="Z668" s="179"/>
      <c r="AA668" s="184"/>
      <c r="AT668" s="185" t="s">
        <v>134</v>
      </c>
      <c r="AU668" s="185" t="s">
        <v>87</v>
      </c>
      <c r="AV668" s="11" t="s">
        <v>22</v>
      </c>
      <c r="AW668" s="11" t="s">
        <v>35</v>
      </c>
      <c r="AX668" s="11" t="s">
        <v>77</v>
      </c>
      <c r="AY668" s="185" t="s">
        <v>127</v>
      </c>
    </row>
    <row r="669" spans="2:65" s="11" customFormat="1" ht="22.5" customHeight="1">
      <c r="B669" s="178"/>
      <c r="C669" s="179"/>
      <c r="D669" s="179"/>
      <c r="E669" s="180" t="s">
        <v>5</v>
      </c>
      <c r="F669" s="290" t="s">
        <v>761</v>
      </c>
      <c r="G669" s="291"/>
      <c r="H669" s="291"/>
      <c r="I669" s="291"/>
      <c r="J669" s="179"/>
      <c r="K669" s="181" t="s">
        <v>5</v>
      </c>
      <c r="L669" s="179"/>
      <c r="M669" s="179"/>
      <c r="N669" s="179"/>
      <c r="O669" s="179"/>
      <c r="P669" s="179"/>
      <c r="Q669" s="179"/>
      <c r="R669" s="182"/>
      <c r="T669" s="183"/>
      <c r="U669" s="179"/>
      <c r="V669" s="179"/>
      <c r="W669" s="179"/>
      <c r="X669" s="179"/>
      <c r="Y669" s="179"/>
      <c r="Z669" s="179"/>
      <c r="AA669" s="184"/>
      <c r="AT669" s="185" t="s">
        <v>134</v>
      </c>
      <c r="AU669" s="185" t="s">
        <v>87</v>
      </c>
      <c r="AV669" s="11" t="s">
        <v>22</v>
      </c>
      <c r="AW669" s="11" t="s">
        <v>35</v>
      </c>
      <c r="AX669" s="11" t="s">
        <v>77</v>
      </c>
      <c r="AY669" s="185" t="s">
        <v>127</v>
      </c>
    </row>
    <row r="670" spans="2:65" s="11" customFormat="1" ht="22.5" customHeight="1">
      <c r="B670" s="178"/>
      <c r="C670" s="179"/>
      <c r="D670" s="179"/>
      <c r="E670" s="180" t="s">
        <v>5</v>
      </c>
      <c r="F670" s="290" t="s">
        <v>762</v>
      </c>
      <c r="G670" s="291"/>
      <c r="H670" s="291"/>
      <c r="I670" s="291"/>
      <c r="J670" s="179"/>
      <c r="K670" s="181" t="s">
        <v>5</v>
      </c>
      <c r="L670" s="179"/>
      <c r="M670" s="179"/>
      <c r="N670" s="179"/>
      <c r="O670" s="179"/>
      <c r="P670" s="179"/>
      <c r="Q670" s="179"/>
      <c r="R670" s="182"/>
      <c r="T670" s="183"/>
      <c r="U670" s="179"/>
      <c r="V670" s="179"/>
      <c r="W670" s="179"/>
      <c r="X670" s="179"/>
      <c r="Y670" s="179"/>
      <c r="Z670" s="179"/>
      <c r="AA670" s="184"/>
      <c r="AT670" s="185" t="s">
        <v>134</v>
      </c>
      <c r="AU670" s="185" t="s">
        <v>87</v>
      </c>
      <c r="AV670" s="11" t="s">
        <v>22</v>
      </c>
      <c r="AW670" s="11" t="s">
        <v>35</v>
      </c>
      <c r="AX670" s="11" t="s">
        <v>77</v>
      </c>
      <c r="AY670" s="185" t="s">
        <v>127</v>
      </c>
    </row>
    <row r="671" spans="2:65" s="11" customFormat="1" ht="22.5" customHeight="1">
      <c r="B671" s="178"/>
      <c r="C671" s="179"/>
      <c r="D671" s="179"/>
      <c r="E671" s="180" t="s">
        <v>5</v>
      </c>
      <c r="F671" s="290" t="s">
        <v>763</v>
      </c>
      <c r="G671" s="291"/>
      <c r="H671" s="291"/>
      <c r="I671" s="291"/>
      <c r="J671" s="179"/>
      <c r="K671" s="181" t="s">
        <v>5</v>
      </c>
      <c r="L671" s="179"/>
      <c r="M671" s="179"/>
      <c r="N671" s="179"/>
      <c r="O671" s="179"/>
      <c r="P671" s="179"/>
      <c r="Q671" s="179"/>
      <c r="R671" s="182"/>
      <c r="T671" s="183"/>
      <c r="U671" s="179"/>
      <c r="V671" s="179"/>
      <c r="W671" s="179"/>
      <c r="X671" s="179"/>
      <c r="Y671" s="179"/>
      <c r="Z671" s="179"/>
      <c r="AA671" s="184"/>
      <c r="AT671" s="185" t="s">
        <v>134</v>
      </c>
      <c r="AU671" s="185" t="s">
        <v>87</v>
      </c>
      <c r="AV671" s="11" t="s">
        <v>22</v>
      </c>
      <c r="AW671" s="11" t="s">
        <v>35</v>
      </c>
      <c r="AX671" s="11" t="s">
        <v>77</v>
      </c>
      <c r="AY671" s="185" t="s">
        <v>127</v>
      </c>
    </row>
    <row r="672" spans="2:65" s="11" customFormat="1" ht="22.5" customHeight="1">
      <c r="B672" s="178"/>
      <c r="C672" s="179"/>
      <c r="D672" s="179"/>
      <c r="E672" s="180" t="s">
        <v>5</v>
      </c>
      <c r="F672" s="290" t="s">
        <v>275</v>
      </c>
      <c r="G672" s="291"/>
      <c r="H672" s="291"/>
      <c r="I672" s="291"/>
      <c r="J672" s="179"/>
      <c r="K672" s="181" t="s">
        <v>5</v>
      </c>
      <c r="L672" s="179"/>
      <c r="M672" s="179"/>
      <c r="N672" s="179"/>
      <c r="O672" s="179"/>
      <c r="P672" s="179"/>
      <c r="Q672" s="179"/>
      <c r="R672" s="182"/>
      <c r="T672" s="183"/>
      <c r="U672" s="179"/>
      <c r="V672" s="179"/>
      <c r="W672" s="179"/>
      <c r="X672" s="179"/>
      <c r="Y672" s="179"/>
      <c r="Z672" s="179"/>
      <c r="AA672" s="184"/>
      <c r="AT672" s="185" t="s">
        <v>134</v>
      </c>
      <c r="AU672" s="185" t="s">
        <v>87</v>
      </c>
      <c r="AV672" s="11" t="s">
        <v>22</v>
      </c>
      <c r="AW672" s="11" t="s">
        <v>35</v>
      </c>
      <c r="AX672" s="11" t="s">
        <v>77</v>
      </c>
      <c r="AY672" s="185" t="s">
        <v>127</v>
      </c>
    </row>
    <row r="673" spans="2:65" s="10" customFormat="1" ht="22.5" customHeight="1">
      <c r="B673" s="170"/>
      <c r="C673" s="171"/>
      <c r="D673" s="171"/>
      <c r="E673" s="172" t="s">
        <v>5</v>
      </c>
      <c r="F673" s="302" t="s">
        <v>764</v>
      </c>
      <c r="G673" s="303"/>
      <c r="H673" s="303"/>
      <c r="I673" s="303"/>
      <c r="J673" s="171"/>
      <c r="K673" s="173">
        <v>11</v>
      </c>
      <c r="L673" s="171"/>
      <c r="M673" s="171"/>
      <c r="N673" s="171"/>
      <c r="O673" s="171"/>
      <c r="P673" s="171"/>
      <c r="Q673" s="171"/>
      <c r="R673" s="174"/>
      <c r="T673" s="175"/>
      <c r="U673" s="171"/>
      <c r="V673" s="171"/>
      <c r="W673" s="171"/>
      <c r="X673" s="171"/>
      <c r="Y673" s="171"/>
      <c r="Z673" s="171"/>
      <c r="AA673" s="176"/>
      <c r="AT673" s="177" t="s">
        <v>134</v>
      </c>
      <c r="AU673" s="177" t="s">
        <v>87</v>
      </c>
      <c r="AV673" s="10" t="s">
        <v>87</v>
      </c>
      <c r="AW673" s="10" t="s">
        <v>35</v>
      </c>
      <c r="AX673" s="10" t="s">
        <v>77</v>
      </c>
      <c r="AY673" s="177" t="s">
        <v>127</v>
      </c>
    </row>
    <row r="674" spans="2:65" s="10" customFormat="1" ht="22.5" customHeight="1">
      <c r="B674" s="170"/>
      <c r="C674" s="171"/>
      <c r="D674" s="171"/>
      <c r="E674" s="172" t="s">
        <v>5</v>
      </c>
      <c r="F674" s="302" t="s">
        <v>765</v>
      </c>
      <c r="G674" s="303"/>
      <c r="H674" s="303"/>
      <c r="I674" s="303"/>
      <c r="J674" s="171"/>
      <c r="K674" s="173">
        <v>6</v>
      </c>
      <c r="L674" s="171"/>
      <c r="M674" s="171"/>
      <c r="N674" s="171"/>
      <c r="O674" s="171"/>
      <c r="P674" s="171"/>
      <c r="Q674" s="171"/>
      <c r="R674" s="174"/>
      <c r="T674" s="175"/>
      <c r="U674" s="171"/>
      <c r="V674" s="171"/>
      <c r="W674" s="171"/>
      <c r="X674" s="171"/>
      <c r="Y674" s="171"/>
      <c r="Z674" s="171"/>
      <c r="AA674" s="176"/>
      <c r="AT674" s="177" t="s">
        <v>134</v>
      </c>
      <c r="AU674" s="177" t="s">
        <v>87</v>
      </c>
      <c r="AV674" s="10" t="s">
        <v>87</v>
      </c>
      <c r="AW674" s="10" t="s">
        <v>35</v>
      </c>
      <c r="AX674" s="10" t="s">
        <v>77</v>
      </c>
      <c r="AY674" s="177" t="s">
        <v>127</v>
      </c>
    </row>
    <row r="675" spans="2:65" s="12" customFormat="1" ht="22.5" customHeight="1">
      <c r="B675" s="188"/>
      <c r="C675" s="189"/>
      <c r="D675" s="189"/>
      <c r="E675" s="190" t="s">
        <v>5</v>
      </c>
      <c r="F675" s="304" t="s">
        <v>279</v>
      </c>
      <c r="G675" s="305"/>
      <c r="H675" s="305"/>
      <c r="I675" s="305"/>
      <c r="J675" s="189"/>
      <c r="K675" s="191">
        <v>17</v>
      </c>
      <c r="L675" s="189"/>
      <c r="M675" s="189"/>
      <c r="N675" s="189"/>
      <c r="O675" s="189"/>
      <c r="P675" s="189"/>
      <c r="Q675" s="189"/>
      <c r="R675" s="192"/>
      <c r="T675" s="193"/>
      <c r="U675" s="189"/>
      <c r="V675" s="189"/>
      <c r="W675" s="189"/>
      <c r="X675" s="189"/>
      <c r="Y675" s="189"/>
      <c r="Z675" s="189"/>
      <c r="AA675" s="194"/>
      <c r="AT675" s="195" t="s">
        <v>134</v>
      </c>
      <c r="AU675" s="195" t="s">
        <v>87</v>
      </c>
      <c r="AV675" s="12" t="s">
        <v>150</v>
      </c>
      <c r="AW675" s="12" t="s">
        <v>35</v>
      </c>
      <c r="AX675" s="12" t="s">
        <v>22</v>
      </c>
      <c r="AY675" s="195" t="s">
        <v>127</v>
      </c>
    </row>
    <row r="676" spans="2:65" s="1" customFormat="1" ht="22.5" customHeight="1">
      <c r="B676" s="135"/>
      <c r="C676" s="196" t="s">
        <v>503</v>
      </c>
      <c r="D676" s="196" t="s">
        <v>365</v>
      </c>
      <c r="E676" s="197" t="s">
        <v>453</v>
      </c>
      <c r="F676" s="306" t="s">
        <v>454</v>
      </c>
      <c r="G676" s="306"/>
      <c r="H676" s="306"/>
      <c r="I676" s="306"/>
      <c r="J676" s="198" t="s">
        <v>261</v>
      </c>
      <c r="K676" s="199">
        <v>17</v>
      </c>
      <c r="L676" s="307">
        <v>0</v>
      </c>
      <c r="M676" s="307"/>
      <c r="N676" s="308">
        <f>ROUND(L676*K676,2)</f>
        <v>0</v>
      </c>
      <c r="O676" s="287"/>
      <c r="P676" s="287"/>
      <c r="Q676" s="287"/>
      <c r="R676" s="138"/>
      <c r="T676" s="167" t="s">
        <v>5</v>
      </c>
      <c r="U676" s="47" t="s">
        <v>42</v>
      </c>
      <c r="V676" s="39"/>
      <c r="W676" s="168">
        <f>V676*K676</f>
        <v>0</v>
      </c>
      <c r="X676" s="168">
        <v>0.14000000000000001</v>
      </c>
      <c r="Y676" s="168">
        <f>X676*K676</f>
        <v>2.3800000000000003</v>
      </c>
      <c r="Z676" s="168">
        <v>0</v>
      </c>
      <c r="AA676" s="169">
        <f>Z676*K676</f>
        <v>0</v>
      </c>
      <c r="AR676" s="21" t="s">
        <v>174</v>
      </c>
      <c r="AT676" s="21" t="s">
        <v>365</v>
      </c>
      <c r="AU676" s="21" t="s">
        <v>87</v>
      </c>
      <c r="AY676" s="21" t="s">
        <v>127</v>
      </c>
      <c r="BE676" s="109">
        <f>IF(U676="základní",N676,0)</f>
        <v>0</v>
      </c>
      <c r="BF676" s="109">
        <f>IF(U676="snížená",N676,0)</f>
        <v>0</v>
      </c>
      <c r="BG676" s="109">
        <f>IF(U676="zákl. přenesená",N676,0)</f>
        <v>0</v>
      </c>
      <c r="BH676" s="109">
        <f>IF(U676="sníž. přenesená",N676,0)</f>
        <v>0</v>
      </c>
      <c r="BI676" s="109">
        <f>IF(U676="nulová",N676,0)</f>
        <v>0</v>
      </c>
      <c r="BJ676" s="21" t="s">
        <v>22</v>
      </c>
      <c r="BK676" s="109">
        <f>ROUND(L676*K676,2)</f>
        <v>0</v>
      </c>
      <c r="BL676" s="21" t="s">
        <v>150</v>
      </c>
      <c r="BM676" s="21" t="s">
        <v>1001</v>
      </c>
    </row>
    <row r="677" spans="2:65" s="1" customFormat="1" ht="31.5" customHeight="1">
      <c r="B677" s="135"/>
      <c r="C677" s="163" t="s">
        <v>507</v>
      </c>
      <c r="D677" s="163" t="s">
        <v>128</v>
      </c>
      <c r="E677" s="164" t="s">
        <v>465</v>
      </c>
      <c r="F677" s="285" t="s">
        <v>466</v>
      </c>
      <c r="G677" s="285"/>
      <c r="H677" s="285"/>
      <c r="I677" s="285"/>
      <c r="J677" s="165" t="s">
        <v>296</v>
      </c>
      <c r="K677" s="166">
        <v>212</v>
      </c>
      <c r="L677" s="286">
        <v>0</v>
      </c>
      <c r="M677" s="286"/>
      <c r="N677" s="287">
        <f>ROUND(L677*K677,2)</f>
        <v>0</v>
      </c>
      <c r="O677" s="287"/>
      <c r="P677" s="287"/>
      <c r="Q677" s="287"/>
      <c r="R677" s="138"/>
      <c r="T677" s="167" t="s">
        <v>5</v>
      </c>
      <c r="U677" s="47" t="s">
        <v>42</v>
      </c>
      <c r="V677" s="39"/>
      <c r="W677" s="168">
        <f>V677*K677</f>
        <v>0</v>
      </c>
      <c r="X677" s="168">
        <v>3.5999999999999999E-3</v>
      </c>
      <c r="Y677" s="168">
        <f>X677*K677</f>
        <v>0.76319999999999999</v>
      </c>
      <c r="Z677" s="168">
        <v>0</v>
      </c>
      <c r="AA677" s="169">
        <f>Z677*K677</f>
        <v>0</v>
      </c>
      <c r="AR677" s="21" t="s">
        <v>150</v>
      </c>
      <c r="AT677" s="21" t="s">
        <v>128</v>
      </c>
      <c r="AU677" s="21" t="s">
        <v>87</v>
      </c>
      <c r="AY677" s="21" t="s">
        <v>127</v>
      </c>
      <c r="BE677" s="109">
        <f>IF(U677="základní",N677,0)</f>
        <v>0</v>
      </c>
      <c r="BF677" s="109">
        <f>IF(U677="snížená",N677,0)</f>
        <v>0</v>
      </c>
      <c r="BG677" s="109">
        <f>IF(U677="zákl. přenesená",N677,0)</f>
        <v>0</v>
      </c>
      <c r="BH677" s="109">
        <f>IF(U677="sníž. přenesená",N677,0)</f>
        <v>0</v>
      </c>
      <c r="BI677" s="109">
        <f>IF(U677="nulová",N677,0)</f>
        <v>0</v>
      </c>
      <c r="BJ677" s="21" t="s">
        <v>22</v>
      </c>
      <c r="BK677" s="109">
        <f>ROUND(L677*K677,2)</f>
        <v>0</v>
      </c>
      <c r="BL677" s="21" t="s">
        <v>150</v>
      </c>
      <c r="BM677" s="21" t="s">
        <v>1002</v>
      </c>
    </row>
    <row r="678" spans="2:65" s="11" customFormat="1" ht="22.5" customHeight="1">
      <c r="B678" s="178"/>
      <c r="C678" s="179"/>
      <c r="D678" s="179"/>
      <c r="E678" s="180" t="s">
        <v>5</v>
      </c>
      <c r="F678" s="300" t="s">
        <v>263</v>
      </c>
      <c r="G678" s="301"/>
      <c r="H678" s="301"/>
      <c r="I678" s="301"/>
      <c r="J678" s="179"/>
      <c r="K678" s="181" t="s">
        <v>5</v>
      </c>
      <c r="L678" s="179"/>
      <c r="M678" s="179"/>
      <c r="N678" s="179"/>
      <c r="O678" s="179"/>
      <c r="P678" s="179"/>
      <c r="Q678" s="179"/>
      <c r="R678" s="182"/>
      <c r="T678" s="183"/>
      <c r="U678" s="179"/>
      <c r="V678" s="179"/>
      <c r="W678" s="179"/>
      <c r="X678" s="179"/>
      <c r="Y678" s="179"/>
      <c r="Z678" s="179"/>
      <c r="AA678" s="184"/>
      <c r="AT678" s="185" t="s">
        <v>134</v>
      </c>
      <c r="AU678" s="185" t="s">
        <v>87</v>
      </c>
      <c r="AV678" s="11" t="s">
        <v>22</v>
      </c>
      <c r="AW678" s="11" t="s">
        <v>35</v>
      </c>
      <c r="AX678" s="11" t="s">
        <v>77</v>
      </c>
      <c r="AY678" s="185" t="s">
        <v>127</v>
      </c>
    </row>
    <row r="679" spans="2:65" s="11" customFormat="1" ht="22.5" customHeight="1">
      <c r="B679" s="178"/>
      <c r="C679" s="179"/>
      <c r="D679" s="179"/>
      <c r="E679" s="180" t="s">
        <v>5</v>
      </c>
      <c r="F679" s="290" t="s">
        <v>760</v>
      </c>
      <c r="G679" s="291"/>
      <c r="H679" s="291"/>
      <c r="I679" s="291"/>
      <c r="J679" s="179"/>
      <c r="K679" s="181" t="s">
        <v>5</v>
      </c>
      <c r="L679" s="179"/>
      <c r="M679" s="179"/>
      <c r="N679" s="179"/>
      <c r="O679" s="179"/>
      <c r="P679" s="179"/>
      <c r="Q679" s="179"/>
      <c r="R679" s="182"/>
      <c r="T679" s="183"/>
      <c r="U679" s="179"/>
      <c r="V679" s="179"/>
      <c r="W679" s="179"/>
      <c r="X679" s="179"/>
      <c r="Y679" s="179"/>
      <c r="Z679" s="179"/>
      <c r="AA679" s="184"/>
      <c r="AT679" s="185" t="s">
        <v>134</v>
      </c>
      <c r="AU679" s="185" t="s">
        <v>87</v>
      </c>
      <c r="AV679" s="11" t="s">
        <v>22</v>
      </c>
      <c r="AW679" s="11" t="s">
        <v>35</v>
      </c>
      <c r="AX679" s="11" t="s">
        <v>77</v>
      </c>
      <c r="AY679" s="185" t="s">
        <v>127</v>
      </c>
    </row>
    <row r="680" spans="2:65" s="11" customFormat="1" ht="22.5" customHeight="1">
      <c r="B680" s="178"/>
      <c r="C680" s="179"/>
      <c r="D680" s="179"/>
      <c r="E680" s="180" t="s">
        <v>5</v>
      </c>
      <c r="F680" s="290" t="s">
        <v>761</v>
      </c>
      <c r="G680" s="291"/>
      <c r="H680" s="291"/>
      <c r="I680" s="291"/>
      <c r="J680" s="179"/>
      <c r="K680" s="181" t="s">
        <v>5</v>
      </c>
      <c r="L680" s="179"/>
      <c r="M680" s="179"/>
      <c r="N680" s="179"/>
      <c r="O680" s="179"/>
      <c r="P680" s="179"/>
      <c r="Q680" s="179"/>
      <c r="R680" s="182"/>
      <c r="T680" s="183"/>
      <c r="U680" s="179"/>
      <c r="V680" s="179"/>
      <c r="W680" s="179"/>
      <c r="X680" s="179"/>
      <c r="Y680" s="179"/>
      <c r="Z680" s="179"/>
      <c r="AA680" s="184"/>
      <c r="AT680" s="185" t="s">
        <v>134</v>
      </c>
      <c r="AU680" s="185" t="s">
        <v>87</v>
      </c>
      <c r="AV680" s="11" t="s">
        <v>22</v>
      </c>
      <c r="AW680" s="11" t="s">
        <v>35</v>
      </c>
      <c r="AX680" s="11" t="s">
        <v>77</v>
      </c>
      <c r="AY680" s="185" t="s">
        <v>127</v>
      </c>
    </row>
    <row r="681" spans="2:65" s="11" customFormat="1" ht="22.5" customHeight="1">
      <c r="B681" s="178"/>
      <c r="C681" s="179"/>
      <c r="D681" s="179"/>
      <c r="E681" s="180" t="s">
        <v>5</v>
      </c>
      <c r="F681" s="290" t="s">
        <v>762</v>
      </c>
      <c r="G681" s="291"/>
      <c r="H681" s="291"/>
      <c r="I681" s="291"/>
      <c r="J681" s="179"/>
      <c r="K681" s="181" t="s">
        <v>5</v>
      </c>
      <c r="L681" s="179"/>
      <c r="M681" s="179"/>
      <c r="N681" s="179"/>
      <c r="O681" s="179"/>
      <c r="P681" s="179"/>
      <c r="Q681" s="179"/>
      <c r="R681" s="182"/>
      <c r="T681" s="183"/>
      <c r="U681" s="179"/>
      <c r="V681" s="179"/>
      <c r="W681" s="179"/>
      <c r="X681" s="179"/>
      <c r="Y681" s="179"/>
      <c r="Z681" s="179"/>
      <c r="AA681" s="184"/>
      <c r="AT681" s="185" t="s">
        <v>134</v>
      </c>
      <c r="AU681" s="185" t="s">
        <v>87</v>
      </c>
      <c r="AV681" s="11" t="s">
        <v>22</v>
      </c>
      <c r="AW681" s="11" t="s">
        <v>35</v>
      </c>
      <c r="AX681" s="11" t="s">
        <v>77</v>
      </c>
      <c r="AY681" s="185" t="s">
        <v>127</v>
      </c>
    </row>
    <row r="682" spans="2:65" s="11" customFormat="1" ht="22.5" customHeight="1">
      <c r="B682" s="178"/>
      <c r="C682" s="179"/>
      <c r="D682" s="179"/>
      <c r="E682" s="180" t="s">
        <v>5</v>
      </c>
      <c r="F682" s="290" t="s">
        <v>763</v>
      </c>
      <c r="G682" s="291"/>
      <c r="H682" s="291"/>
      <c r="I682" s="291"/>
      <c r="J682" s="179"/>
      <c r="K682" s="181" t="s">
        <v>5</v>
      </c>
      <c r="L682" s="179"/>
      <c r="M682" s="179"/>
      <c r="N682" s="179"/>
      <c r="O682" s="179"/>
      <c r="P682" s="179"/>
      <c r="Q682" s="179"/>
      <c r="R682" s="182"/>
      <c r="T682" s="183"/>
      <c r="U682" s="179"/>
      <c r="V682" s="179"/>
      <c r="W682" s="179"/>
      <c r="X682" s="179"/>
      <c r="Y682" s="179"/>
      <c r="Z682" s="179"/>
      <c r="AA682" s="184"/>
      <c r="AT682" s="185" t="s">
        <v>134</v>
      </c>
      <c r="AU682" s="185" t="s">
        <v>87</v>
      </c>
      <c r="AV682" s="11" t="s">
        <v>22</v>
      </c>
      <c r="AW682" s="11" t="s">
        <v>35</v>
      </c>
      <c r="AX682" s="11" t="s">
        <v>77</v>
      </c>
      <c r="AY682" s="185" t="s">
        <v>127</v>
      </c>
    </row>
    <row r="683" spans="2:65" s="11" customFormat="1" ht="22.5" customHeight="1">
      <c r="B683" s="178"/>
      <c r="C683" s="179"/>
      <c r="D683" s="179"/>
      <c r="E683" s="180" t="s">
        <v>5</v>
      </c>
      <c r="F683" s="290" t="s">
        <v>770</v>
      </c>
      <c r="G683" s="291"/>
      <c r="H683" s="291"/>
      <c r="I683" s="291"/>
      <c r="J683" s="179"/>
      <c r="K683" s="181" t="s">
        <v>5</v>
      </c>
      <c r="L683" s="179"/>
      <c r="M683" s="179"/>
      <c r="N683" s="179"/>
      <c r="O683" s="179"/>
      <c r="P683" s="179"/>
      <c r="Q683" s="179"/>
      <c r="R683" s="182"/>
      <c r="T683" s="183"/>
      <c r="U683" s="179"/>
      <c r="V683" s="179"/>
      <c r="W683" s="179"/>
      <c r="X683" s="179"/>
      <c r="Y683" s="179"/>
      <c r="Z683" s="179"/>
      <c r="AA683" s="184"/>
      <c r="AT683" s="185" t="s">
        <v>134</v>
      </c>
      <c r="AU683" s="185" t="s">
        <v>87</v>
      </c>
      <c r="AV683" s="11" t="s">
        <v>22</v>
      </c>
      <c r="AW683" s="11" t="s">
        <v>35</v>
      </c>
      <c r="AX683" s="11" t="s">
        <v>77</v>
      </c>
      <c r="AY683" s="185" t="s">
        <v>127</v>
      </c>
    </row>
    <row r="684" spans="2:65" s="10" customFormat="1" ht="22.5" customHeight="1">
      <c r="B684" s="170"/>
      <c r="C684" s="171"/>
      <c r="D684" s="171"/>
      <c r="E684" s="172" t="s">
        <v>5</v>
      </c>
      <c r="F684" s="302" t="s">
        <v>1003</v>
      </c>
      <c r="G684" s="303"/>
      <c r="H684" s="303"/>
      <c r="I684" s="303"/>
      <c r="J684" s="171"/>
      <c r="K684" s="173">
        <v>164</v>
      </c>
      <c r="L684" s="171"/>
      <c r="M684" s="171"/>
      <c r="N684" s="171"/>
      <c r="O684" s="171"/>
      <c r="P684" s="171"/>
      <c r="Q684" s="171"/>
      <c r="R684" s="174"/>
      <c r="T684" s="175"/>
      <c r="U684" s="171"/>
      <c r="V684" s="171"/>
      <c r="W684" s="171"/>
      <c r="X684" s="171"/>
      <c r="Y684" s="171"/>
      <c r="Z684" s="171"/>
      <c r="AA684" s="176"/>
      <c r="AT684" s="177" t="s">
        <v>134</v>
      </c>
      <c r="AU684" s="177" t="s">
        <v>87</v>
      </c>
      <c r="AV684" s="10" t="s">
        <v>87</v>
      </c>
      <c r="AW684" s="10" t="s">
        <v>35</v>
      </c>
      <c r="AX684" s="10" t="s">
        <v>77</v>
      </c>
      <c r="AY684" s="177" t="s">
        <v>127</v>
      </c>
    </row>
    <row r="685" spans="2:65" s="11" customFormat="1" ht="22.5" customHeight="1">
      <c r="B685" s="178"/>
      <c r="C685" s="179"/>
      <c r="D685" s="179"/>
      <c r="E685" s="180" t="s">
        <v>5</v>
      </c>
      <c r="F685" s="290" t="s">
        <v>786</v>
      </c>
      <c r="G685" s="291"/>
      <c r="H685" s="291"/>
      <c r="I685" s="291"/>
      <c r="J685" s="179"/>
      <c r="K685" s="181" t="s">
        <v>5</v>
      </c>
      <c r="L685" s="179"/>
      <c r="M685" s="179"/>
      <c r="N685" s="179"/>
      <c r="O685" s="179"/>
      <c r="P685" s="179"/>
      <c r="Q685" s="179"/>
      <c r="R685" s="182"/>
      <c r="T685" s="183"/>
      <c r="U685" s="179"/>
      <c r="V685" s="179"/>
      <c r="W685" s="179"/>
      <c r="X685" s="179"/>
      <c r="Y685" s="179"/>
      <c r="Z685" s="179"/>
      <c r="AA685" s="184"/>
      <c r="AT685" s="185" t="s">
        <v>134</v>
      </c>
      <c r="AU685" s="185" t="s">
        <v>87</v>
      </c>
      <c r="AV685" s="11" t="s">
        <v>22</v>
      </c>
      <c r="AW685" s="11" t="s">
        <v>35</v>
      </c>
      <c r="AX685" s="11" t="s">
        <v>77</v>
      </c>
      <c r="AY685" s="185" t="s">
        <v>127</v>
      </c>
    </row>
    <row r="686" spans="2:65" s="10" customFormat="1" ht="22.5" customHeight="1">
      <c r="B686" s="170"/>
      <c r="C686" s="171"/>
      <c r="D686" s="171"/>
      <c r="E686" s="172" t="s">
        <v>5</v>
      </c>
      <c r="F686" s="302" t="s">
        <v>468</v>
      </c>
      <c r="G686" s="303"/>
      <c r="H686" s="303"/>
      <c r="I686" s="303"/>
      <c r="J686" s="171"/>
      <c r="K686" s="173">
        <v>24</v>
      </c>
      <c r="L686" s="171"/>
      <c r="M686" s="171"/>
      <c r="N686" s="171"/>
      <c r="O686" s="171"/>
      <c r="P686" s="171"/>
      <c r="Q686" s="171"/>
      <c r="R686" s="174"/>
      <c r="T686" s="175"/>
      <c r="U686" s="171"/>
      <c r="V686" s="171"/>
      <c r="W686" s="171"/>
      <c r="X686" s="171"/>
      <c r="Y686" s="171"/>
      <c r="Z686" s="171"/>
      <c r="AA686" s="176"/>
      <c r="AT686" s="177" t="s">
        <v>134</v>
      </c>
      <c r="AU686" s="177" t="s">
        <v>87</v>
      </c>
      <c r="AV686" s="10" t="s">
        <v>87</v>
      </c>
      <c r="AW686" s="10" t="s">
        <v>35</v>
      </c>
      <c r="AX686" s="10" t="s">
        <v>77</v>
      </c>
      <c r="AY686" s="177" t="s">
        <v>127</v>
      </c>
    </row>
    <row r="687" spans="2:65" s="11" customFormat="1" ht="22.5" customHeight="1">
      <c r="B687" s="178"/>
      <c r="C687" s="179"/>
      <c r="D687" s="179"/>
      <c r="E687" s="180" t="s">
        <v>5</v>
      </c>
      <c r="F687" s="290" t="s">
        <v>789</v>
      </c>
      <c r="G687" s="291"/>
      <c r="H687" s="291"/>
      <c r="I687" s="291"/>
      <c r="J687" s="179"/>
      <c r="K687" s="181" t="s">
        <v>5</v>
      </c>
      <c r="L687" s="179"/>
      <c r="M687" s="179"/>
      <c r="N687" s="179"/>
      <c r="O687" s="179"/>
      <c r="P687" s="179"/>
      <c r="Q687" s="179"/>
      <c r="R687" s="182"/>
      <c r="T687" s="183"/>
      <c r="U687" s="179"/>
      <c r="V687" s="179"/>
      <c r="W687" s="179"/>
      <c r="X687" s="179"/>
      <c r="Y687" s="179"/>
      <c r="Z687" s="179"/>
      <c r="AA687" s="184"/>
      <c r="AT687" s="185" t="s">
        <v>134</v>
      </c>
      <c r="AU687" s="185" t="s">
        <v>87</v>
      </c>
      <c r="AV687" s="11" t="s">
        <v>22</v>
      </c>
      <c r="AW687" s="11" t="s">
        <v>35</v>
      </c>
      <c r="AX687" s="11" t="s">
        <v>77</v>
      </c>
      <c r="AY687" s="185" t="s">
        <v>127</v>
      </c>
    </row>
    <row r="688" spans="2:65" s="10" customFormat="1" ht="22.5" customHeight="1">
      <c r="B688" s="170"/>
      <c r="C688" s="171"/>
      <c r="D688" s="171"/>
      <c r="E688" s="172" t="s">
        <v>5</v>
      </c>
      <c r="F688" s="302" t="s">
        <v>468</v>
      </c>
      <c r="G688" s="303"/>
      <c r="H688" s="303"/>
      <c r="I688" s="303"/>
      <c r="J688" s="171"/>
      <c r="K688" s="173">
        <v>24</v>
      </c>
      <c r="L688" s="171"/>
      <c r="M688" s="171"/>
      <c r="N688" s="171"/>
      <c r="O688" s="171"/>
      <c r="P688" s="171"/>
      <c r="Q688" s="171"/>
      <c r="R688" s="174"/>
      <c r="T688" s="175"/>
      <c r="U688" s="171"/>
      <c r="V688" s="171"/>
      <c r="W688" s="171"/>
      <c r="X688" s="171"/>
      <c r="Y688" s="171"/>
      <c r="Z688" s="171"/>
      <c r="AA688" s="176"/>
      <c r="AT688" s="177" t="s">
        <v>134</v>
      </c>
      <c r="AU688" s="177" t="s">
        <v>87</v>
      </c>
      <c r="AV688" s="10" t="s">
        <v>87</v>
      </c>
      <c r="AW688" s="10" t="s">
        <v>35</v>
      </c>
      <c r="AX688" s="10" t="s">
        <v>77</v>
      </c>
      <c r="AY688" s="177" t="s">
        <v>127</v>
      </c>
    </row>
    <row r="689" spans="2:65" s="12" customFormat="1" ht="22.5" customHeight="1">
      <c r="B689" s="188"/>
      <c r="C689" s="189"/>
      <c r="D689" s="189"/>
      <c r="E689" s="190" t="s">
        <v>5</v>
      </c>
      <c r="F689" s="304" t="s">
        <v>279</v>
      </c>
      <c r="G689" s="305"/>
      <c r="H689" s="305"/>
      <c r="I689" s="305"/>
      <c r="J689" s="189"/>
      <c r="K689" s="191">
        <v>212</v>
      </c>
      <c r="L689" s="189"/>
      <c r="M689" s="189"/>
      <c r="N689" s="189"/>
      <c r="O689" s="189"/>
      <c r="P689" s="189"/>
      <c r="Q689" s="189"/>
      <c r="R689" s="192"/>
      <c r="T689" s="193"/>
      <c r="U689" s="189"/>
      <c r="V689" s="189"/>
      <c r="W689" s="189"/>
      <c r="X689" s="189"/>
      <c r="Y689" s="189"/>
      <c r="Z689" s="189"/>
      <c r="AA689" s="194"/>
      <c r="AT689" s="195" t="s">
        <v>134</v>
      </c>
      <c r="AU689" s="195" t="s">
        <v>87</v>
      </c>
      <c r="AV689" s="12" t="s">
        <v>150</v>
      </c>
      <c r="AW689" s="12" t="s">
        <v>35</v>
      </c>
      <c r="AX689" s="12" t="s">
        <v>22</v>
      </c>
      <c r="AY689" s="195" t="s">
        <v>127</v>
      </c>
    </row>
    <row r="690" spans="2:65" s="9" customFormat="1" ht="29.85" customHeight="1">
      <c r="B690" s="153"/>
      <c r="C690" s="154"/>
      <c r="D690" s="186" t="s">
        <v>756</v>
      </c>
      <c r="E690" s="186"/>
      <c r="F690" s="186"/>
      <c r="G690" s="186"/>
      <c r="H690" s="186"/>
      <c r="I690" s="186"/>
      <c r="J690" s="186"/>
      <c r="K690" s="186"/>
      <c r="L690" s="186"/>
      <c r="M690" s="186"/>
      <c r="N690" s="296">
        <f>BK690</f>
        <v>0</v>
      </c>
      <c r="O690" s="297"/>
      <c r="P690" s="297"/>
      <c r="Q690" s="297"/>
      <c r="R690" s="156"/>
      <c r="T690" s="157"/>
      <c r="U690" s="154"/>
      <c r="V690" s="154"/>
      <c r="W690" s="158">
        <f>SUM(W691:W694)</f>
        <v>0</v>
      </c>
      <c r="X690" s="154"/>
      <c r="Y690" s="158">
        <f>SUM(Y691:Y694)</f>
        <v>0.72202879999999992</v>
      </c>
      <c r="Z690" s="154"/>
      <c r="AA690" s="159">
        <f>SUM(AA691:AA694)</f>
        <v>0</v>
      </c>
      <c r="AR690" s="160" t="s">
        <v>22</v>
      </c>
      <c r="AT690" s="161" t="s">
        <v>76</v>
      </c>
      <c r="AU690" s="161" t="s">
        <v>22</v>
      </c>
      <c r="AY690" s="160" t="s">
        <v>127</v>
      </c>
      <c r="BK690" s="162">
        <f>SUM(BK691:BK694)</f>
        <v>0</v>
      </c>
    </row>
    <row r="691" spans="2:65" s="1" customFormat="1" ht="22.5" customHeight="1">
      <c r="B691" s="135"/>
      <c r="C691" s="163" t="s">
        <v>511</v>
      </c>
      <c r="D691" s="163" t="s">
        <v>128</v>
      </c>
      <c r="E691" s="164" t="s">
        <v>1004</v>
      </c>
      <c r="F691" s="285" t="s">
        <v>1005</v>
      </c>
      <c r="G691" s="285"/>
      <c r="H691" s="285"/>
      <c r="I691" s="285"/>
      <c r="J691" s="165" t="s">
        <v>305</v>
      </c>
      <c r="K691" s="166">
        <v>0.32</v>
      </c>
      <c r="L691" s="286">
        <v>0</v>
      </c>
      <c r="M691" s="286"/>
      <c r="N691" s="287">
        <f>ROUND(L691*K691,2)</f>
        <v>0</v>
      </c>
      <c r="O691" s="287"/>
      <c r="P691" s="287"/>
      <c r="Q691" s="287"/>
      <c r="R691" s="138"/>
      <c r="T691" s="167" t="s">
        <v>5</v>
      </c>
      <c r="U691" s="47" t="s">
        <v>42</v>
      </c>
      <c r="V691" s="39"/>
      <c r="W691" s="168">
        <f>V691*K691</f>
        <v>0</v>
      </c>
      <c r="X691" s="168">
        <v>2.2563399999999998</v>
      </c>
      <c r="Y691" s="168">
        <f>X691*K691</f>
        <v>0.72202879999999992</v>
      </c>
      <c r="Z691" s="168">
        <v>0</v>
      </c>
      <c r="AA691" s="169">
        <f>Z691*K691</f>
        <v>0</v>
      </c>
      <c r="AR691" s="21" t="s">
        <v>150</v>
      </c>
      <c r="AT691" s="21" t="s">
        <v>128</v>
      </c>
      <c r="AU691" s="21" t="s">
        <v>87</v>
      </c>
      <c r="AY691" s="21" t="s">
        <v>127</v>
      </c>
      <c r="BE691" s="109">
        <f>IF(U691="základní",N691,0)</f>
        <v>0</v>
      </c>
      <c r="BF691" s="109">
        <f>IF(U691="snížená",N691,0)</f>
        <v>0</v>
      </c>
      <c r="BG691" s="109">
        <f>IF(U691="zákl. přenesená",N691,0)</f>
        <v>0</v>
      </c>
      <c r="BH691" s="109">
        <f>IF(U691="sníž. přenesená",N691,0)</f>
        <v>0</v>
      </c>
      <c r="BI691" s="109">
        <f>IF(U691="nulová",N691,0)</f>
        <v>0</v>
      </c>
      <c r="BJ691" s="21" t="s">
        <v>22</v>
      </c>
      <c r="BK691" s="109">
        <f>ROUND(L691*K691,2)</f>
        <v>0</v>
      </c>
      <c r="BL691" s="21" t="s">
        <v>150</v>
      </c>
      <c r="BM691" s="21" t="s">
        <v>1006</v>
      </c>
    </row>
    <row r="692" spans="2:65" s="11" customFormat="1" ht="22.5" customHeight="1">
      <c r="B692" s="178"/>
      <c r="C692" s="179"/>
      <c r="D692" s="179"/>
      <c r="E692" s="180" t="s">
        <v>5</v>
      </c>
      <c r="F692" s="300" t="s">
        <v>1007</v>
      </c>
      <c r="G692" s="301"/>
      <c r="H692" s="301"/>
      <c r="I692" s="301"/>
      <c r="J692" s="179"/>
      <c r="K692" s="181" t="s">
        <v>5</v>
      </c>
      <c r="L692" s="179"/>
      <c r="M692" s="179"/>
      <c r="N692" s="179"/>
      <c r="O692" s="179"/>
      <c r="P692" s="179"/>
      <c r="Q692" s="179"/>
      <c r="R692" s="182"/>
      <c r="T692" s="183"/>
      <c r="U692" s="179"/>
      <c r="V692" s="179"/>
      <c r="W692" s="179"/>
      <c r="X692" s="179"/>
      <c r="Y692" s="179"/>
      <c r="Z692" s="179"/>
      <c r="AA692" s="184"/>
      <c r="AT692" s="185" t="s">
        <v>134</v>
      </c>
      <c r="AU692" s="185" t="s">
        <v>87</v>
      </c>
      <c r="AV692" s="11" t="s">
        <v>22</v>
      </c>
      <c r="AW692" s="11" t="s">
        <v>35</v>
      </c>
      <c r="AX692" s="11" t="s">
        <v>77</v>
      </c>
      <c r="AY692" s="185" t="s">
        <v>127</v>
      </c>
    </row>
    <row r="693" spans="2:65" s="11" customFormat="1" ht="22.5" customHeight="1">
      <c r="B693" s="178"/>
      <c r="C693" s="179"/>
      <c r="D693" s="179"/>
      <c r="E693" s="180" t="s">
        <v>5</v>
      </c>
      <c r="F693" s="290" t="s">
        <v>811</v>
      </c>
      <c r="G693" s="291"/>
      <c r="H693" s="291"/>
      <c r="I693" s="291"/>
      <c r="J693" s="179"/>
      <c r="K693" s="181" t="s">
        <v>5</v>
      </c>
      <c r="L693" s="179"/>
      <c r="M693" s="179"/>
      <c r="N693" s="179"/>
      <c r="O693" s="179"/>
      <c r="P693" s="179"/>
      <c r="Q693" s="179"/>
      <c r="R693" s="182"/>
      <c r="T693" s="183"/>
      <c r="U693" s="179"/>
      <c r="V693" s="179"/>
      <c r="W693" s="179"/>
      <c r="X693" s="179"/>
      <c r="Y693" s="179"/>
      <c r="Z693" s="179"/>
      <c r="AA693" s="184"/>
      <c r="AT693" s="185" t="s">
        <v>134</v>
      </c>
      <c r="AU693" s="185" t="s">
        <v>87</v>
      </c>
      <c r="AV693" s="11" t="s">
        <v>22</v>
      </c>
      <c r="AW693" s="11" t="s">
        <v>35</v>
      </c>
      <c r="AX693" s="11" t="s">
        <v>77</v>
      </c>
      <c r="AY693" s="185" t="s">
        <v>127</v>
      </c>
    </row>
    <row r="694" spans="2:65" s="10" customFormat="1" ht="22.5" customHeight="1">
      <c r="B694" s="170"/>
      <c r="C694" s="171"/>
      <c r="D694" s="171"/>
      <c r="E694" s="172" t="s">
        <v>5</v>
      </c>
      <c r="F694" s="302" t="s">
        <v>1008</v>
      </c>
      <c r="G694" s="303"/>
      <c r="H694" s="303"/>
      <c r="I694" s="303"/>
      <c r="J694" s="171"/>
      <c r="K694" s="173">
        <v>0.32</v>
      </c>
      <c r="L694" s="171"/>
      <c r="M694" s="171"/>
      <c r="N694" s="171"/>
      <c r="O694" s="171"/>
      <c r="P694" s="171"/>
      <c r="Q694" s="171"/>
      <c r="R694" s="174"/>
      <c r="T694" s="175"/>
      <c r="U694" s="171"/>
      <c r="V694" s="171"/>
      <c r="W694" s="171"/>
      <c r="X694" s="171"/>
      <c r="Y694" s="171"/>
      <c r="Z694" s="171"/>
      <c r="AA694" s="176"/>
      <c r="AT694" s="177" t="s">
        <v>134</v>
      </c>
      <c r="AU694" s="177" t="s">
        <v>87</v>
      </c>
      <c r="AV694" s="10" t="s">
        <v>87</v>
      </c>
      <c r="AW694" s="10" t="s">
        <v>35</v>
      </c>
      <c r="AX694" s="10" t="s">
        <v>22</v>
      </c>
      <c r="AY694" s="177" t="s">
        <v>127</v>
      </c>
    </row>
    <row r="695" spans="2:65" s="9" customFormat="1" ht="29.85" customHeight="1">
      <c r="B695" s="153"/>
      <c r="C695" s="154"/>
      <c r="D695" s="186" t="s">
        <v>251</v>
      </c>
      <c r="E695" s="186"/>
      <c r="F695" s="186"/>
      <c r="G695" s="186"/>
      <c r="H695" s="186"/>
      <c r="I695" s="186"/>
      <c r="J695" s="186"/>
      <c r="K695" s="186"/>
      <c r="L695" s="186"/>
      <c r="M695" s="186"/>
      <c r="N695" s="296">
        <f>BK695</f>
        <v>0</v>
      </c>
      <c r="O695" s="297"/>
      <c r="P695" s="297"/>
      <c r="Q695" s="297"/>
      <c r="R695" s="156"/>
      <c r="T695" s="157"/>
      <c r="U695" s="154"/>
      <c r="V695" s="154"/>
      <c r="W695" s="158">
        <f>SUM(W696:W1106)</f>
        <v>0</v>
      </c>
      <c r="X695" s="154"/>
      <c r="Y695" s="158">
        <f>SUM(Y696:Y1106)</f>
        <v>620.50386787999958</v>
      </c>
      <c r="Z695" s="154"/>
      <c r="AA695" s="159">
        <f>SUM(AA696:AA1106)</f>
        <v>1.4090000000000003</v>
      </c>
      <c r="AR695" s="160" t="s">
        <v>22</v>
      </c>
      <c r="AT695" s="161" t="s">
        <v>76</v>
      </c>
      <c r="AU695" s="161" t="s">
        <v>22</v>
      </c>
      <c r="AY695" s="160" t="s">
        <v>127</v>
      </c>
      <c r="BK695" s="162">
        <f>SUM(BK696:BK1106)</f>
        <v>0</v>
      </c>
    </row>
    <row r="696" spans="2:65" s="1" customFormat="1" ht="22.5" customHeight="1">
      <c r="B696" s="135"/>
      <c r="C696" s="163" t="s">
        <v>515</v>
      </c>
      <c r="D696" s="163" t="s">
        <v>128</v>
      </c>
      <c r="E696" s="164" t="s">
        <v>1009</v>
      </c>
      <c r="F696" s="285" t="s">
        <v>1010</v>
      </c>
      <c r="G696" s="285"/>
      <c r="H696" s="285"/>
      <c r="I696" s="285"/>
      <c r="J696" s="165" t="s">
        <v>296</v>
      </c>
      <c r="K696" s="166">
        <v>161</v>
      </c>
      <c r="L696" s="286">
        <v>0</v>
      </c>
      <c r="M696" s="286"/>
      <c r="N696" s="287">
        <f>ROUND(L696*K696,2)</f>
        <v>0</v>
      </c>
      <c r="O696" s="287"/>
      <c r="P696" s="287"/>
      <c r="Q696" s="287"/>
      <c r="R696" s="138"/>
      <c r="T696" s="167" t="s">
        <v>5</v>
      </c>
      <c r="U696" s="47" t="s">
        <v>42</v>
      </c>
      <c r="V696" s="39"/>
      <c r="W696" s="168">
        <f>V696*K696</f>
        <v>0</v>
      </c>
      <c r="X696" s="168">
        <v>0</v>
      </c>
      <c r="Y696" s="168">
        <f>X696*K696</f>
        <v>0</v>
      </c>
      <c r="Z696" s="168">
        <v>0</v>
      </c>
      <c r="AA696" s="169">
        <f>Z696*K696</f>
        <v>0</v>
      </c>
      <c r="AR696" s="21" t="s">
        <v>150</v>
      </c>
      <c r="AT696" s="21" t="s">
        <v>128</v>
      </c>
      <c r="AU696" s="21" t="s">
        <v>87</v>
      </c>
      <c r="AY696" s="21" t="s">
        <v>127</v>
      </c>
      <c r="BE696" s="109">
        <f>IF(U696="základní",N696,0)</f>
        <v>0</v>
      </c>
      <c r="BF696" s="109">
        <f>IF(U696="snížená",N696,0)</f>
        <v>0</v>
      </c>
      <c r="BG696" s="109">
        <f>IF(U696="zákl. přenesená",N696,0)</f>
        <v>0</v>
      </c>
      <c r="BH696" s="109">
        <f>IF(U696="sníž. přenesená",N696,0)</f>
        <v>0</v>
      </c>
      <c r="BI696" s="109">
        <f>IF(U696="nulová",N696,0)</f>
        <v>0</v>
      </c>
      <c r="BJ696" s="21" t="s">
        <v>22</v>
      </c>
      <c r="BK696" s="109">
        <f>ROUND(L696*K696,2)</f>
        <v>0</v>
      </c>
      <c r="BL696" s="21" t="s">
        <v>150</v>
      </c>
      <c r="BM696" s="21" t="s">
        <v>1011</v>
      </c>
    </row>
    <row r="697" spans="2:65" s="11" customFormat="1" ht="22.5" customHeight="1">
      <c r="B697" s="178"/>
      <c r="C697" s="179"/>
      <c r="D697" s="179"/>
      <c r="E697" s="180" t="s">
        <v>5</v>
      </c>
      <c r="F697" s="300" t="s">
        <v>263</v>
      </c>
      <c r="G697" s="301"/>
      <c r="H697" s="301"/>
      <c r="I697" s="301"/>
      <c r="J697" s="179"/>
      <c r="K697" s="181" t="s">
        <v>5</v>
      </c>
      <c r="L697" s="179"/>
      <c r="M697" s="179"/>
      <c r="N697" s="179"/>
      <c r="O697" s="179"/>
      <c r="P697" s="179"/>
      <c r="Q697" s="179"/>
      <c r="R697" s="182"/>
      <c r="T697" s="183"/>
      <c r="U697" s="179"/>
      <c r="V697" s="179"/>
      <c r="W697" s="179"/>
      <c r="X697" s="179"/>
      <c r="Y697" s="179"/>
      <c r="Z697" s="179"/>
      <c r="AA697" s="184"/>
      <c r="AT697" s="185" t="s">
        <v>134</v>
      </c>
      <c r="AU697" s="185" t="s">
        <v>87</v>
      </c>
      <c r="AV697" s="11" t="s">
        <v>22</v>
      </c>
      <c r="AW697" s="11" t="s">
        <v>35</v>
      </c>
      <c r="AX697" s="11" t="s">
        <v>77</v>
      </c>
      <c r="AY697" s="185" t="s">
        <v>127</v>
      </c>
    </row>
    <row r="698" spans="2:65" s="11" customFormat="1" ht="22.5" customHeight="1">
      <c r="B698" s="178"/>
      <c r="C698" s="179"/>
      <c r="D698" s="179"/>
      <c r="E698" s="180" t="s">
        <v>5</v>
      </c>
      <c r="F698" s="290" t="s">
        <v>770</v>
      </c>
      <c r="G698" s="291"/>
      <c r="H698" s="291"/>
      <c r="I698" s="291"/>
      <c r="J698" s="179"/>
      <c r="K698" s="181" t="s">
        <v>5</v>
      </c>
      <c r="L698" s="179"/>
      <c r="M698" s="179"/>
      <c r="N698" s="179"/>
      <c r="O698" s="179"/>
      <c r="P698" s="179"/>
      <c r="Q698" s="179"/>
      <c r="R698" s="182"/>
      <c r="T698" s="183"/>
      <c r="U698" s="179"/>
      <c r="V698" s="179"/>
      <c r="W698" s="179"/>
      <c r="X698" s="179"/>
      <c r="Y698" s="179"/>
      <c r="Z698" s="179"/>
      <c r="AA698" s="184"/>
      <c r="AT698" s="185" t="s">
        <v>134</v>
      </c>
      <c r="AU698" s="185" t="s">
        <v>87</v>
      </c>
      <c r="AV698" s="11" t="s">
        <v>22</v>
      </c>
      <c r="AW698" s="11" t="s">
        <v>35</v>
      </c>
      <c r="AX698" s="11" t="s">
        <v>77</v>
      </c>
      <c r="AY698" s="185" t="s">
        <v>127</v>
      </c>
    </row>
    <row r="699" spans="2:65" s="10" customFormat="1" ht="22.5" customHeight="1">
      <c r="B699" s="170"/>
      <c r="C699" s="171"/>
      <c r="D699" s="171"/>
      <c r="E699" s="172" t="s">
        <v>5</v>
      </c>
      <c r="F699" s="302" t="s">
        <v>941</v>
      </c>
      <c r="G699" s="303"/>
      <c r="H699" s="303"/>
      <c r="I699" s="303"/>
      <c r="J699" s="171"/>
      <c r="K699" s="173">
        <v>82</v>
      </c>
      <c r="L699" s="171"/>
      <c r="M699" s="171"/>
      <c r="N699" s="171"/>
      <c r="O699" s="171"/>
      <c r="P699" s="171"/>
      <c r="Q699" s="171"/>
      <c r="R699" s="174"/>
      <c r="T699" s="175"/>
      <c r="U699" s="171"/>
      <c r="V699" s="171"/>
      <c r="W699" s="171"/>
      <c r="X699" s="171"/>
      <c r="Y699" s="171"/>
      <c r="Z699" s="171"/>
      <c r="AA699" s="176"/>
      <c r="AT699" s="177" t="s">
        <v>134</v>
      </c>
      <c r="AU699" s="177" t="s">
        <v>87</v>
      </c>
      <c r="AV699" s="10" t="s">
        <v>87</v>
      </c>
      <c r="AW699" s="10" t="s">
        <v>35</v>
      </c>
      <c r="AX699" s="10" t="s">
        <v>77</v>
      </c>
      <c r="AY699" s="177" t="s">
        <v>127</v>
      </c>
    </row>
    <row r="700" spans="2:65" s="11" customFormat="1" ht="22.5" customHeight="1">
      <c r="B700" s="178"/>
      <c r="C700" s="179"/>
      <c r="D700" s="179"/>
      <c r="E700" s="180" t="s">
        <v>5</v>
      </c>
      <c r="F700" s="290" t="s">
        <v>772</v>
      </c>
      <c r="G700" s="291"/>
      <c r="H700" s="291"/>
      <c r="I700" s="291"/>
      <c r="J700" s="179"/>
      <c r="K700" s="181" t="s">
        <v>5</v>
      </c>
      <c r="L700" s="179"/>
      <c r="M700" s="179"/>
      <c r="N700" s="179"/>
      <c r="O700" s="179"/>
      <c r="P700" s="179"/>
      <c r="Q700" s="179"/>
      <c r="R700" s="182"/>
      <c r="T700" s="183"/>
      <c r="U700" s="179"/>
      <c r="V700" s="179"/>
      <c r="W700" s="179"/>
      <c r="X700" s="179"/>
      <c r="Y700" s="179"/>
      <c r="Z700" s="179"/>
      <c r="AA700" s="184"/>
      <c r="AT700" s="185" t="s">
        <v>134</v>
      </c>
      <c r="AU700" s="185" t="s">
        <v>87</v>
      </c>
      <c r="AV700" s="11" t="s">
        <v>22</v>
      </c>
      <c r="AW700" s="11" t="s">
        <v>35</v>
      </c>
      <c r="AX700" s="11" t="s">
        <v>77</v>
      </c>
      <c r="AY700" s="185" t="s">
        <v>127</v>
      </c>
    </row>
    <row r="701" spans="2:65" s="10" customFormat="1" ht="22.5" customHeight="1">
      <c r="B701" s="170"/>
      <c r="C701" s="171"/>
      <c r="D701" s="171"/>
      <c r="E701" s="172" t="s">
        <v>5</v>
      </c>
      <c r="F701" s="302" t="s">
        <v>942</v>
      </c>
      <c r="G701" s="303"/>
      <c r="H701" s="303"/>
      <c r="I701" s="303"/>
      <c r="J701" s="171"/>
      <c r="K701" s="173">
        <v>10</v>
      </c>
      <c r="L701" s="171"/>
      <c r="M701" s="171"/>
      <c r="N701" s="171"/>
      <c r="O701" s="171"/>
      <c r="P701" s="171"/>
      <c r="Q701" s="171"/>
      <c r="R701" s="174"/>
      <c r="T701" s="175"/>
      <c r="U701" s="171"/>
      <c r="V701" s="171"/>
      <c r="W701" s="171"/>
      <c r="X701" s="171"/>
      <c r="Y701" s="171"/>
      <c r="Z701" s="171"/>
      <c r="AA701" s="176"/>
      <c r="AT701" s="177" t="s">
        <v>134</v>
      </c>
      <c r="AU701" s="177" t="s">
        <v>87</v>
      </c>
      <c r="AV701" s="10" t="s">
        <v>87</v>
      </c>
      <c r="AW701" s="10" t="s">
        <v>35</v>
      </c>
      <c r="AX701" s="10" t="s">
        <v>77</v>
      </c>
      <c r="AY701" s="177" t="s">
        <v>127</v>
      </c>
    </row>
    <row r="702" spans="2:65" s="11" customFormat="1" ht="22.5" customHeight="1">
      <c r="B702" s="178"/>
      <c r="C702" s="179"/>
      <c r="D702" s="179"/>
      <c r="E702" s="180" t="s">
        <v>5</v>
      </c>
      <c r="F702" s="290" t="s">
        <v>774</v>
      </c>
      <c r="G702" s="291"/>
      <c r="H702" s="291"/>
      <c r="I702" s="291"/>
      <c r="J702" s="179"/>
      <c r="K702" s="181" t="s">
        <v>5</v>
      </c>
      <c r="L702" s="179"/>
      <c r="M702" s="179"/>
      <c r="N702" s="179"/>
      <c r="O702" s="179"/>
      <c r="P702" s="179"/>
      <c r="Q702" s="179"/>
      <c r="R702" s="182"/>
      <c r="T702" s="183"/>
      <c r="U702" s="179"/>
      <c r="V702" s="179"/>
      <c r="W702" s="179"/>
      <c r="X702" s="179"/>
      <c r="Y702" s="179"/>
      <c r="Z702" s="179"/>
      <c r="AA702" s="184"/>
      <c r="AT702" s="185" t="s">
        <v>134</v>
      </c>
      <c r="AU702" s="185" t="s">
        <v>87</v>
      </c>
      <c r="AV702" s="11" t="s">
        <v>22</v>
      </c>
      <c r="AW702" s="11" t="s">
        <v>35</v>
      </c>
      <c r="AX702" s="11" t="s">
        <v>77</v>
      </c>
      <c r="AY702" s="185" t="s">
        <v>127</v>
      </c>
    </row>
    <row r="703" spans="2:65" s="10" customFormat="1" ht="22.5" customHeight="1">
      <c r="B703" s="170"/>
      <c r="C703" s="171"/>
      <c r="D703" s="171"/>
      <c r="E703" s="172" t="s">
        <v>5</v>
      </c>
      <c r="F703" s="302" t="s">
        <v>942</v>
      </c>
      <c r="G703" s="303"/>
      <c r="H703" s="303"/>
      <c r="I703" s="303"/>
      <c r="J703" s="171"/>
      <c r="K703" s="173">
        <v>10</v>
      </c>
      <c r="L703" s="171"/>
      <c r="M703" s="171"/>
      <c r="N703" s="171"/>
      <c r="O703" s="171"/>
      <c r="P703" s="171"/>
      <c r="Q703" s="171"/>
      <c r="R703" s="174"/>
      <c r="T703" s="175"/>
      <c r="U703" s="171"/>
      <c r="V703" s="171"/>
      <c r="W703" s="171"/>
      <c r="X703" s="171"/>
      <c r="Y703" s="171"/>
      <c r="Z703" s="171"/>
      <c r="AA703" s="176"/>
      <c r="AT703" s="177" t="s">
        <v>134</v>
      </c>
      <c r="AU703" s="177" t="s">
        <v>87</v>
      </c>
      <c r="AV703" s="10" t="s">
        <v>87</v>
      </c>
      <c r="AW703" s="10" t="s">
        <v>35</v>
      </c>
      <c r="AX703" s="10" t="s">
        <v>77</v>
      </c>
      <c r="AY703" s="177" t="s">
        <v>127</v>
      </c>
    </row>
    <row r="704" spans="2:65" s="11" customFormat="1" ht="22.5" customHeight="1">
      <c r="B704" s="178"/>
      <c r="C704" s="179"/>
      <c r="D704" s="179"/>
      <c r="E704" s="180" t="s">
        <v>5</v>
      </c>
      <c r="F704" s="290" t="s">
        <v>776</v>
      </c>
      <c r="G704" s="291"/>
      <c r="H704" s="291"/>
      <c r="I704" s="291"/>
      <c r="J704" s="179"/>
      <c r="K704" s="181" t="s">
        <v>5</v>
      </c>
      <c r="L704" s="179"/>
      <c r="M704" s="179"/>
      <c r="N704" s="179"/>
      <c r="O704" s="179"/>
      <c r="P704" s="179"/>
      <c r="Q704" s="179"/>
      <c r="R704" s="182"/>
      <c r="T704" s="183"/>
      <c r="U704" s="179"/>
      <c r="V704" s="179"/>
      <c r="W704" s="179"/>
      <c r="X704" s="179"/>
      <c r="Y704" s="179"/>
      <c r="Z704" s="179"/>
      <c r="AA704" s="184"/>
      <c r="AT704" s="185" t="s">
        <v>134</v>
      </c>
      <c r="AU704" s="185" t="s">
        <v>87</v>
      </c>
      <c r="AV704" s="11" t="s">
        <v>22</v>
      </c>
      <c r="AW704" s="11" t="s">
        <v>35</v>
      </c>
      <c r="AX704" s="11" t="s">
        <v>77</v>
      </c>
      <c r="AY704" s="185" t="s">
        <v>127</v>
      </c>
    </row>
    <row r="705" spans="2:51" s="10" customFormat="1" ht="22.5" customHeight="1">
      <c r="B705" s="170"/>
      <c r="C705" s="171"/>
      <c r="D705" s="171"/>
      <c r="E705" s="172" t="s">
        <v>5</v>
      </c>
      <c r="F705" s="302" t="s">
        <v>1012</v>
      </c>
      <c r="G705" s="303"/>
      <c r="H705" s="303"/>
      <c r="I705" s="303"/>
      <c r="J705" s="171"/>
      <c r="K705" s="173">
        <v>3</v>
      </c>
      <c r="L705" s="171"/>
      <c r="M705" s="171"/>
      <c r="N705" s="171"/>
      <c r="O705" s="171"/>
      <c r="P705" s="171"/>
      <c r="Q705" s="171"/>
      <c r="R705" s="174"/>
      <c r="T705" s="175"/>
      <c r="U705" s="171"/>
      <c r="V705" s="171"/>
      <c r="W705" s="171"/>
      <c r="X705" s="171"/>
      <c r="Y705" s="171"/>
      <c r="Z705" s="171"/>
      <c r="AA705" s="176"/>
      <c r="AT705" s="177" t="s">
        <v>134</v>
      </c>
      <c r="AU705" s="177" t="s">
        <v>87</v>
      </c>
      <c r="AV705" s="10" t="s">
        <v>87</v>
      </c>
      <c r="AW705" s="10" t="s">
        <v>35</v>
      </c>
      <c r="AX705" s="10" t="s">
        <v>77</v>
      </c>
      <c r="AY705" s="177" t="s">
        <v>127</v>
      </c>
    </row>
    <row r="706" spans="2:51" s="11" customFormat="1" ht="22.5" customHeight="1">
      <c r="B706" s="178"/>
      <c r="C706" s="179"/>
      <c r="D706" s="179"/>
      <c r="E706" s="180" t="s">
        <v>5</v>
      </c>
      <c r="F706" s="290" t="s">
        <v>777</v>
      </c>
      <c r="G706" s="291"/>
      <c r="H706" s="291"/>
      <c r="I706" s="291"/>
      <c r="J706" s="179"/>
      <c r="K706" s="181" t="s">
        <v>5</v>
      </c>
      <c r="L706" s="179"/>
      <c r="M706" s="179"/>
      <c r="N706" s="179"/>
      <c r="O706" s="179"/>
      <c r="P706" s="179"/>
      <c r="Q706" s="179"/>
      <c r="R706" s="182"/>
      <c r="T706" s="183"/>
      <c r="U706" s="179"/>
      <c r="V706" s="179"/>
      <c r="W706" s="179"/>
      <c r="X706" s="179"/>
      <c r="Y706" s="179"/>
      <c r="Z706" s="179"/>
      <c r="AA706" s="184"/>
      <c r="AT706" s="185" t="s">
        <v>134</v>
      </c>
      <c r="AU706" s="185" t="s">
        <v>87</v>
      </c>
      <c r="AV706" s="11" t="s">
        <v>22</v>
      </c>
      <c r="AW706" s="11" t="s">
        <v>35</v>
      </c>
      <c r="AX706" s="11" t="s">
        <v>77</v>
      </c>
      <c r="AY706" s="185" t="s">
        <v>127</v>
      </c>
    </row>
    <row r="707" spans="2:51" s="10" customFormat="1" ht="22.5" customHeight="1">
      <c r="B707" s="170"/>
      <c r="C707" s="171"/>
      <c r="D707" s="171"/>
      <c r="E707" s="172" t="s">
        <v>5</v>
      </c>
      <c r="F707" s="302" t="s">
        <v>1012</v>
      </c>
      <c r="G707" s="303"/>
      <c r="H707" s="303"/>
      <c r="I707" s="303"/>
      <c r="J707" s="171"/>
      <c r="K707" s="173">
        <v>3</v>
      </c>
      <c r="L707" s="171"/>
      <c r="M707" s="171"/>
      <c r="N707" s="171"/>
      <c r="O707" s="171"/>
      <c r="P707" s="171"/>
      <c r="Q707" s="171"/>
      <c r="R707" s="174"/>
      <c r="T707" s="175"/>
      <c r="U707" s="171"/>
      <c r="V707" s="171"/>
      <c r="W707" s="171"/>
      <c r="X707" s="171"/>
      <c r="Y707" s="171"/>
      <c r="Z707" s="171"/>
      <c r="AA707" s="176"/>
      <c r="AT707" s="177" t="s">
        <v>134</v>
      </c>
      <c r="AU707" s="177" t="s">
        <v>87</v>
      </c>
      <c r="AV707" s="10" t="s">
        <v>87</v>
      </c>
      <c r="AW707" s="10" t="s">
        <v>35</v>
      </c>
      <c r="AX707" s="10" t="s">
        <v>77</v>
      </c>
      <c r="AY707" s="177" t="s">
        <v>127</v>
      </c>
    </row>
    <row r="708" spans="2:51" s="11" customFormat="1" ht="22.5" customHeight="1">
      <c r="B708" s="178"/>
      <c r="C708" s="179"/>
      <c r="D708" s="179"/>
      <c r="E708" s="180" t="s">
        <v>5</v>
      </c>
      <c r="F708" s="290" t="s">
        <v>778</v>
      </c>
      <c r="G708" s="291"/>
      <c r="H708" s="291"/>
      <c r="I708" s="291"/>
      <c r="J708" s="179"/>
      <c r="K708" s="181" t="s">
        <v>5</v>
      </c>
      <c r="L708" s="179"/>
      <c r="M708" s="179"/>
      <c r="N708" s="179"/>
      <c r="O708" s="179"/>
      <c r="P708" s="179"/>
      <c r="Q708" s="179"/>
      <c r="R708" s="182"/>
      <c r="T708" s="183"/>
      <c r="U708" s="179"/>
      <c r="V708" s="179"/>
      <c r="W708" s="179"/>
      <c r="X708" s="179"/>
      <c r="Y708" s="179"/>
      <c r="Z708" s="179"/>
      <c r="AA708" s="184"/>
      <c r="AT708" s="185" t="s">
        <v>134</v>
      </c>
      <c r="AU708" s="185" t="s">
        <v>87</v>
      </c>
      <c r="AV708" s="11" t="s">
        <v>22</v>
      </c>
      <c r="AW708" s="11" t="s">
        <v>35</v>
      </c>
      <c r="AX708" s="11" t="s">
        <v>77</v>
      </c>
      <c r="AY708" s="185" t="s">
        <v>127</v>
      </c>
    </row>
    <row r="709" spans="2:51" s="10" customFormat="1" ht="22.5" customHeight="1">
      <c r="B709" s="170"/>
      <c r="C709" s="171"/>
      <c r="D709" s="171"/>
      <c r="E709" s="172" t="s">
        <v>5</v>
      </c>
      <c r="F709" s="302" t="s">
        <v>1012</v>
      </c>
      <c r="G709" s="303"/>
      <c r="H709" s="303"/>
      <c r="I709" s="303"/>
      <c r="J709" s="171"/>
      <c r="K709" s="173">
        <v>3</v>
      </c>
      <c r="L709" s="171"/>
      <c r="M709" s="171"/>
      <c r="N709" s="171"/>
      <c r="O709" s="171"/>
      <c r="P709" s="171"/>
      <c r="Q709" s="171"/>
      <c r="R709" s="174"/>
      <c r="T709" s="175"/>
      <c r="U709" s="171"/>
      <c r="V709" s="171"/>
      <c r="W709" s="171"/>
      <c r="X709" s="171"/>
      <c r="Y709" s="171"/>
      <c r="Z709" s="171"/>
      <c r="AA709" s="176"/>
      <c r="AT709" s="177" t="s">
        <v>134</v>
      </c>
      <c r="AU709" s="177" t="s">
        <v>87</v>
      </c>
      <c r="AV709" s="10" t="s">
        <v>87</v>
      </c>
      <c r="AW709" s="10" t="s">
        <v>35</v>
      </c>
      <c r="AX709" s="10" t="s">
        <v>77</v>
      </c>
      <c r="AY709" s="177" t="s">
        <v>127</v>
      </c>
    </row>
    <row r="710" spans="2:51" s="11" customFormat="1" ht="22.5" customHeight="1">
      <c r="B710" s="178"/>
      <c r="C710" s="179"/>
      <c r="D710" s="179"/>
      <c r="E710" s="180" t="s">
        <v>5</v>
      </c>
      <c r="F710" s="290" t="s">
        <v>779</v>
      </c>
      <c r="G710" s="291"/>
      <c r="H710" s="291"/>
      <c r="I710" s="291"/>
      <c r="J710" s="179"/>
      <c r="K710" s="181" t="s">
        <v>5</v>
      </c>
      <c r="L710" s="179"/>
      <c r="M710" s="179"/>
      <c r="N710" s="179"/>
      <c r="O710" s="179"/>
      <c r="P710" s="179"/>
      <c r="Q710" s="179"/>
      <c r="R710" s="182"/>
      <c r="T710" s="183"/>
      <c r="U710" s="179"/>
      <c r="V710" s="179"/>
      <c r="W710" s="179"/>
      <c r="X710" s="179"/>
      <c r="Y710" s="179"/>
      <c r="Z710" s="179"/>
      <c r="AA710" s="184"/>
      <c r="AT710" s="185" t="s">
        <v>134</v>
      </c>
      <c r="AU710" s="185" t="s">
        <v>87</v>
      </c>
      <c r="AV710" s="11" t="s">
        <v>22</v>
      </c>
      <c r="AW710" s="11" t="s">
        <v>35</v>
      </c>
      <c r="AX710" s="11" t="s">
        <v>77</v>
      </c>
      <c r="AY710" s="185" t="s">
        <v>127</v>
      </c>
    </row>
    <row r="711" spans="2:51" s="10" customFormat="1" ht="22.5" customHeight="1">
      <c r="B711" s="170"/>
      <c r="C711" s="171"/>
      <c r="D711" s="171"/>
      <c r="E711" s="172" t="s">
        <v>5</v>
      </c>
      <c r="F711" s="302" t="s">
        <v>1013</v>
      </c>
      <c r="G711" s="303"/>
      <c r="H711" s="303"/>
      <c r="I711" s="303"/>
      <c r="J711" s="171"/>
      <c r="K711" s="173">
        <v>1</v>
      </c>
      <c r="L711" s="171"/>
      <c r="M711" s="171"/>
      <c r="N711" s="171"/>
      <c r="O711" s="171"/>
      <c r="P711" s="171"/>
      <c r="Q711" s="171"/>
      <c r="R711" s="174"/>
      <c r="T711" s="175"/>
      <c r="U711" s="171"/>
      <c r="V711" s="171"/>
      <c r="W711" s="171"/>
      <c r="X711" s="171"/>
      <c r="Y711" s="171"/>
      <c r="Z711" s="171"/>
      <c r="AA711" s="176"/>
      <c r="AT711" s="177" t="s">
        <v>134</v>
      </c>
      <c r="AU711" s="177" t="s">
        <v>87</v>
      </c>
      <c r="AV711" s="10" t="s">
        <v>87</v>
      </c>
      <c r="AW711" s="10" t="s">
        <v>35</v>
      </c>
      <c r="AX711" s="10" t="s">
        <v>77</v>
      </c>
      <c r="AY711" s="177" t="s">
        <v>127</v>
      </c>
    </row>
    <row r="712" spans="2:51" s="11" customFormat="1" ht="22.5" customHeight="1">
      <c r="B712" s="178"/>
      <c r="C712" s="179"/>
      <c r="D712" s="179"/>
      <c r="E712" s="180" t="s">
        <v>5</v>
      </c>
      <c r="F712" s="290" t="s">
        <v>781</v>
      </c>
      <c r="G712" s="291"/>
      <c r="H712" s="291"/>
      <c r="I712" s="291"/>
      <c r="J712" s="179"/>
      <c r="K712" s="181" t="s">
        <v>5</v>
      </c>
      <c r="L712" s="179"/>
      <c r="M712" s="179"/>
      <c r="N712" s="179"/>
      <c r="O712" s="179"/>
      <c r="P712" s="179"/>
      <c r="Q712" s="179"/>
      <c r="R712" s="182"/>
      <c r="T712" s="183"/>
      <c r="U712" s="179"/>
      <c r="V712" s="179"/>
      <c r="W712" s="179"/>
      <c r="X712" s="179"/>
      <c r="Y712" s="179"/>
      <c r="Z712" s="179"/>
      <c r="AA712" s="184"/>
      <c r="AT712" s="185" t="s">
        <v>134</v>
      </c>
      <c r="AU712" s="185" t="s">
        <v>87</v>
      </c>
      <c r="AV712" s="11" t="s">
        <v>22</v>
      </c>
      <c r="AW712" s="11" t="s">
        <v>35</v>
      </c>
      <c r="AX712" s="11" t="s">
        <v>77</v>
      </c>
      <c r="AY712" s="185" t="s">
        <v>127</v>
      </c>
    </row>
    <row r="713" spans="2:51" s="10" customFormat="1" ht="22.5" customHeight="1">
      <c r="B713" s="170"/>
      <c r="C713" s="171"/>
      <c r="D713" s="171"/>
      <c r="E713" s="172" t="s">
        <v>5</v>
      </c>
      <c r="F713" s="302" t="s">
        <v>1012</v>
      </c>
      <c r="G713" s="303"/>
      <c r="H713" s="303"/>
      <c r="I713" s="303"/>
      <c r="J713" s="171"/>
      <c r="K713" s="173">
        <v>3</v>
      </c>
      <c r="L713" s="171"/>
      <c r="M713" s="171"/>
      <c r="N713" s="171"/>
      <c r="O713" s="171"/>
      <c r="P713" s="171"/>
      <c r="Q713" s="171"/>
      <c r="R713" s="174"/>
      <c r="T713" s="175"/>
      <c r="U713" s="171"/>
      <c r="V713" s="171"/>
      <c r="W713" s="171"/>
      <c r="X713" s="171"/>
      <c r="Y713" s="171"/>
      <c r="Z713" s="171"/>
      <c r="AA713" s="176"/>
      <c r="AT713" s="177" t="s">
        <v>134</v>
      </c>
      <c r="AU713" s="177" t="s">
        <v>87</v>
      </c>
      <c r="AV713" s="10" t="s">
        <v>87</v>
      </c>
      <c r="AW713" s="10" t="s">
        <v>35</v>
      </c>
      <c r="AX713" s="10" t="s">
        <v>77</v>
      </c>
      <c r="AY713" s="177" t="s">
        <v>127</v>
      </c>
    </row>
    <row r="714" spans="2:51" s="11" customFormat="1" ht="22.5" customHeight="1">
      <c r="B714" s="178"/>
      <c r="C714" s="179"/>
      <c r="D714" s="179"/>
      <c r="E714" s="180" t="s">
        <v>5</v>
      </c>
      <c r="F714" s="290" t="s">
        <v>782</v>
      </c>
      <c r="G714" s="291"/>
      <c r="H714" s="291"/>
      <c r="I714" s="291"/>
      <c r="J714" s="179"/>
      <c r="K714" s="181" t="s">
        <v>5</v>
      </c>
      <c r="L714" s="179"/>
      <c r="M714" s="179"/>
      <c r="N714" s="179"/>
      <c r="O714" s="179"/>
      <c r="P714" s="179"/>
      <c r="Q714" s="179"/>
      <c r="R714" s="182"/>
      <c r="T714" s="183"/>
      <c r="U714" s="179"/>
      <c r="V714" s="179"/>
      <c r="W714" s="179"/>
      <c r="X714" s="179"/>
      <c r="Y714" s="179"/>
      <c r="Z714" s="179"/>
      <c r="AA714" s="184"/>
      <c r="AT714" s="185" t="s">
        <v>134</v>
      </c>
      <c r="AU714" s="185" t="s">
        <v>87</v>
      </c>
      <c r="AV714" s="11" t="s">
        <v>22</v>
      </c>
      <c r="AW714" s="11" t="s">
        <v>35</v>
      </c>
      <c r="AX714" s="11" t="s">
        <v>77</v>
      </c>
      <c r="AY714" s="185" t="s">
        <v>127</v>
      </c>
    </row>
    <row r="715" spans="2:51" s="10" customFormat="1" ht="22.5" customHeight="1">
      <c r="B715" s="170"/>
      <c r="C715" s="171"/>
      <c r="D715" s="171"/>
      <c r="E715" s="172" t="s">
        <v>5</v>
      </c>
      <c r="F715" s="302" t="s">
        <v>942</v>
      </c>
      <c r="G715" s="303"/>
      <c r="H715" s="303"/>
      <c r="I715" s="303"/>
      <c r="J715" s="171"/>
      <c r="K715" s="173">
        <v>10</v>
      </c>
      <c r="L715" s="171"/>
      <c r="M715" s="171"/>
      <c r="N715" s="171"/>
      <c r="O715" s="171"/>
      <c r="P715" s="171"/>
      <c r="Q715" s="171"/>
      <c r="R715" s="174"/>
      <c r="T715" s="175"/>
      <c r="U715" s="171"/>
      <c r="V715" s="171"/>
      <c r="W715" s="171"/>
      <c r="X715" s="171"/>
      <c r="Y715" s="171"/>
      <c r="Z715" s="171"/>
      <c r="AA715" s="176"/>
      <c r="AT715" s="177" t="s">
        <v>134</v>
      </c>
      <c r="AU715" s="177" t="s">
        <v>87</v>
      </c>
      <c r="AV715" s="10" t="s">
        <v>87</v>
      </c>
      <c r="AW715" s="10" t="s">
        <v>35</v>
      </c>
      <c r="AX715" s="10" t="s">
        <v>77</v>
      </c>
      <c r="AY715" s="177" t="s">
        <v>127</v>
      </c>
    </row>
    <row r="716" spans="2:51" s="11" customFormat="1" ht="22.5" customHeight="1">
      <c r="B716" s="178"/>
      <c r="C716" s="179"/>
      <c r="D716" s="179"/>
      <c r="E716" s="180" t="s">
        <v>5</v>
      </c>
      <c r="F716" s="290" t="s">
        <v>784</v>
      </c>
      <c r="G716" s="291"/>
      <c r="H716" s="291"/>
      <c r="I716" s="291"/>
      <c r="J716" s="179"/>
      <c r="K716" s="181" t="s">
        <v>5</v>
      </c>
      <c r="L716" s="179"/>
      <c r="M716" s="179"/>
      <c r="N716" s="179"/>
      <c r="O716" s="179"/>
      <c r="P716" s="179"/>
      <c r="Q716" s="179"/>
      <c r="R716" s="182"/>
      <c r="T716" s="183"/>
      <c r="U716" s="179"/>
      <c r="V716" s="179"/>
      <c r="W716" s="179"/>
      <c r="X716" s="179"/>
      <c r="Y716" s="179"/>
      <c r="Z716" s="179"/>
      <c r="AA716" s="184"/>
      <c r="AT716" s="185" t="s">
        <v>134</v>
      </c>
      <c r="AU716" s="185" t="s">
        <v>87</v>
      </c>
      <c r="AV716" s="11" t="s">
        <v>22</v>
      </c>
      <c r="AW716" s="11" t="s">
        <v>35</v>
      </c>
      <c r="AX716" s="11" t="s">
        <v>77</v>
      </c>
      <c r="AY716" s="185" t="s">
        <v>127</v>
      </c>
    </row>
    <row r="717" spans="2:51" s="10" customFormat="1" ht="22.5" customHeight="1">
      <c r="B717" s="170"/>
      <c r="C717" s="171"/>
      <c r="D717" s="171"/>
      <c r="E717" s="172" t="s">
        <v>5</v>
      </c>
      <c r="F717" s="302" t="s">
        <v>1013</v>
      </c>
      <c r="G717" s="303"/>
      <c r="H717" s="303"/>
      <c r="I717" s="303"/>
      <c r="J717" s="171"/>
      <c r="K717" s="173">
        <v>1</v>
      </c>
      <c r="L717" s="171"/>
      <c r="M717" s="171"/>
      <c r="N717" s="171"/>
      <c r="O717" s="171"/>
      <c r="P717" s="171"/>
      <c r="Q717" s="171"/>
      <c r="R717" s="174"/>
      <c r="T717" s="175"/>
      <c r="U717" s="171"/>
      <c r="V717" s="171"/>
      <c r="W717" s="171"/>
      <c r="X717" s="171"/>
      <c r="Y717" s="171"/>
      <c r="Z717" s="171"/>
      <c r="AA717" s="176"/>
      <c r="AT717" s="177" t="s">
        <v>134</v>
      </c>
      <c r="AU717" s="177" t="s">
        <v>87</v>
      </c>
      <c r="AV717" s="10" t="s">
        <v>87</v>
      </c>
      <c r="AW717" s="10" t="s">
        <v>35</v>
      </c>
      <c r="AX717" s="10" t="s">
        <v>77</v>
      </c>
      <c r="AY717" s="177" t="s">
        <v>127</v>
      </c>
    </row>
    <row r="718" spans="2:51" s="11" customFormat="1" ht="22.5" customHeight="1">
      <c r="B718" s="178"/>
      <c r="C718" s="179"/>
      <c r="D718" s="179"/>
      <c r="E718" s="180" t="s">
        <v>5</v>
      </c>
      <c r="F718" s="290" t="s">
        <v>785</v>
      </c>
      <c r="G718" s="291"/>
      <c r="H718" s="291"/>
      <c r="I718" s="291"/>
      <c r="J718" s="179"/>
      <c r="K718" s="181" t="s">
        <v>5</v>
      </c>
      <c r="L718" s="179"/>
      <c r="M718" s="179"/>
      <c r="N718" s="179"/>
      <c r="O718" s="179"/>
      <c r="P718" s="179"/>
      <c r="Q718" s="179"/>
      <c r="R718" s="182"/>
      <c r="T718" s="183"/>
      <c r="U718" s="179"/>
      <c r="V718" s="179"/>
      <c r="W718" s="179"/>
      <c r="X718" s="179"/>
      <c r="Y718" s="179"/>
      <c r="Z718" s="179"/>
      <c r="AA718" s="184"/>
      <c r="AT718" s="185" t="s">
        <v>134</v>
      </c>
      <c r="AU718" s="185" t="s">
        <v>87</v>
      </c>
      <c r="AV718" s="11" t="s">
        <v>22</v>
      </c>
      <c r="AW718" s="11" t="s">
        <v>35</v>
      </c>
      <c r="AX718" s="11" t="s">
        <v>77</v>
      </c>
      <c r="AY718" s="185" t="s">
        <v>127</v>
      </c>
    </row>
    <row r="719" spans="2:51" s="10" customFormat="1" ht="22.5" customHeight="1">
      <c r="B719" s="170"/>
      <c r="C719" s="171"/>
      <c r="D719" s="171"/>
      <c r="E719" s="172" t="s">
        <v>5</v>
      </c>
      <c r="F719" s="302" t="s">
        <v>1013</v>
      </c>
      <c r="G719" s="303"/>
      <c r="H719" s="303"/>
      <c r="I719" s="303"/>
      <c r="J719" s="171"/>
      <c r="K719" s="173">
        <v>1</v>
      </c>
      <c r="L719" s="171"/>
      <c r="M719" s="171"/>
      <c r="N719" s="171"/>
      <c r="O719" s="171"/>
      <c r="P719" s="171"/>
      <c r="Q719" s="171"/>
      <c r="R719" s="174"/>
      <c r="T719" s="175"/>
      <c r="U719" s="171"/>
      <c r="V719" s="171"/>
      <c r="W719" s="171"/>
      <c r="X719" s="171"/>
      <c r="Y719" s="171"/>
      <c r="Z719" s="171"/>
      <c r="AA719" s="176"/>
      <c r="AT719" s="177" t="s">
        <v>134</v>
      </c>
      <c r="AU719" s="177" t="s">
        <v>87</v>
      </c>
      <c r="AV719" s="10" t="s">
        <v>87</v>
      </c>
      <c r="AW719" s="10" t="s">
        <v>35</v>
      </c>
      <c r="AX719" s="10" t="s">
        <v>77</v>
      </c>
      <c r="AY719" s="177" t="s">
        <v>127</v>
      </c>
    </row>
    <row r="720" spans="2:51" s="11" customFormat="1" ht="22.5" customHeight="1">
      <c r="B720" s="178"/>
      <c r="C720" s="179"/>
      <c r="D720" s="179"/>
      <c r="E720" s="180" t="s">
        <v>5</v>
      </c>
      <c r="F720" s="290" t="s">
        <v>786</v>
      </c>
      <c r="G720" s="291"/>
      <c r="H720" s="291"/>
      <c r="I720" s="291"/>
      <c r="J720" s="179"/>
      <c r="K720" s="181" t="s">
        <v>5</v>
      </c>
      <c r="L720" s="179"/>
      <c r="M720" s="179"/>
      <c r="N720" s="179"/>
      <c r="O720" s="179"/>
      <c r="P720" s="179"/>
      <c r="Q720" s="179"/>
      <c r="R720" s="182"/>
      <c r="T720" s="183"/>
      <c r="U720" s="179"/>
      <c r="V720" s="179"/>
      <c r="W720" s="179"/>
      <c r="X720" s="179"/>
      <c r="Y720" s="179"/>
      <c r="Z720" s="179"/>
      <c r="AA720" s="184"/>
      <c r="AT720" s="185" t="s">
        <v>134</v>
      </c>
      <c r="AU720" s="185" t="s">
        <v>87</v>
      </c>
      <c r="AV720" s="11" t="s">
        <v>22</v>
      </c>
      <c r="AW720" s="11" t="s">
        <v>35</v>
      </c>
      <c r="AX720" s="11" t="s">
        <v>77</v>
      </c>
      <c r="AY720" s="185" t="s">
        <v>127</v>
      </c>
    </row>
    <row r="721" spans="2:65" s="10" customFormat="1" ht="22.5" customHeight="1">
      <c r="B721" s="170"/>
      <c r="C721" s="171"/>
      <c r="D721" s="171"/>
      <c r="E721" s="172" t="s">
        <v>5</v>
      </c>
      <c r="F721" s="302" t="s">
        <v>943</v>
      </c>
      <c r="G721" s="303"/>
      <c r="H721" s="303"/>
      <c r="I721" s="303"/>
      <c r="J721" s="171"/>
      <c r="K721" s="173">
        <v>12</v>
      </c>
      <c r="L721" s="171"/>
      <c r="M721" s="171"/>
      <c r="N721" s="171"/>
      <c r="O721" s="171"/>
      <c r="P721" s="171"/>
      <c r="Q721" s="171"/>
      <c r="R721" s="174"/>
      <c r="T721" s="175"/>
      <c r="U721" s="171"/>
      <c r="V721" s="171"/>
      <c r="W721" s="171"/>
      <c r="X721" s="171"/>
      <c r="Y721" s="171"/>
      <c r="Z721" s="171"/>
      <c r="AA721" s="176"/>
      <c r="AT721" s="177" t="s">
        <v>134</v>
      </c>
      <c r="AU721" s="177" t="s">
        <v>87</v>
      </c>
      <c r="AV721" s="10" t="s">
        <v>87</v>
      </c>
      <c r="AW721" s="10" t="s">
        <v>35</v>
      </c>
      <c r="AX721" s="10" t="s">
        <v>77</v>
      </c>
      <c r="AY721" s="177" t="s">
        <v>127</v>
      </c>
    </row>
    <row r="722" spans="2:65" s="11" customFormat="1" ht="22.5" customHeight="1">
      <c r="B722" s="178"/>
      <c r="C722" s="179"/>
      <c r="D722" s="179"/>
      <c r="E722" s="180" t="s">
        <v>5</v>
      </c>
      <c r="F722" s="290" t="s">
        <v>788</v>
      </c>
      <c r="G722" s="291"/>
      <c r="H722" s="291"/>
      <c r="I722" s="291"/>
      <c r="J722" s="179"/>
      <c r="K722" s="181" t="s">
        <v>5</v>
      </c>
      <c r="L722" s="179"/>
      <c r="M722" s="179"/>
      <c r="N722" s="179"/>
      <c r="O722" s="179"/>
      <c r="P722" s="179"/>
      <c r="Q722" s="179"/>
      <c r="R722" s="182"/>
      <c r="T722" s="183"/>
      <c r="U722" s="179"/>
      <c r="V722" s="179"/>
      <c r="W722" s="179"/>
      <c r="X722" s="179"/>
      <c r="Y722" s="179"/>
      <c r="Z722" s="179"/>
      <c r="AA722" s="184"/>
      <c r="AT722" s="185" t="s">
        <v>134</v>
      </c>
      <c r="AU722" s="185" t="s">
        <v>87</v>
      </c>
      <c r="AV722" s="11" t="s">
        <v>22</v>
      </c>
      <c r="AW722" s="11" t="s">
        <v>35</v>
      </c>
      <c r="AX722" s="11" t="s">
        <v>77</v>
      </c>
      <c r="AY722" s="185" t="s">
        <v>127</v>
      </c>
    </row>
    <row r="723" spans="2:65" s="10" customFormat="1" ht="22.5" customHeight="1">
      <c r="B723" s="170"/>
      <c r="C723" s="171"/>
      <c r="D723" s="171"/>
      <c r="E723" s="172" t="s">
        <v>5</v>
      </c>
      <c r="F723" s="302" t="s">
        <v>942</v>
      </c>
      <c r="G723" s="303"/>
      <c r="H723" s="303"/>
      <c r="I723" s="303"/>
      <c r="J723" s="171"/>
      <c r="K723" s="173">
        <v>10</v>
      </c>
      <c r="L723" s="171"/>
      <c r="M723" s="171"/>
      <c r="N723" s="171"/>
      <c r="O723" s="171"/>
      <c r="P723" s="171"/>
      <c r="Q723" s="171"/>
      <c r="R723" s="174"/>
      <c r="T723" s="175"/>
      <c r="U723" s="171"/>
      <c r="V723" s="171"/>
      <c r="W723" s="171"/>
      <c r="X723" s="171"/>
      <c r="Y723" s="171"/>
      <c r="Z723" s="171"/>
      <c r="AA723" s="176"/>
      <c r="AT723" s="177" t="s">
        <v>134</v>
      </c>
      <c r="AU723" s="177" t="s">
        <v>87</v>
      </c>
      <c r="AV723" s="10" t="s">
        <v>87</v>
      </c>
      <c r="AW723" s="10" t="s">
        <v>35</v>
      </c>
      <c r="AX723" s="10" t="s">
        <v>77</v>
      </c>
      <c r="AY723" s="177" t="s">
        <v>127</v>
      </c>
    </row>
    <row r="724" spans="2:65" s="11" customFormat="1" ht="22.5" customHeight="1">
      <c r="B724" s="178"/>
      <c r="C724" s="179"/>
      <c r="D724" s="179"/>
      <c r="E724" s="180" t="s">
        <v>5</v>
      </c>
      <c r="F724" s="290" t="s">
        <v>789</v>
      </c>
      <c r="G724" s="291"/>
      <c r="H724" s="291"/>
      <c r="I724" s="291"/>
      <c r="J724" s="179"/>
      <c r="K724" s="181" t="s">
        <v>5</v>
      </c>
      <c r="L724" s="179"/>
      <c r="M724" s="179"/>
      <c r="N724" s="179"/>
      <c r="O724" s="179"/>
      <c r="P724" s="179"/>
      <c r="Q724" s="179"/>
      <c r="R724" s="182"/>
      <c r="T724" s="183"/>
      <c r="U724" s="179"/>
      <c r="V724" s="179"/>
      <c r="W724" s="179"/>
      <c r="X724" s="179"/>
      <c r="Y724" s="179"/>
      <c r="Z724" s="179"/>
      <c r="AA724" s="184"/>
      <c r="AT724" s="185" t="s">
        <v>134</v>
      </c>
      <c r="AU724" s="185" t="s">
        <v>87</v>
      </c>
      <c r="AV724" s="11" t="s">
        <v>22</v>
      </c>
      <c r="AW724" s="11" t="s">
        <v>35</v>
      </c>
      <c r="AX724" s="11" t="s">
        <v>77</v>
      </c>
      <c r="AY724" s="185" t="s">
        <v>127</v>
      </c>
    </row>
    <row r="725" spans="2:65" s="10" customFormat="1" ht="22.5" customHeight="1">
      <c r="B725" s="170"/>
      <c r="C725" s="171"/>
      <c r="D725" s="171"/>
      <c r="E725" s="172" t="s">
        <v>5</v>
      </c>
      <c r="F725" s="302" t="s">
        <v>943</v>
      </c>
      <c r="G725" s="303"/>
      <c r="H725" s="303"/>
      <c r="I725" s="303"/>
      <c r="J725" s="171"/>
      <c r="K725" s="173">
        <v>12</v>
      </c>
      <c r="L725" s="171"/>
      <c r="M725" s="171"/>
      <c r="N725" s="171"/>
      <c r="O725" s="171"/>
      <c r="P725" s="171"/>
      <c r="Q725" s="171"/>
      <c r="R725" s="174"/>
      <c r="T725" s="175"/>
      <c r="U725" s="171"/>
      <c r="V725" s="171"/>
      <c r="W725" s="171"/>
      <c r="X725" s="171"/>
      <c r="Y725" s="171"/>
      <c r="Z725" s="171"/>
      <c r="AA725" s="176"/>
      <c r="AT725" s="177" t="s">
        <v>134</v>
      </c>
      <c r="AU725" s="177" t="s">
        <v>87</v>
      </c>
      <c r="AV725" s="10" t="s">
        <v>87</v>
      </c>
      <c r="AW725" s="10" t="s">
        <v>35</v>
      </c>
      <c r="AX725" s="10" t="s">
        <v>77</v>
      </c>
      <c r="AY725" s="177" t="s">
        <v>127</v>
      </c>
    </row>
    <row r="726" spans="2:65" s="12" customFormat="1" ht="22.5" customHeight="1">
      <c r="B726" s="188"/>
      <c r="C726" s="189"/>
      <c r="D726" s="189"/>
      <c r="E726" s="190" t="s">
        <v>5</v>
      </c>
      <c r="F726" s="304" t="s">
        <v>279</v>
      </c>
      <c r="G726" s="305"/>
      <c r="H726" s="305"/>
      <c r="I726" s="305"/>
      <c r="J726" s="189"/>
      <c r="K726" s="191">
        <v>161</v>
      </c>
      <c r="L726" s="189"/>
      <c r="M726" s="189"/>
      <c r="N726" s="189"/>
      <c r="O726" s="189"/>
      <c r="P726" s="189"/>
      <c r="Q726" s="189"/>
      <c r="R726" s="192"/>
      <c r="T726" s="193"/>
      <c r="U726" s="189"/>
      <c r="V726" s="189"/>
      <c r="W726" s="189"/>
      <c r="X726" s="189"/>
      <c r="Y726" s="189"/>
      <c r="Z726" s="189"/>
      <c r="AA726" s="194"/>
      <c r="AT726" s="195" t="s">
        <v>134</v>
      </c>
      <c r="AU726" s="195" t="s">
        <v>87</v>
      </c>
      <c r="AV726" s="12" t="s">
        <v>150</v>
      </c>
      <c r="AW726" s="12" t="s">
        <v>35</v>
      </c>
      <c r="AX726" s="12" t="s">
        <v>22</v>
      </c>
      <c r="AY726" s="195" t="s">
        <v>127</v>
      </c>
    </row>
    <row r="727" spans="2:65" s="11" customFormat="1" ht="22.5" customHeight="1">
      <c r="B727" s="178"/>
      <c r="C727" s="179"/>
      <c r="D727" s="179"/>
      <c r="E727" s="180" t="s">
        <v>5</v>
      </c>
      <c r="F727" s="290" t="s">
        <v>1014</v>
      </c>
      <c r="G727" s="291"/>
      <c r="H727" s="291"/>
      <c r="I727" s="291"/>
      <c r="J727" s="179"/>
      <c r="K727" s="181" t="s">
        <v>5</v>
      </c>
      <c r="L727" s="179"/>
      <c r="M727" s="179"/>
      <c r="N727" s="179"/>
      <c r="O727" s="179"/>
      <c r="P727" s="179"/>
      <c r="Q727" s="179"/>
      <c r="R727" s="182"/>
      <c r="T727" s="183"/>
      <c r="U727" s="179"/>
      <c r="V727" s="179"/>
      <c r="W727" s="179"/>
      <c r="X727" s="179"/>
      <c r="Y727" s="179"/>
      <c r="Z727" s="179"/>
      <c r="AA727" s="184"/>
      <c r="AT727" s="185" t="s">
        <v>134</v>
      </c>
      <c r="AU727" s="185" t="s">
        <v>87</v>
      </c>
      <c r="AV727" s="11" t="s">
        <v>22</v>
      </c>
      <c r="AW727" s="11" t="s">
        <v>35</v>
      </c>
      <c r="AX727" s="11" t="s">
        <v>77</v>
      </c>
      <c r="AY727" s="185" t="s">
        <v>127</v>
      </c>
    </row>
    <row r="728" spans="2:65" s="11" customFormat="1" ht="31.5" customHeight="1">
      <c r="B728" s="178"/>
      <c r="C728" s="179"/>
      <c r="D728" s="179"/>
      <c r="E728" s="180" t="s">
        <v>5</v>
      </c>
      <c r="F728" s="290" t="s">
        <v>1015</v>
      </c>
      <c r="G728" s="291"/>
      <c r="H728" s="291"/>
      <c r="I728" s="291"/>
      <c r="J728" s="179"/>
      <c r="K728" s="181" t="s">
        <v>5</v>
      </c>
      <c r="L728" s="179"/>
      <c r="M728" s="179"/>
      <c r="N728" s="179"/>
      <c r="O728" s="179"/>
      <c r="P728" s="179"/>
      <c r="Q728" s="179"/>
      <c r="R728" s="182"/>
      <c r="T728" s="183"/>
      <c r="U728" s="179"/>
      <c r="V728" s="179"/>
      <c r="W728" s="179"/>
      <c r="X728" s="179"/>
      <c r="Y728" s="179"/>
      <c r="Z728" s="179"/>
      <c r="AA728" s="184"/>
      <c r="AT728" s="185" t="s">
        <v>134</v>
      </c>
      <c r="AU728" s="185" t="s">
        <v>87</v>
      </c>
      <c r="AV728" s="11" t="s">
        <v>22</v>
      </c>
      <c r="AW728" s="11" t="s">
        <v>35</v>
      </c>
      <c r="AX728" s="11" t="s">
        <v>77</v>
      </c>
      <c r="AY728" s="185" t="s">
        <v>127</v>
      </c>
    </row>
    <row r="729" spans="2:65" s="11" customFormat="1" ht="22.5" customHeight="1">
      <c r="B729" s="178"/>
      <c r="C729" s="179"/>
      <c r="D729" s="179"/>
      <c r="E729" s="180" t="s">
        <v>5</v>
      </c>
      <c r="F729" s="290" t="s">
        <v>1016</v>
      </c>
      <c r="G729" s="291"/>
      <c r="H729" s="291"/>
      <c r="I729" s="291"/>
      <c r="J729" s="179"/>
      <c r="K729" s="181" t="s">
        <v>5</v>
      </c>
      <c r="L729" s="179"/>
      <c r="M729" s="179"/>
      <c r="N729" s="179"/>
      <c r="O729" s="179"/>
      <c r="P729" s="179"/>
      <c r="Q729" s="179"/>
      <c r="R729" s="182"/>
      <c r="T729" s="183"/>
      <c r="U729" s="179"/>
      <c r="V729" s="179"/>
      <c r="W729" s="179"/>
      <c r="X729" s="179"/>
      <c r="Y729" s="179"/>
      <c r="Z729" s="179"/>
      <c r="AA729" s="184"/>
      <c r="AT729" s="185" t="s">
        <v>134</v>
      </c>
      <c r="AU729" s="185" t="s">
        <v>87</v>
      </c>
      <c r="AV729" s="11" t="s">
        <v>22</v>
      </c>
      <c r="AW729" s="11" t="s">
        <v>35</v>
      </c>
      <c r="AX729" s="11" t="s">
        <v>77</v>
      </c>
      <c r="AY729" s="185" t="s">
        <v>127</v>
      </c>
    </row>
    <row r="730" spans="2:65" s="11" customFormat="1" ht="31.5" customHeight="1">
      <c r="B730" s="178"/>
      <c r="C730" s="179"/>
      <c r="D730" s="179"/>
      <c r="E730" s="180" t="s">
        <v>5</v>
      </c>
      <c r="F730" s="290" t="s">
        <v>1017</v>
      </c>
      <c r="G730" s="291"/>
      <c r="H730" s="291"/>
      <c r="I730" s="291"/>
      <c r="J730" s="179"/>
      <c r="K730" s="181" t="s">
        <v>5</v>
      </c>
      <c r="L730" s="179"/>
      <c r="M730" s="179"/>
      <c r="N730" s="179"/>
      <c r="O730" s="179"/>
      <c r="P730" s="179"/>
      <c r="Q730" s="179"/>
      <c r="R730" s="182"/>
      <c r="T730" s="183"/>
      <c r="U730" s="179"/>
      <c r="V730" s="179"/>
      <c r="W730" s="179"/>
      <c r="X730" s="179"/>
      <c r="Y730" s="179"/>
      <c r="Z730" s="179"/>
      <c r="AA730" s="184"/>
      <c r="AT730" s="185" t="s">
        <v>134</v>
      </c>
      <c r="AU730" s="185" t="s">
        <v>87</v>
      </c>
      <c r="AV730" s="11" t="s">
        <v>22</v>
      </c>
      <c r="AW730" s="11" t="s">
        <v>35</v>
      </c>
      <c r="AX730" s="11" t="s">
        <v>77</v>
      </c>
      <c r="AY730" s="185" t="s">
        <v>127</v>
      </c>
    </row>
    <row r="731" spans="2:65" s="11" customFormat="1" ht="31.5" customHeight="1">
      <c r="B731" s="178"/>
      <c r="C731" s="179"/>
      <c r="D731" s="179"/>
      <c r="E731" s="180" t="s">
        <v>5</v>
      </c>
      <c r="F731" s="290" t="s">
        <v>1018</v>
      </c>
      <c r="G731" s="291"/>
      <c r="H731" s="291"/>
      <c r="I731" s="291"/>
      <c r="J731" s="179"/>
      <c r="K731" s="181" t="s">
        <v>5</v>
      </c>
      <c r="L731" s="179"/>
      <c r="M731" s="179"/>
      <c r="N731" s="179"/>
      <c r="O731" s="179"/>
      <c r="P731" s="179"/>
      <c r="Q731" s="179"/>
      <c r="R731" s="182"/>
      <c r="T731" s="183"/>
      <c r="U731" s="179"/>
      <c r="V731" s="179"/>
      <c r="W731" s="179"/>
      <c r="X731" s="179"/>
      <c r="Y731" s="179"/>
      <c r="Z731" s="179"/>
      <c r="AA731" s="184"/>
      <c r="AT731" s="185" t="s">
        <v>134</v>
      </c>
      <c r="AU731" s="185" t="s">
        <v>87</v>
      </c>
      <c r="AV731" s="11" t="s">
        <v>22</v>
      </c>
      <c r="AW731" s="11" t="s">
        <v>35</v>
      </c>
      <c r="AX731" s="11" t="s">
        <v>77</v>
      </c>
      <c r="AY731" s="185" t="s">
        <v>127</v>
      </c>
    </row>
    <row r="732" spans="2:65" s="11" customFormat="1" ht="31.5" customHeight="1">
      <c r="B732" s="178"/>
      <c r="C732" s="179"/>
      <c r="D732" s="179"/>
      <c r="E732" s="180" t="s">
        <v>5</v>
      </c>
      <c r="F732" s="290" t="s">
        <v>1019</v>
      </c>
      <c r="G732" s="291"/>
      <c r="H732" s="291"/>
      <c r="I732" s="291"/>
      <c r="J732" s="179"/>
      <c r="K732" s="181" t="s">
        <v>5</v>
      </c>
      <c r="L732" s="179"/>
      <c r="M732" s="179"/>
      <c r="N732" s="179"/>
      <c r="O732" s="179"/>
      <c r="P732" s="179"/>
      <c r="Q732" s="179"/>
      <c r="R732" s="182"/>
      <c r="T732" s="183"/>
      <c r="U732" s="179"/>
      <c r="V732" s="179"/>
      <c r="W732" s="179"/>
      <c r="X732" s="179"/>
      <c r="Y732" s="179"/>
      <c r="Z732" s="179"/>
      <c r="AA732" s="184"/>
      <c r="AT732" s="185" t="s">
        <v>134</v>
      </c>
      <c r="AU732" s="185" t="s">
        <v>87</v>
      </c>
      <c r="AV732" s="11" t="s">
        <v>22</v>
      </c>
      <c r="AW732" s="11" t="s">
        <v>35</v>
      </c>
      <c r="AX732" s="11" t="s">
        <v>77</v>
      </c>
      <c r="AY732" s="185" t="s">
        <v>127</v>
      </c>
    </row>
    <row r="733" spans="2:65" s="11" customFormat="1" ht="31.5" customHeight="1">
      <c r="B733" s="178"/>
      <c r="C733" s="179"/>
      <c r="D733" s="179"/>
      <c r="E733" s="180" t="s">
        <v>5</v>
      </c>
      <c r="F733" s="290" t="s">
        <v>1020</v>
      </c>
      <c r="G733" s="291"/>
      <c r="H733" s="291"/>
      <c r="I733" s="291"/>
      <c r="J733" s="179"/>
      <c r="K733" s="181" t="s">
        <v>5</v>
      </c>
      <c r="L733" s="179"/>
      <c r="M733" s="179"/>
      <c r="N733" s="179"/>
      <c r="O733" s="179"/>
      <c r="P733" s="179"/>
      <c r="Q733" s="179"/>
      <c r="R733" s="182"/>
      <c r="T733" s="183"/>
      <c r="U733" s="179"/>
      <c r="V733" s="179"/>
      <c r="W733" s="179"/>
      <c r="X733" s="179"/>
      <c r="Y733" s="179"/>
      <c r="Z733" s="179"/>
      <c r="AA733" s="184"/>
      <c r="AT733" s="185" t="s">
        <v>134</v>
      </c>
      <c r="AU733" s="185" t="s">
        <v>87</v>
      </c>
      <c r="AV733" s="11" t="s">
        <v>22</v>
      </c>
      <c r="AW733" s="11" t="s">
        <v>35</v>
      </c>
      <c r="AX733" s="11" t="s">
        <v>77</v>
      </c>
      <c r="AY733" s="185" t="s">
        <v>127</v>
      </c>
    </row>
    <row r="734" spans="2:65" s="11" customFormat="1" ht="22.5" customHeight="1">
      <c r="B734" s="178"/>
      <c r="C734" s="179"/>
      <c r="D734" s="179"/>
      <c r="E734" s="180" t="s">
        <v>5</v>
      </c>
      <c r="F734" s="290" t="s">
        <v>1021</v>
      </c>
      <c r="G734" s="291"/>
      <c r="H734" s="291"/>
      <c r="I734" s="291"/>
      <c r="J734" s="179"/>
      <c r="K734" s="181" t="s">
        <v>5</v>
      </c>
      <c r="L734" s="179"/>
      <c r="M734" s="179"/>
      <c r="N734" s="179"/>
      <c r="O734" s="179"/>
      <c r="P734" s="179"/>
      <c r="Q734" s="179"/>
      <c r="R734" s="182"/>
      <c r="T734" s="183"/>
      <c r="U734" s="179"/>
      <c r="V734" s="179"/>
      <c r="W734" s="179"/>
      <c r="X734" s="179"/>
      <c r="Y734" s="179"/>
      <c r="Z734" s="179"/>
      <c r="AA734" s="184"/>
      <c r="AT734" s="185" t="s">
        <v>134</v>
      </c>
      <c r="AU734" s="185" t="s">
        <v>87</v>
      </c>
      <c r="AV734" s="11" t="s">
        <v>22</v>
      </c>
      <c r="AW734" s="11" t="s">
        <v>35</v>
      </c>
      <c r="AX734" s="11" t="s">
        <v>77</v>
      </c>
      <c r="AY734" s="185" t="s">
        <v>127</v>
      </c>
    </row>
    <row r="735" spans="2:65" s="1" customFormat="1" ht="22.5" customHeight="1">
      <c r="B735" s="135"/>
      <c r="C735" s="163" t="s">
        <v>519</v>
      </c>
      <c r="D735" s="163" t="s">
        <v>128</v>
      </c>
      <c r="E735" s="164" t="s">
        <v>1022</v>
      </c>
      <c r="F735" s="285" t="s">
        <v>1023</v>
      </c>
      <c r="G735" s="285"/>
      <c r="H735" s="285"/>
      <c r="I735" s="285"/>
      <c r="J735" s="165" t="s">
        <v>296</v>
      </c>
      <c r="K735" s="166">
        <v>161</v>
      </c>
      <c r="L735" s="286">
        <v>0</v>
      </c>
      <c r="M735" s="286"/>
      <c r="N735" s="287">
        <f>ROUND(L735*K735,2)</f>
        <v>0</v>
      </c>
      <c r="O735" s="287"/>
      <c r="P735" s="287"/>
      <c r="Q735" s="287"/>
      <c r="R735" s="138"/>
      <c r="T735" s="167" t="s">
        <v>5</v>
      </c>
      <c r="U735" s="47" t="s">
        <v>42</v>
      </c>
      <c r="V735" s="39"/>
      <c r="W735" s="168">
        <f>V735*K735</f>
        <v>0</v>
      </c>
      <c r="X735" s="168">
        <v>0</v>
      </c>
      <c r="Y735" s="168">
        <f>X735*K735</f>
        <v>0</v>
      </c>
      <c r="Z735" s="168">
        <v>0</v>
      </c>
      <c r="AA735" s="169">
        <f>Z735*K735</f>
        <v>0</v>
      </c>
      <c r="AR735" s="21" t="s">
        <v>150</v>
      </c>
      <c r="AT735" s="21" t="s">
        <v>128</v>
      </c>
      <c r="AU735" s="21" t="s">
        <v>87</v>
      </c>
      <c r="AY735" s="21" t="s">
        <v>127</v>
      </c>
      <c r="BE735" s="109">
        <f>IF(U735="základní",N735,0)</f>
        <v>0</v>
      </c>
      <c r="BF735" s="109">
        <f>IF(U735="snížená",N735,0)</f>
        <v>0</v>
      </c>
      <c r="BG735" s="109">
        <f>IF(U735="zákl. přenesená",N735,0)</f>
        <v>0</v>
      </c>
      <c r="BH735" s="109">
        <f>IF(U735="sníž. přenesená",N735,0)</f>
        <v>0</v>
      </c>
      <c r="BI735" s="109">
        <f>IF(U735="nulová",N735,0)</f>
        <v>0</v>
      </c>
      <c r="BJ735" s="21" t="s">
        <v>22</v>
      </c>
      <c r="BK735" s="109">
        <f>ROUND(L735*K735,2)</f>
        <v>0</v>
      </c>
      <c r="BL735" s="21" t="s">
        <v>150</v>
      </c>
      <c r="BM735" s="21" t="s">
        <v>1024</v>
      </c>
    </row>
    <row r="736" spans="2:65" s="10" customFormat="1" ht="22.5" customHeight="1">
      <c r="B736" s="170"/>
      <c r="C736" s="171"/>
      <c r="D736" s="171"/>
      <c r="E736" s="172" t="s">
        <v>5</v>
      </c>
      <c r="F736" s="288" t="s">
        <v>1025</v>
      </c>
      <c r="G736" s="289"/>
      <c r="H736" s="289"/>
      <c r="I736" s="289"/>
      <c r="J736" s="171"/>
      <c r="K736" s="173">
        <v>161</v>
      </c>
      <c r="L736" s="171"/>
      <c r="M736" s="171"/>
      <c r="N736" s="171"/>
      <c r="O736" s="171"/>
      <c r="P736" s="171"/>
      <c r="Q736" s="171"/>
      <c r="R736" s="174"/>
      <c r="T736" s="175"/>
      <c r="U736" s="171"/>
      <c r="V736" s="171"/>
      <c r="W736" s="171"/>
      <c r="X736" s="171"/>
      <c r="Y736" s="171"/>
      <c r="Z736" s="171"/>
      <c r="AA736" s="176"/>
      <c r="AT736" s="177" t="s">
        <v>134</v>
      </c>
      <c r="AU736" s="177" t="s">
        <v>87</v>
      </c>
      <c r="AV736" s="10" t="s">
        <v>87</v>
      </c>
      <c r="AW736" s="10" t="s">
        <v>35</v>
      </c>
      <c r="AX736" s="10" t="s">
        <v>22</v>
      </c>
      <c r="AY736" s="177" t="s">
        <v>127</v>
      </c>
    </row>
    <row r="737" spans="2:65" s="11" customFormat="1" ht="22.5" customHeight="1">
      <c r="B737" s="178"/>
      <c r="C737" s="179"/>
      <c r="D737" s="179"/>
      <c r="E737" s="180" t="s">
        <v>5</v>
      </c>
      <c r="F737" s="290" t="s">
        <v>1014</v>
      </c>
      <c r="G737" s="291"/>
      <c r="H737" s="291"/>
      <c r="I737" s="291"/>
      <c r="J737" s="179"/>
      <c r="K737" s="181" t="s">
        <v>5</v>
      </c>
      <c r="L737" s="179"/>
      <c r="M737" s="179"/>
      <c r="N737" s="179"/>
      <c r="O737" s="179"/>
      <c r="P737" s="179"/>
      <c r="Q737" s="179"/>
      <c r="R737" s="182"/>
      <c r="T737" s="183"/>
      <c r="U737" s="179"/>
      <c r="V737" s="179"/>
      <c r="W737" s="179"/>
      <c r="X737" s="179"/>
      <c r="Y737" s="179"/>
      <c r="Z737" s="179"/>
      <c r="AA737" s="184"/>
      <c r="AT737" s="185" t="s">
        <v>134</v>
      </c>
      <c r="AU737" s="185" t="s">
        <v>87</v>
      </c>
      <c r="AV737" s="11" t="s">
        <v>22</v>
      </c>
      <c r="AW737" s="11" t="s">
        <v>35</v>
      </c>
      <c r="AX737" s="11" t="s">
        <v>77</v>
      </c>
      <c r="AY737" s="185" t="s">
        <v>127</v>
      </c>
    </row>
    <row r="738" spans="2:65" s="11" customFormat="1" ht="44.25" customHeight="1">
      <c r="B738" s="178"/>
      <c r="C738" s="179"/>
      <c r="D738" s="179"/>
      <c r="E738" s="180" t="s">
        <v>5</v>
      </c>
      <c r="F738" s="290" t="s">
        <v>1026</v>
      </c>
      <c r="G738" s="291"/>
      <c r="H738" s="291"/>
      <c r="I738" s="291"/>
      <c r="J738" s="179"/>
      <c r="K738" s="181" t="s">
        <v>5</v>
      </c>
      <c r="L738" s="179"/>
      <c r="M738" s="179"/>
      <c r="N738" s="179"/>
      <c r="O738" s="179"/>
      <c r="P738" s="179"/>
      <c r="Q738" s="179"/>
      <c r="R738" s="182"/>
      <c r="T738" s="183"/>
      <c r="U738" s="179"/>
      <c r="V738" s="179"/>
      <c r="W738" s="179"/>
      <c r="X738" s="179"/>
      <c r="Y738" s="179"/>
      <c r="Z738" s="179"/>
      <c r="AA738" s="184"/>
      <c r="AT738" s="185" t="s">
        <v>134</v>
      </c>
      <c r="AU738" s="185" t="s">
        <v>87</v>
      </c>
      <c r="AV738" s="11" t="s">
        <v>22</v>
      </c>
      <c r="AW738" s="11" t="s">
        <v>35</v>
      </c>
      <c r="AX738" s="11" t="s">
        <v>77</v>
      </c>
      <c r="AY738" s="185" t="s">
        <v>127</v>
      </c>
    </row>
    <row r="739" spans="2:65" s="11" customFormat="1" ht="57" customHeight="1">
      <c r="B739" s="178"/>
      <c r="C739" s="179"/>
      <c r="D739" s="179"/>
      <c r="E739" s="180" t="s">
        <v>5</v>
      </c>
      <c r="F739" s="290" t="s">
        <v>1027</v>
      </c>
      <c r="G739" s="291"/>
      <c r="H739" s="291"/>
      <c r="I739" s="291"/>
      <c r="J739" s="179"/>
      <c r="K739" s="181" t="s">
        <v>5</v>
      </c>
      <c r="L739" s="179"/>
      <c r="M739" s="179"/>
      <c r="N739" s="179"/>
      <c r="O739" s="179"/>
      <c r="P739" s="179"/>
      <c r="Q739" s="179"/>
      <c r="R739" s="182"/>
      <c r="T739" s="183"/>
      <c r="U739" s="179"/>
      <c r="V739" s="179"/>
      <c r="W739" s="179"/>
      <c r="X739" s="179"/>
      <c r="Y739" s="179"/>
      <c r="Z739" s="179"/>
      <c r="AA739" s="184"/>
      <c r="AT739" s="185" t="s">
        <v>134</v>
      </c>
      <c r="AU739" s="185" t="s">
        <v>87</v>
      </c>
      <c r="AV739" s="11" t="s">
        <v>22</v>
      </c>
      <c r="AW739" s="11" t="s">
        <v>35</v>
      </c>
      <c r="AX739" s="11" t="s">
        <v>77</v>
      </c>
      <c r="AY739" s="185" t="s">
        <v>127</v>
      </c>
    </row>
    <row r="740" spans="2:65" s="11" customFormat="1" ht="31.5" customHeight="1">
      <c r="B740" s="178"/>
      <c r="C740" s="179"/>
      <c r="D740" s="179"/>
      <c r="E740" s="180" t="s">
        <v>5</v>
      </c>
      <c r="F740" s="290" t="s">
        <v>1028</v>
      </c>
      <c r="G740" s="291"/>
      <c r="H740" s="291"/>
      <c r="I740" s="291"/>
      <c r="J740" s="179"/>
      <c r="K740" s="181" t="s">
        <v>5</v>
      </c>
      <c r="L740" s="179"/>
      <c r="M740" s="179"/>
      <c r="N740" s="179"/>
      <c r="O740" s="179"/>
      <c r="P740" s="179"/>
      <c r="Q740" s="179"/>
      <c r="R740" s="182"/>
      <c r="T740" s="183"/>
      <c r="U740" s="179"/>
      <c r="V740" s="179"/>
      <c r="W740" s="179"/>
      <c r="X740" s="179"/>
      <c r="Y740" s="179"/>
      <c r="Z740" s="179"/>
      <c r="AA740" s="184"/>
      <c r="AT740" s="185" t="s">
        <v>134</v>
      </c>
      <c r="AU740" s="185" t="s">
        <v>87</v>
      </c>
      <c r="AV740" s="11" t="s">
        <v>22</v>
      </c>
      <c r="AW740" s="11" t="s">
        <v>35</v>
      </c>
      <c r="AX740" s="11" t="s">
        <v>77</v>
      </c>
      <c r="AY740" s="185" t="s">
        <v>127</v>
      </c>
    </row>
    <row r="741" spans="2:65" s="11" customFormat="1" ht="31.5" customHeight="1">
      <c r="B741" s="178"/>
      <c r="C741" s="179"/>
      <c r="D741" s="179"/>
      <c r="E741" s="180" t="s">
        <v>5</v>
      </c>
      <c r="F741" s="290" t="s">
        <v>1029</v>
      </c>
      <c r="G741" s="291"/>
      <c r="H741" s="291"/>
      <c r="I741" s="291"/>
      <c r="J741" s="179"/>
      <c r="K741" s="181" t="s">
        <v>5</v>
      </c>
      <c r="L741" s="179"/>
      <c r="M741" s="179"/>
      <c r="N741" s="179"/>
      <c r="O741" s="179"/>
      <c r="P741" s="179"/>
      <c r="Q741" s="179"/>
      <c r="R741" s="182"/>
      <c r="T741" s="183"/>
      <c r="U741" s="179"/>
      <c r="V741" s="179"/>
      <c r="W741" s="179"/>
      <c r="X741" s="179"/>
      <c r="Y741" s="179"/>
      <c r="Z741" s="179"/>
      <c r="AA741" s="184"/>
      <c r="AT741" s="185" t="s">
        <v>134</v>
      </c>
      <c r="AU741" s="185" t="s">
        <v>87</v>
      </c>
      <c r="AV741" s="11" t="s">
        <v>22</v>
      </c>
      <c r="AW741" s="11" t="s">
        <v>35</v>
      </c>
      <c r="AX741" s="11" t="s">
        <v>77</v>
      </c>
      <c r="AY741" s="185" t="s">
        <v>127</v>
      </c>
    </row>
    <row r="742" spans="2:65" s="11" customFormat="1" ht="31.5" customHeight="1">
      <c r="B742" s="178"/>
      <c r="C742" s="179"/>
      <c r="D742" s="179"/>
      <c r="E742" s="180" t="s">
        <v>5</v>
      </c>
      <c r="F742" s="290" t="s">
        <v>1030</v>
      </c>
      <c r="G742" s="291"/>
      <c r="H742" s="291"/>
      <c r="I742" s="291"/>
      <c r="J742" s="179"/>
      <c r="K742" s="181" t="s">
        <v>5</v>
      </c>
      <c r="L742" s="179"/>
      <c r="M742" s="179"/>
      <c r="N742" s="179"/>
      <c r="O742" s="179"/>
      <c r="P742" s="179"/>
      <c r="Q742" s="179"/>
      <c r="R742" s="182"/>
      <c r="T742" s="183"/>
      <c r="U742" s="179"/>
      <c r="V742" s="179"/>
      <c r="W742" s="179"/>
      <c r="X742" s="179"/>
      <c r="Y742" s="179"/>
      <c r="Z742" s="179"/>
      <c r="AA742" s="184"/>
      <c r="AT742" s="185" t="s">
        <v>134</v>
      </c>
      <c r="AU742" s="185" t="s">
        <v>87</v>
      </c>
      <c r="AV742" s="11" t="s">
        <v>22</v>
      </c>
      <c r="AW742" s="11" t="s">
        <v>35</v>
      </c>
      <c r="AX742" s="11" t="s">
        <v>77</v>
      </c>
      <c r="AY742" s="185" t="s">
        <v>127</v>
      </c>
    </row>
    <row r="743" spans="2:65" s="11" customFormat="1" ht="31.5" customHeight="1">
      <c r="B743" s="178"/>
      <c r="C743" s="179"/>
      <c r="D743" s="179"/>
      <c r="E743" s="180" t="s">
        <v>5</v>
      </c>
      <c r="F743" s="290" t="s">
        <v>1031</v>
      </c>
      <c r="G743" s="291"/>
      <c r="H743" s="291"/>
      <c r="I743" s="291"/>
      <c r="J743" s="179"/>
      <c r="K743" s="181" t="s">
        <v>5</v>
      </c>
      <c r="L743" s="179"/>
      <c r="M743" s="179"/>
      <c r="N743" s="179"/>
      <c r="O743" s="179"/>
      <c r="P743" s="179"/>
      <c r="Q743" s="179"/>
      <c r="R743" s="182"/>
      <c r="T743" s="183"/>
      <c r="U743" s="179"/>
      <c r="V743" s="179"/>
      <c r="W743" s="179"/>
      <c r="X743" s="179"/>
      <c r="Y743" s="179"/>
      <c r="Z743" s="179"/>
      <c r="AA743" s="184"/>
      <c r="AT743" s="185" t="s">
        <v>134</v>
      </c>
      <c r="AU743" s="185" t="s">
        <v>87</v>
      </c>
      <c r="AV743" s="11" t="s">
        <v>22</v>
      </c>
      <c r="AW743" s="11" t="s">
        <v>35</v>
      </c>
      <c r="AX743" s="11" t="s">
        <v>77</v>
      </c>
      <c r="AY743" s="185" t="s">
        <v>127</v>
      </c>
    </row>
    <row r="744" spans="2:65" s="11" customFormat="1" ht="31.5" customHeight="1">
      <c r="B744" s="178"/>
      <c r="C744" s="179"/>
      <c r="D744" s="179"/>
      <c r="E744" s="180" t="s">
        <v>5</v>
      </c>
      <c r="F744" s="290" t="s">
        <v>1032</v>
      </c>
      <c r="G744" s="291"/>
      <c r="H744" s="291"/>
      <c r="I744" s="291"/>
      <c r="J744" s="179"/>
      <c r="K744" s="181" t="s">
        <v>5</v>
      </c>
      <c r="L744" s="179"/>
      <c r="M744" s="179"/>
      <c r="N744" s="179"/>
      <c r="O744" s="179"/>
      <c r="P744" s="179"/>
      <c r="Q744" s="179"/>
      <c r="R744" s="182"/>
      <c r="T744" s="183"/>
      <c r="U744" s="179"/>
      <c r="V744" s="179"/>
      <c r="W744" s="179"/>
      <c r="X744" s="179"/>
      <c r="Y744" s="179"/>
      <c r="Z744" s="179"/>
      <c r="AA744" s="184"/>
      <c r="AT744" s="185" t="s">
        <v>134</v>
      </c>
      <c r="AU744" s="185" t="s">
        <v>87</v>
      </c>
      <c r="AV744" s="11" t="s">
        <v>22</v>
      </c>
      <c r="AW744" s="11" t="s">
        <v>35</v>
      </c>
      <c r="AX744" s="11" t="s">
        <v>77</v>
      </c>
      <c r="AY744" s="185" t="s">
        <v>127</v>
      </c>
    </row>
    <row r="745" spans="2:65" s="11" customFormat="1" ht="22.5" customHeight="1">
      <c r="B745" s="178"/>
      <c r="C745" s="179"/>
      <c r="D745" s="179"/>
      <c r="E745" s="180" t="s">
        <v>5</v>
      </c>
      <c r="F745" s="290" t="s">
        <v>1033</v>
      </c>
      <c r="G745" s="291"/>
      <c r="H745" s="291"/>
      <c r="I745" s="291"/>
      <c r="J745" s="179"/>
      <c r="K745" s="181" t="s">
        <v>5</v>
      </c>
      <c r="L745" s="179"/>
      <c r="M745" s="179"/>
      <c r="N745" s="179"/>
      <c r="O745" s="179"/>
      <c r="P745" s="179"/>
      <c r="Q745" s="179"/>
      <c r="R745" s="182"/>
      <c r="T745" s="183"/>
      <c r="U745" s="179"/>
      <c r="V745" s="179"/>
      <c r="W745" s="179"/>
      <c r="X745" s="179"/>
      <c r="Y745" s="179"/>
      <c r="Z745" s="179"/>
      <c r="AA745" s="184"/>
      <c r="AT745" s="185" t="s">
        <v>134</v>
      </c>
      <c r="AU745" s="185" t="s">
        <v>87</v>
      </c>
      <c r="AV745" s="11" t="s">
        <v>22</v>
      </c>
      <c r="AW745" s="11" t="s">
        <v>35</v>
      </c>
      <c r="AX745" s="11" t="s">
        <v>77</v>
      </c>
      <c r="AY745" s="185" t="s">
        <v>127</v>
      </c>
    </row>
    <row r="746" spans="2:65" s="1" customFormat="1" ht="22.5" customHeight="1">
      <c r="B746" s="135"/>
      <c r="C746" s="163" t="s">
        <v>523</v>
      </c>
      <c r="D746" s="163" t="s">
        <v>128</v>
      </c>
      <c r="E746" s="164" t="s">
        <v>1034</v>
      </c>
      <c r="F746" s="285" t="s">
        <v>1035</v>
      </c>
      <c r="G746" s="285"/>
      <c r="H746" s="285"/>
      <c r="I746" s="285"/>
      <c r="J746" s="165" t="s">
        <v>472</v>
      </c>
      <c r="K746" s="166">
        <v>9</v>
      </c>
      <c r="L746" s="286">
        <v>0</v>
      </c>
      <c r="M746" s="286"/>
      <c r="N746" s="287">
        <f>ROUND(L746*K746,2)</f>
        <v>0</v>
      </c>
      <c r="O746" s="287"/>
      <c r="P746" s="287"/>
      <c r="Q746" s="287"/>
      <c r="R746" s="138"/>
      <c r="T746" s="167" t="s">
        <v>5</v>
      </c>
      <c r="U746" s="47" t="s">
        <v>42</v>
      </c>
      <c r="V746" s="39"/>
      <c r="W746" s="168">
        <f>V746*K746</f>
        <v>0</v>
      </c>
      <c r="X746" s="168">
        <v>0</v>
      </c>
      <c r="Y746" s="168">
        <f>X746*K746</f>
        <v>0</v>
      </c>
      <c r="Z746" s="168">
        <v>0</v>
      </c>
      <c r="AA746" s="169">
        <f>Z746*K746</f>
        <v>0</v>
      </c>
      <c r="AR746" s="21" t="s">
        <v>150</v>
      </c>
      <c r="AT746" s="21" t="s">
        <v>128</v>
      </c>
      <c r="AU746" s="21" t="s">
        <v>87</v>
      </c>
      <c r="AY746" s="21" t="s">
        <v>127</v>
      </c>
      <c r="BE746" s="109">
        <f>IF(U746="základní",N746,0)</f>
        <v>0</v>
      </c>
      <c r="BF746" s="109">
        <f>IF(U746="snížená",N746,0)</f>
        <v>0</v>
      </c>
      <c r="BG746" s="109">
        <f>IF(U746="zákl. přenesená",N746,0)</f>
        <v>0</v>
      </c>
      <c r="BH746" s="109">
        <f>IF(U746="sníž. přenesená",N746,0)</f>
        <v>0</v>
      </c>
      <c r="BI746" s="109">
        <f>IF(U746="nulová",N746,0)</f>
        <v>0</v>
      </c>
      <c r="BJ746" s="21" t="s">
        <v>22</v>
      </c>
      <c r="BK746" s="109">
        <f>ROUND(L746*K746,2)</f>
        <v>0</v>
      </c>
      <c r="BL746" s="21" t="s">
        <v>150</v>
      </c>
      <c r="BM746" s="21" t="s">
        <v>1036</v>
      </c>
    </row>
    <row r="747" spans="2:65" s="11" customFormat="1" ht="22.5" customHeight="1">
      <c r="B747" s="178"/>
      <c r="C747" s="179"/>
      <c r="D747" s="179"/>
      <c r="E747" s="180" t="s">
        <v>5</v>
      </c>
      <c r="F747" s="300" t="s">
        <v>1037</v>
      </c>
      <c r="G747" s="301"/>
      <c r="H747" s="301"/>
      <c r="I747" s="301"/>
      <c r="J747" s="179"/>
      <c r="K747" s="181" t="s">
        <v>5</v>
      </c>
      <c r="L747" s="179"/>
      <c r="M747" s="179"/>
      <c r="N747" s="179"/>
      <c r="O747" s="179"/>
      <c r="P747" s="179"/>
      <c r="Q747" s="179"/>
      <c r="R747" s="182"/>
      <c r="T747" s="183"/>
      <c r="U747" s="179"/>
      <c r="V747" s="179"/>
      <c r="W747" s="179"/>
      <c r="X747" s="179"/>
      <c r="Y747" s="179"/>
      <c r="Z747" s="179"/>
      <c r="AA747" s="184"/>
      <c r="AT747" s="185" t="s">
        <v>134</v>
      </c>
      <c r="AU747" s="185" t="s">
        <v>87</v>
      </c>
      <c r="AV747" s="11" t="s">
        <v>22</v>
      </c>
      <c r="AW747" s="11" t="s">
        <v>35</v>
      </c>
      <c r="AX747" s="11" t="s">
        <v>77</v>
      </c>
      <c r="AY747" s="185" t="s">
        <v>127</v>
      </c>
    </row>
    <row r="748" spans="2:65" s="10" customFormat="1" ht="22.5" customHeight="1">
      <c r="B748" s="170"/>
      <c r="C748" s="171"/>
      <c r="D748" s="171"/>
      <c r="E748" s="172" t="s">
        <v>5</v>
      </c>
      <c r="F748" s="302" t="s">
        <v>126</v>
      </c>
      <c r="G748" s="303"/>
      <c r="H748" s="303"/>
      <c r="I748" s="303"/>
      <c r="J748" s="171"/>
      <c r="K748" s="173">
        <v>5</v>
      </c>
      <c r="L748" s="171"/>
      <c r="M748" s="171"/>
      <c r="N748" s="171"/>
      <c r="O748" s="171"/>
      <c r="P748" s="171"/>
      <c r="Q748" s="171"/>
      <c r="R748" s="174"/>
      <c r="T748" s="175"/>
      <c r="U748" s="171"/>
      <c r="V748" s="171"/>
      <c r="W748" s="171"/>
      <c r="X748" s="171"/>
      <c r="Y748" s="171"/>
      <c r="Z748" s="171"/>
      <c r="AA748" s="176"/>
      <c r="AT748" s="177" t="s">
        <v>134</v>
      </c>
      <c r="AU748" s="177" t="s">
        <v>87</v>
      </c>
      <c r="AV748" s="10" t="s">
        <v>87</v>
      </c>
      <c r="AW748" s="10" t="s">
        <v>35</v>
      </c>
      <c r="AX748" s="10" t="s">
        <v>77</v>
      </c>
      <c r="AY748" s="177" t="s">
        <v>127</v>
      </c>
    </row>
    <row r="749" spans="2:65" s="11" customFormat="1" ht="22.5" customHeight="1">
      <c r="B749" s="178"/>
      <c r="C749" s="179"/>
      <c r="D749" s="179"/>
      <c r="E749" s="180" t="s">
        <v>5</v>
      </c>
      <c r="F749" s="290" t="s">
        <v>1038</v>
      </c>
      <c r="G749" s="291"/>
      <c r="H749" s="291"/>
      <c r="I749" s="291"/>
      <c r="J749" s="179"/>
      <c r="K749" s="181" t="s">
        <v>5</v>
      </c>
      <c r="L749" s="179"/>
      <c r="M749" s="179"/>
      <c r="N749" s="179"/>
      <c r="O749" s="179"/>
      <c r="P749" s="179"/>
      <c r="Q749" s="179"/>
      <c r="R749" s="182"/>
      <c r="T749" s="183"/>
      <c r="U749" s="179"/>
      <c r="V749" s="179"/>
      <c r="W749" s="179"/>
      <c r="X749" s="179"/>
      <c r="Y749" s="179"/>
      <c r="Z749" s="179"/>
      <c r="AA749" s="184"/>
      <c r="AT749" s="185" t="s">
        <v>134</v>
      </c>
      <c r="AU749" s="185" t="s">
        <v>87</v>
      </c>
      <c r="AV749" s="11" t="s">
        <v>22</v>
      </c>
      <c r="AW749" s="11" t="s">
        <v>35</v>
      </c>
      <c r="AX749" s="11" t="s">
        <v>77</v>
      </c>
      <c r="AY749" s="185" t="s">
        <v>127</v>
      </c>
    </row>
    <row r="750" spans="2:65" s="10" customFormat="1" ht="22.5" customHeight="1">
      <c r="B750" s="170"/>
      <c r="C750" s="171"/>
      <c r="D750" s="171"/>
      <c r="E750" s="172" t="s">
        <v>5</v>
      </c>
      <c r="F750" s="302" t="s">
        <v>150</v>
      </c>
      <c r="G750" s="303"/>
      <c r="H750" s="303"/>
      <c r="I750" s="303"/>
      <c r="J750" s="171"/>
      <c r="K750" s="173">
        <v>4</v>
      </c>
      <c r="L750" s="171"/>
      <c r="M750" s="171"/>
      <c r="N750" s="171"/>
      <c r="O750" s="171"/>
      <c r="P750" s="171"/>
      <c r="Q750" s="171"/>
      <c r="R750" s="174"/>
      <c r="T750" s="175"/>
      <c r="U750" s="171"/>
      <c r="V750" s="171"/>
      <c r="W750" s="171"/>
      <c r="X750" s="171"/>
      <c r="Y750" s="171"/>
      <c r="Z750" s="171"/>
      <c r="AA750" s="176"/>
      <c r="AT750" s="177" t="s">
        <v>134</v>
      </c>
      <c r="AU750" s="177" t="s">
        <v>87</v>
      </c>
      <c r="AV750" s="10" t="s">
        <v>87</v>
      </c>
      <c r="AW750" s="10" t="s">
        <v>35</v>
      </c>
      <c r="AX750" s="10" t="s">
        <v>77</v>
      </c>
      <c r="AY750" s="177" t="s">
        <v>127</v>
      </c>
    </row>
    <row r="751" spans="2:65" s="12" customFormat="1" ht="22.5" customHeight="1">
      <c r="B751" s="188"/>
      <c r="C751" s="189"/>
      <c r="D751" s="189"/>
      <c r="E751" s="190" t="s">
        <v>5</v>
      </c>
      <c r="F751" s="304" t="s">
        <v>279</v>
      </c>
      <c r="G751" s="305"/>
      <c r="H751" s="305"/>
      <c r="I751" s="305"/>
      <c r="J751" s="189"/>
      <c r="K751" s="191">
        <v>9</v>
      </c>
      <c r="L751" s="189"/>
      <c r="M751" s="189"/>
      <c r="N751" s="189"/>
      <c r="O751" s="189"/>
      <c r="P751" s="189"/>
      <c r="Q751" s="189"/>
      <c r="R751" s="192"/>
      <c r="T751" s="193"/>
      <c r="U751" s="189"/>
      <c r="V751" s="189"/>
      <c r="W751" s="189"/>
      <c r="X751" s="189"/>
      <c r="Y751" s="189"/>
      <c r="Z751" s="189"/>
      <c r="AA751" s="194"/>
      <c r="AT751" s="195" t="s">
        <v>134</v>
      </c>
      <c r="AU751" s="195" t="s">
        <v>87</v>
      </c>
      <c r="AV751" s="12" t="s">
        <v>150</v>
      </c>
      <c r="AW751" s="12" t="s">
        <v>35</v>
      </c>
      <c r="AX751" s="12" t="s">
        <v>22</v>
      </c>
      <c r="AY751" s="195" t="s">
        <v>127</v>
      </c>
    </row>
    <row r="752" spans="2:65" s="11" customFormat="1" ht="22.5" customHeight="1">
      <c r="B752" s="178"/>
      <c r="C752" s="179"/>
      <c r="D752" s="179"/>
      <c r="E752" s="180" t="s">
        <v>5</v>
      </c>
      <c r="F752" s="290" t="s">
        <v>1039</v>
      </c>
      <c r="G752" s="291"/>
      <c r="H752" s="291"/>
      <c r="I752" s="291"/>
      <c r="J752" s="179"/>
      <c r="K752" s="181" t="s">
        <v>5</v>
      </c>
      <c r="L752" s="179"/>
      <c r="M752" s="179"/>
      <c r="N752" s="179"/>
      <c r="O752" s="179"/>
      <c r="P752" s="179"/>
      <c r="Q752" s="179"/>
      <c r="R752" s="182"/>
      <c r="T752" s="183"/>
      <c r="U752" s="179"/>
      <c r="V752" s="179"/>
      <c r="W752" s="179"/>
      <c r="X752" s="179"/>
      <c r="Y752" s="179"/>
      <c r="Z752" s="179"/>
      <c r="AA752" s="184"/>
      <c r="AT752" s="185" t="s">
        <v>134</v>
      </c>
      <c r="AU752" s="185" t="s">
        <v>87</v>
      </c>
      <c r="AV752" s="11" t="s">
        <v>22</v>
      </c>
      <c r="AW752" s="11" t="s">
        <v>35</v>
      </c>
      <c r="AX752" s="11" t="s">
        <v>77</v>
      </c>
      <c r="AY752" s="185" t="s">
        <v>127</v>
      </c>
    </row>
    <row r="753" spans="2:65" s="11" customFormat="1" ht="44.25" customHeight="1">
      <c r="B753" s="178"/>
      <c r="C753" s="179"/>
      <c r="D753" s="179"/>
      <c r="E753" s="180" t="s">
        <v>5</v>
      </c>
      <c r="F753" s="290" t="s">
        <v>1040</v>
      </c>
      <c r="G753" s="291"/>
      <c r="H753" s="291"/>
      <c r="I753" s="291"/>
      <c r="J753" s="179"/>
      <c r="K753" s="181" t="s">
        <v>5</v>
      </c>
      <c r="L753" s="179"/>
      <c r="M753" s="179"/>
      <c r="N753" s="179"/>
      <c r="O753" s="179"/>
      <c r="P753" s="179"/>
      <c r="Q753" s="179"/>
      <c r="R753" s="182"/>
      <c r="T753" s="183"/>
      <c r="U753" s="179"/>
      <c r="V753" s="179"/>
      <c r="W753" s="179"/>
      <c r="X753" s="179"/>
      <c r="Y753" s="179"/>
      <c r="Z753" s="179"/>
      <c r="AA753" s="184"/>
      <c r="AT753" s="185" t="s">
        <v>134</v>
      </c>
      <c r="AU753" s="185" t="s">
        <v>87</v>
      </c>
      <c r="AV753" s="11" t="s">
        <v>22</v>
      </c>
      <c r="AW753" s="11" t="s">
        <v>35</v>
      </c>
      <c r="AX753" s="11" t="s">
        <v>77</v>
      </c>
      <c r="AY753" s="185" t="s">
        <v>127</v>
      </c>
    </row>
    <row r="754" spans="2:65" s="11" customFormat="1" ht="44.25" customHeight="1">
      <c r="B754" s="178"/>
      <c r="C754" s="179"/>
      <c r="D754" s="179"/>
      <c r="E754" s="180" t="s">
        <v>5</v>
      </c>
      <c r="F754" s="290" t="s">
        <v>1041</v>
      </c>
      <c r="G754" s="291"/>
      <c r="H754" s="291"/>
      <c r="I754" s="291"/>
      <c r="J754" s="179"/>
      <c r="K754" s="181" t="s">
        <v>5</v>
      </c>
      <c r="L754" s="179"/>
      <c r="M754" s="179"/>
      <c r="N754" s="179"/>
      <c r="O754" s="179"/>
      <c r="P754" s="179"/>
      <c r="Q754" s="179"/>
      <c r="R754" s="182"/>
      <c r="T754" s="183"/>
      <c r="U754" s="179"/>
      <c r="V754" s="179"/>
      <c r="W754" s="179"/>
      <c r="X754" s="179"/>
      <c r="Y754" s="179"/>
      <c r="Z754" s="179"/>
      <c r="AA754" s="184"/>
      <c r="AT754" s="185" t="s">
        <v>134</v>
      </c>
      <c r="AU754" s="185" t="s">
        <v>87</v>
      </c>
      <c r="AV754" s="11" t="s">
        <v>22</v>
      </c>
      <c r="AW754" s="11" t="s">
        <v>35</v>
      </c>
      <c r="AX754" s="11" t="s">
        <v>77</v>
      </c>
      <c r="AY754" s="185" t="s">
        <v>127</v>
      </c>
    </row>
    <row r="755" spans="2:65" s="11" customFormat="1" ht="57" customHeight="1">
      <c r="B755" s="178"/>
      <c r="C755" s="179"/>
      <c r="D755" s="179"/>
      <c r="E755" s="180" t="s">
        <v>5</v>
      </c>
      <c r="F755" s="290" t="s">
        <v>1042</v>
      </c>
      <c r="G755" s="291"/>
      <c r="H755" s="291"/>
      <c r="I755" s="291"/>
      <c r="J755" s="179"/>
      <c r="K755" s="181" t="s">
        <v>5</v>
      </c>
      <c r="L755" s="179"/>
      <c r="M755" s="179"/>
      <c r="N755" s="179"/>
      <c r="O755" s="179"/>
      <c r="P755" s="179"/>
      <c r="Q755" s="179"/>
      <c r="R755" s="182"/>
      <c r="T755" s="183"/>
      <c r="U755" s="179"/>
      <c r="V755" s="179"/>
      <c r="W755" s="179"/>
      <c r="X755" s="179"/>
      <c r="Y755" s="179"/>
      <c r="Z755" s="179"/>
      <c r="AA755" s="184"/>
      <c r="AT755" s="185" t="s">
        <v>134</v>
      </c>
      <c r="AU755" s="185" t="s">
        <v>87</v>
      </c>
      <c r="AV755" s="11" t="s">
        <v>22</v>
      </c>
      <c r="AW755" s="11" t="s">
        <v>35</v>
      </c>
      <c r="AX755" s="11" t="s">
        <v>77</v>
      </c>
      <c r="AY755" s="185" t="s">
        <v>127</v>
      </c>
    </row>
    <row r="756" spans="2:65" s="1" customFormat="1" ht="31.5" customHeight="1">
      <c r="B756" s="135"/>
      <c r="C756" s="163" t="s">
        <v>527</v>
      </c>
      <c r="D756" s="163" t="s">
        <v>128</v>
      </c>
      <c r="E756" s="164" t="s">
        <v>1043</v>
      </c>
      <c r="F756" s="285" t="s">
        <v>1044</v>
      </c>
      <c r="G756" s="285"/>
      <c r="H756" s="285"/>
      <c r="I756" s="285"/>
      <c r="J756" s="165" t="s">
        <v>296</v>
      </c>
      <c r="K756" s="166">
        <v>82</v>
      </c>
      <c r="L756" s="286">
        <v>0</v>
      </c>
      <c r="M756" s="286"/>
      <c r="N756" s="287">
        <f>ROUND(L756*K756,2)</f>
        <v>0</v>
      </c>
      <c r="O756" s="287"/>
      <c r="P756" s="287"/>
      <c r="Q756" s="287"/>
      <c r="R756" s="138"/>
      <c r="T756" s="167" t="s">
        <v>5</v>
      </c>
      <c r="U756" s="47" t="s">
        <v>42</v>
      </c>
      <c r="V756" s="39"/>
      <c r="W756" s="168">
        <f>V756*K756</f>
        <v>0</v>
      </c>
      <c r="X756" s="168">
        <v>2.0000000000000002E-5</v>
      </c>
      <c r="Y756" s="168">
        <f>X756*K756</f>
        <v>1.6400000000000002E-3</v>
      </c>
      <c r="Z756" s="168">
        <v>0</v>
      </c>
      <c r="AA756" s="169">
        <f>Z756*K756</f>
        <v>0</v>
      </c>
      <c r="AR756" s="21" t="s">
        <v>150</v>
      </c>
      <c r="AT756" s="21" t="s">
        <v>128</v>
      </c>
      <c r="AU756" s="21" t="s">
        <v>87</v>
      </c>
      <c r="AY756" s="21" t="s">
        <v>127</v>
      </c>
      <c r="BE756" s="109">
        <f>IF(U756="základní",N756,0)</f>
        <v>0</v>
      </c>
      <c r="BF756" s="109">
        <f>IF(U756="snížená",N756,0)</f>
        <v>0</v>
      </c>
      <c r="BG756" s="109">
        <f>IF(U756="zákl. přenesená",N756,0)</f>
        <v>0</v>
      </c>
      <c r="BH756" s="109">
        <f>IF(U756="sníž. přenesená",N756,0)</f>
        <v>0</v>
      </c>
      <c r="BI756" s="109">
        <f>IF(U756="nulová",N756,0)</f>
        <v>0</v>
      </c>
      <c r="BJ756" s="21" t="s">
        <v>22</v>
      </c>
      <c r="BK756" s="109">
        <f>ROUND(L756*K756,2)</f>
        <v>0</v>
      </c>
      <c r="BL756" s="21" t="s">
        <v>150</v>
      </c>
      <c r="BM756" s="21" t="s">
        <v>1045</v>
      </c>
    </row>
    <row r="757" spans="2:65" s="1" customFormat="1" ht="31.5" customHeight="1">
      <c r="B757" s="135"/>
      <c r="C757" s="196" t="s">
        <v>531</v>
      </c>
      <c r="D757" s="196" t="s">
        <v>365</v>
      </c>
      <c r="E757" s="197" t="s">
        <v>1046</v>
      </c>
      <c r="F757" s="306" t="s">
        <v>1047</v>
      </c>
      <c r="G757" s="306"/>
      <c r="H757" s="306"/>
      <c r="I757" s="306"/>
      <c r="J757" s="198" t="s">
        <v>296</v>
      </c>
      <c r="K757" s="199">
        <v>82</v>
      </c>
      <c r="L757" s="307">
        <v>0</v>
      </c>
      <c r="M757" s="307"/>
      <c r="N757" s="308">
        <f>ROUND(L757*K757,2)</f>
        <v>0</v>
      </c>
      <c r="O757" s="287"/>
      <c r="P757" s="287"/>
      <c r="Q757" s="287"/>
      <c r="R757" s="138"/>
      <c r="T757" s="167" t="s">
        <v>5</v>
      </c>
      <c r="U757" s="47" t="s">
        <v>42</v>
      </c>
      <c r="V757" s="39"/>
      <c r="W757" s="168">
        <f>V757*K757</f>
        <v>0</v>
      </c>
      <c r="X757" s="168">
        <v>4.3109999999999999</v>
      </c>
      <c r="Y757" s="168">
        <f>X757*K757</f>
        <v>353.50200000000001</v>
      </c>
      <c r="Z757" s="168">
        <v>0</v>
      </c>
      <c r="AA757" s="169">
        <f>Z757*K757</f>
        <v>0</v>
      </c>
      <c r="AR757" s="21" t="s">
        <v>174</v>
      </c>
      <c r="AT757" s="21" t="s">
        <v>365</v>
      </c>
      <c r="AU757" s="21" t="s">
        <v>87</v>
      </c>
      <c r="AY757" s="21" t="s">
        <v>127</v>
      </c>
      <c r="BE757" s="109">
        <f>IF(U757="základní",N757,0)</f>
        <v>0</v>
      </c>
      <c r="BF757" s="109">
        <f>IF(U757="snížená",N757,0)</f>
        <v>0</v>
      </c>
      <c r="BG757" s="109">
        <f>IF(U757="zákl. přenesená",N757,0)</f>
        <v>0</v>
      </c>
      <c r="BH757" s="109">
        <f>IF(U757="sníž. přenesená",N757,0)</f>
        <v>0</v>
      </c>
      <c r="BI757" s="109">
        <f>IF(U757="nulová",N757,0)</f>
        <v>0</v>
      </c>
      <c r="BJ757" s="21" t="s">
        <v>22</v>
      </c>
      <c r="BK757" s="109">
        <f>ROUND(L757*K757,2)</f>
        <v>0</v>
      </c>
      <c r="BL757" s="21" t="s">
        <v>150</v>
      </c>
      <c r="BM757" s="21" t="s">
        <v>1048</v>
      </c>
    </row>
    <row r="758" spans="2:65" s="11" customFormat="1" ht="22.5" customHeight="1">
      <c r="B758" s="178"/>
      <c r="C758" s="179"/>
      <c r="D758" s="179"/>
      <c r="E758" s="180" t="s">
        <v>5</v>
      </c>
      <c r="F758" s="300" t="s">
        <v>770</v>
      </c>
      <c r="G758" s="301"/>
      <c r="H758" s="301"/>
      <c r="I758" s="301"/>
      <c r="J758" s="179"/>
      <c r="K758" s="181" t="s">
        <v>5</v>
      </c>
      <c r="L758" s="179"/>
      <c r="M758" s="179"/>
      <c r="N758" s="179"/>
      <c r="O758" s="179"/>
      <c r="P758" s="179"/>
      <c r="Q758" s="179"/>
      <c r="R758" s="182"/>
      <c r="T758" s="183"/>
      <c r="U758" s="179"/>
      <c r="V758" s="179"/>
      <c r="W758" s="179"/>
      <c r="X758" s="179"/>
      <c r="Y758" s="179"/>
      <c r="Z758" s="179"/>
      <c r="AA758" s="184"/>
      <c r="AT758" s="185" t="s">
        <v>134</v>
      </c>
      <c r="AU758" s="185" t="s">
        <v>87</v>
      </c>
      <c r="AV758" s="11" t="s">
        <v>22</v>
      </c>
      <c r="AW758" s="11" t="s">
        <v>35</v>
      </c>
      <c r="AX758" s="11" t="s">
        <v>77</v>
      </c>
      <c r="AY758" s="185" t="s">
        <v>127</v>
      </c>
    </row>
    <row r="759" spans="2:65" s="10" customFormat="1" ht="22.5" customHeight="1">
      <c r="B759" s="170"/>
      <c r="C759" s="171"/>
      <c r="D759" s="171"/>
      <c r="E759" s="172" t="s">
        <v>5</v>
      </c>
      <c r="F759" s="302" t="s">
        <v>941</v>
      </c>
      <c r="G759" s="303"/>
      <c r="H759" s="303"/>
      <c r="I759" s="303"/>
      <c r="J759" s="171"/>
      <c r="K759" s="173">
        <v>82</v>
      </c>
      <c r="L759" s="171"/>
      <c r="M759" s="171"/>
      <c r="N759" s="171"/>
      <c r="O759" s="171"/>
      <c r="P759" s="171"/>
      <c r="Q759" s="171"/>
      <c r="R759" s="174"/>
      <c r="T759" s="175"/>
      <c r="U759" s="171"/>
      <c r="V759" s="171"/>
      <c r="W759" s="171"/>
      <c r="X759" s="171"/>
      <c r="Y759" s="171"/>
      <c r="Z759" s="171"/>
      <c r="AA759" s="176"/>
      <c r="AT759" s="177" t="s">
        <v>134</v>
      </c>
      <c r="AU759" s="177" t="s">
        <v>87</v>
      </c>
      <c r="AV759" s="10" t="s">
        <v>87</v>
      </c>
      <c r="AW759" s="10" t="s">
        <v>35</v>
      </c>
      <c r="AX759" s="10" t="s">
        <v>22</v>
      </c>
      <c r="AY759" s="177" t="s">
        <v>127</v>
      </c>
    </row>
    <row r="760" spans="2:65" s="1" customFormat="1" ht="44.25" customHeight="1">
      <c r="B760" s="135"/>
      <c r="C760" s="163" t="s">
        <v>535</v>
      </c>
      <c r="D760" s="163" t="s">
        <v>128</v>
      </c>
      <c r="E760" s="164" t="s">
        <v>1049</v>
      </c>
      <c r="F760" s="285" t="s">
        <v>1050</v>
      </c>
      <c r="G760" s="285"/>
      <c r="H760" s="285"/>
      <c r="I760" s="285"/>
      <c r="J760" s="165" t="s">
        <v>296</v>
      </c>
      <c r="K760" s="166">
        <v>3</v>
      </c>
      <c r="L760" s="286">
        <v>0</v>
      </c>
      <c r="M760" s="286"/>
      <c r="N760" s="287">
        <f>ROUND(L760*K760,2)</f>
        <v>0</v>
      </c>
      <c r="O760" s="287"/>
      <c r="P760" s="287"/>
      <c r="Q760" s="287"/>
      <c r="R760" s="138"/>
      <c r="T760" s="167" t="s">
        <v>5</v>
      </c>
      <c r="U760" s="47" t="s">
        <v>42</v>
      </c>
      <c r="V760" s="39"/>
      <c r="W760" s="168">
        <f>V760*K760</f>
        <v>0</v>
      </c>
      <c r="X760" s="168">
        <v>3.0000000000000001E-5</v>
      </c>
      <c r="Y760" s="168">
        <f>X760*K760</f>
        <v>9.0000000000000006E-5</v>
      </c>
      <c r="Z760" s="168">
        <v>0</v>
      </c>
      <c r="AA760" s="169">
        <f>Z760*K760</f>
        <v>0</v>
      </c>
      <c r="AR760" s="21" t="s">
        <v>150</v>
      </c>
      <c r="AT760" s="21" t="s">
        <v>128</v>
      </c>
      <c r="AU760" s="21" t="s">
        <v>87</v>
      </c>
      <c r="AY760" s="21" t="s">
        <v>127</v>
      </c>
      <c r="BE760" s="109">
        <f>IF(U760="základní",N760,0)</f>
        <v>0</v>
      </c>
      <c r="BF760" s="109">
        <f>IF(U760="snížená",N760,0)</f>
        <v>0</v>
      </c>
      <c r="BG760" s="109">
        <f>IF(U760="zákl. přenesená",N760,0)</f>
        <v>0</v>
      </c>
      <c r="BH760" s="109">
        <f>IF(U760="sníž. přenesená",N760,0)</f>
        <v>0</v>
      </c>
      <c r="BI760" s="109">
        <f>IF(U760="nulová",N760,0)</f>
        <v>0</v>
      </c>
      <c r="BJ760" s="21" t="s">
        <v>22</v>
      </c>
      <c r="BK760" s="109">
        <f>ROUND(L760*K760,2)</f>
        <v>0</v>
      </c>
      <c r="BL760" s="21" t="s">
        <v>150</v>
      </c>
      <c r="BM760" s="21" t="s">
        <v>1051</v>
      </c>
    </row>
    <row r="761" spans="2:65" s="1" customFormat="1" ht="22.5" customHeight="1">
      <c r="B761" s="135"/>
      <c r="C761" s="196" t="s">
        <v>539</v>
      </c>
      <c r="D761" s="196" t="s">
        <v>365</v>
      </c>
      <c r="E761" s="197" t="s">
        <v>1052</v>
      </c>
      <c r="F761" s="306" t="s">
        <v>1053</v>
      </c>
      <c r="G761" s="306"/>
      <c r="H761" s="306"/>
      <c r="I761" s="306"/>
      <c r="J761" s="198" t="s">
        <v>296</v>
      </c>
      <c r="K761" s="199">
        <v>3</v>
      </c>
      <c r="L761" s="307">
        <v>0</v>
      </c>
      <c r="M761" s="307"/>
      <c r="N761" s="308">
        <f>ROUND(L761*K761,2)</f>
        <v>0</v>
      </c>
      <c r="O761" s="287"/>
      <c r="P761" s="287"/>
      <c r="Q761" s="287"/>
      <c r="R761" s="138"/>
      <c r="T761" s="167" t="s">
        <v>5</v>
      </c>
      <c r="U761" s="47" t="s">
        <v>42</v>
      </c>
      <c r="V761" s="39"/>
      <c r="W761" s="168">
        <f>V761*K761</f>
        <v>0</v>
      </c>
      <c r="X761" s="168">
        <v>2.4E-2</v>
      </c>
      <c r="Y761" s="168">
        <f>X761*K761</f>
        <v>7.2000000000000008E-2</v>
      </c>
      <c r="Z761" s="168">
        <v>0</v>
      </c>
      <c r="AA761" s="169">
        <f>Z761*K761</f>
        <v>0</v>
      </c>
      <c r="AR761" s="21" t="s">
        <v>174</v>
      </c>
      <c r="AT761" s="21" t="s">
        <v>365</v>
      </c>
      <c r="AU761" s="21" t="s">
        <v>87</v>
      </c>
      <c r="AY761" s="21" t="s">
        <v>127</v>
      </c>
      <c r="BE761" s="109">
        <f>IF(U761="základní",N761,0)</f>
        <v>0</v>
      </c>
      <c r="BF761" s="109">
        <f>IF(U761="snížená",N761,0)</f>
        <v>0</v>
      </c>
      <c r="BG761" s="109">
        <f>IF(U761="zákl. přenesená",N761,0)</f>
        <v>0</v>
      </c>
      <c r="BH761" s="109">
        <f>IF(U761="sníž. přenesená",N761,0)</f>
        <v>0</v>
      </c>
      <c r="BI761" s="109">
        <f>IF(U761="nulová",N761,0)</f>
        <v>0</v>
      </c>
      <c r="BJ761" s="21" t="s">
        <v>22</v>
      </c>
      <c r="BK761" s="109">
        <f>ROUND(L761*K761,2)</f>
        <v>0</v>
      </c>
      <c r="BL761" s="21" t="s">
        <v>150</v>
      </c>
      <c r="BM761" s="21" t="s">
        <v>1054</v>
      </c>
    </row>
    <row r="762" spans="2:65" s="11" customFormat="1" ht="22.5" customHeight="1">
      <c r="B762" s="178"/>
      <c r="C762" s="179"/>
      <c r="D762" s="179"/>
      <c r="E762" s="180" t="s">
        <v>5</v>
      </c>
      <c r="F762" s="300" t="s">
        <v>1007</v>
      </c>
      <c r="G762" s="301"/>
      <c r="H762" s="301"/>
      <c r="I762" s="301"/>
      <c r="J762" s="179"/>
      <c r="K762" s="181" t="s">
        <v>5</v>
      </c>
      <c r="L762" s="179"/>
      <c r="M762" s="179"/>
      <c r="N762" s="179"/>
      <c r="O762" s="179"/>
      <c r="P762" s="179"/>
      <c r="Q762" s="179"/>
      <c r="R762" s="182"/>
      <c r="T762" s="183"/>
      <c r="U762" s="179"/>
      <c r="V762" s="179"/>
      <c r="W762" s="179"/>
      <c r="X762" s="179"/>
      <c r="Y762" s="179"/>
      <c r="Z762" s="179"/>
      <c r="AA762" s="184"/>
      <c r="AT762" s="185" t="s">
        <v>134</v>
      </c>
      <c r="AU762" s="185" t="s">
        <v>87</v>
      </c>
      <c r="AV762" s="11" t="s">
        <v>22</v>
      </c>
      <c r="AW762" s="11" t="s">
        <v>35</v>
      </c>
      <c r="AX762" s="11" t="s">
        <v>77</v>
      </c>
      <c r="AY762" s="185" t="s">
        <v>127</v>
      </c>
    </row>
    <row r="763" spans="2:65" s="11" customFormat="1" ht="22.5" customHeight="1">
      <c r="B763" s="178"/>
      <c r="C763" s="179"/>
      <c r="D763" s="179"/>
      <c r="E763" s="180" t="s">
        <v>5</v>
      </c>
      <c r="F763" s="290" t="s">
        <v>811</v>
      </c>
      <c r="G763" s="291"/>
      <c r="H763" s="291"/>
      <c r="I763" s="291"/>
      <c r="J763" s="179"/>
      <c r="K763" s="181" t="s">
        <v>5</v>
      </c>
      <c r="L763" s="179"/>
      <c r="M763" s="179"/>
      <c r="N763" s="179"/>
      <c r="O763" s="179"/>
      <c r="P763" s="179"/>
      <c r="Q763" s="179"/>
      <c r="R763" s="182"/>
      <c r="T763" s="183"/>
      <c r="U763" s="179"/>
      <c r="V763" s="179"/>
      <c r="W763" s="179"/>
      <c r="X763" s="179"/>
      <c r="Y763" s="179"/>
      <c r="Z763" s="179"/>
      <c r="AA763" s="184"/>
      <c r="AT763" s="185" t="s">
        <v>134</v>
      </c>
      <c r="AU763" s="185" t="s">
        <v>87</v>
      </c>
      <c r="AV763" s="11" t="s">
        <v>22</v>
      </c>
      <c r="AW763" s="11" t="s">
        <v>35</v>
      </c>
      <c r="AX763" s="11" t="s">
        <v>77</v>
      </c>
      <c r="AY763" s="185" t="s">
        <v>127</v>
      </c>
    </row>
    <row r="764" spans="2:65" s="10" customFormat="1" ht="22.5" customHeight="1">
      <c r="B764" s="170"/>
      <c r="C764" s="171"/>
      <c r="D764" s="171"/>
      <c r="E764" s="172" t="s">
        <v>5</v>
      </c>
      <c r="F764" s="302" t="s">
        <v>90</v>
      </c>
      <c r="G764" s="303"/>
      <c r="H764" s="303"/>
      <c r="I764" s="303"/>
      <c r="J764" s="171"/>
      <c r="K764" s="173">
        <v>3</v>
      </c>
      <c r="L764" s="171"/>
      <c r="M764" s="171"/>
      <c r="N764" s="171"/>
      <c r="O764" s="171"/>
      <c r="P764" s="171"/>
      <c r="Q764" s="171"/>
      <c r="R764" s="174"/>
      <c r="T764" s="175"/>
      <c r="U764" s="171"/>
      <c r="V764" s="171"/>
      <c r="W764" s="171"/>
      <c r="X764" s="171"/>
      <c r="Y764" s="171"/>
      <c r="Z764" s="171"/>
      <c r="AA764" s="176"/>
      <c r="AT764" s="177" t="s">
        <v>134</v>
      </c>
      <c r="AU764" s="177" t="s">
        <v>87</v>
      </c>
      <c r="AV764" s="10" t="s">
        <v>87</v>
      </c>
      <c r="AW764" s="10" t="s">
        <v>35</v>
      </c>
      <c r="AX764" s="10" t="s">
        <v>22</v>
      </c>
      <c r="AY764" s="177" t="s">
        <v>127</v>
      </c>
    </row>
    <row r="765" spans="2:65" s="1" customFormat="1" ht="44.25" customHeight="1">
      <c r="B765" s="135"/>
      <c r="C765" s="163" t="s">
        <v>543</v>
      </c>
      <c r="D765" s="163" t="s">
        <v>128</v>
      </c>
      <c r="E765" s="164" t="s">
        <v>1055</v>
      </c>
      <c r="F765" s="285" t="s">
        <v>1056</v>
      </c>
      <c r="G765" s="285"/>
      <c r="H765" s="285"/>
      <c r="I765" s="285"/>
      <c r="J765" s="165" t="s">
        <v>296</v>
      </c>
      <c r="K765" s="166">
        <v>12</v>
      </c>
      <c r="L765" s="286">
        <v>0</v>
      </c>
      <c r="M765" s="286"/>
      <c r="N765" s="287">
        <f>ROUND(L765*K765,2)</f>
        <v>0</v>
      </c>
      <c r="O765" s="287"/>
      <c r="P765" s="287"/>
      <c r="Q765" s="287"/>
      <c r="R765" s="138"/>
      <c r="T765" s="167" t="s">
        <v>5</v>
      </c>
      <c r="U765" s="47" t="s">
        <v>42</v>
      </c>
      <c r="V765" s="39"/>
      <c r="W765" s="168">
        <f>V765*K765</f>
        <v>0</v>
      </c>
      <c r="X765" s="168">
        <v>1.1E-4</v>
      </c>
      <c r="Y765" s="168">
        <f>X765*K765</f>
        <v>1.32E-3</v>
      </c>
      <c r="Z765" s="168">
        <v>0</v>
      </c>
      <c r="AA765" s="169">
        <f>Z765*K765</f>
        <v>0</v>
      </c>
      <c r="AR765" s="21" t="s">
        <v>150</v>
      </c>
      <c r="AT765" s="21" t="s">
        <v>128</v>
      </c>
      <c r="AU765" s="21" t="s">
        <v>87</v>
      </c>
      <c r="AY765" s="21" t="s">
        <v>127</v>
      </c>
      <c r="BE765" s="109">
        <f>IF(U765="základní",N765,0)</f>
        <v>0</v>
      </c>
      <c r="BF765" s="109">
        <f>IF(U765="snížená",N765,0)</f>
        <v>0</v>
      </c>
      <c r="BG765" s="109">
        <f>IF(U765="zákl. přenesená",N765,0)</f>
        <v>0</v>
      </c>
      <c r="BH765" s="109">
        <f>IF(U765="sníž. přenesená",N765,0)</f>
        <v>0</v>
      </c>
      <c r="BI765" s="109">
        <f>IF(U765="nulová",N765,0)</f>
        <v>0</v>
      </c>
      <c r="BJ765" s="21" t="s">
        <v>22</v>
      </c>
      <c r="BK765" s="109">
        <f>ROUND(L765*K765,2)</f>
        <v>0</v>
      </c>
      <c r="BL765" s="21" t="s">
        <v>150</v>
      </c>
      <c r="BM765" s="21" t="s">
        <v>1057</v>
      </c>
    </row>
    <row r="766" spans="2:65" s="1" customFormat="1" ht="31.5" customHeight="1">
      <c r="B766" s="135"/>
      <c r="C766" s="196" t="s">
        <v>547</v>
      </c>
      <c r="D766" s="196" t="s">
        <v>365</v>
      </c>
      <c r="E766" s="197" t="s">
        <v>1058</v>
      </c>
      <c r="F766" s="306" t="s">
        <v>1059</v>
      </c>
      <c r="G766" s="306"/>
      <c r="H766" s="306"/>
      <c r="I766" s="306"/>
      <c r="J766" s="198" t="s">
        <v>296</v>
      </c>
      <c r="K766" s="199">
        <v>12</v>
      </c>
      <c r="L766" s="307">
        <v>0</v>
      </c>
      <c r="M766" s="307"/>
      <c r="N766" s="308">
        <f>ROUND(L766*K766,2)</f>
        <v>0</v>
      </c>
      <c r="O766" s="287"/>
      <c r="P766" s="287"/>
      <c r="Q766" s="287"/>
      <c r="R766" s="138"/>
      <c r="T766" s="167" t="s">
        <v>5</v>
      </c>
      <c r="U766" s="47" t="s">
        <v>42</v>
      </c>
      <c r="V766" s="39"/>
      <c r="W766" s="168">
        <f>V766*K766</f>
        <v>0</v>
      </c>
      <c r="X766" s="168">
        <v>0.152</v>
      </c>
      <c r="Y766" s="168">
        <f>X766*K766</f>
        <v>1.8239999999999998</v>
      </c>
      <c r="Z766" s="168">
        <v>0</v>
      </c>
      <c r="AA766" s="169">
        <f>Z766*K766</f>
        <v>0</v>
      </c>
      <c r="AR766" s="21" t="s">
        <v>174</v>
      </c>
      <c r="AT766" s="21" t="s">
        <v>365</v>
      </c>
      <c r="AU766" s="21" t="s">
        <v>87</v>
      </c>
      <c r="AY766" s="21" t="s">
        <v>127</v>
      </c>
      <c r="BE766" s="109">
        <f>IF(U766="základní",N766,0)</f>
        <v>0</v>
      </c>
      <c r="BF766" s="109">
        <f>IF(U766="snížená",N766,0)</f>
        <v>0</v>
      </c>
      <c r="BG766" s="109">
        <f>IF(U766="zákl. přenesená",N766,0)</f>
        <v>0</v>
      </c>
      <c r="BH766" s="109">
        <f>IF(U766="sníž. přenesená",N766,0)</f>
        <v>0</v>
      </c>
      <c r="BI766" s="109">
        <f>IF(U766="nulová",N766,0)</f>
        <v>0</v>
      </c>
      <c r="BJ766" s="21" t="s">
        <v>22</v>
      </c>
      <c r="BK766" s="109">
        <f>ROUND(L766*K766,2)</f>
        <v>0</v>
      </c>
      <c r="BL766" s="21" t="s">
        <v>150</v>
      </c>
      <c r="BM766" s="21" t="s">
        <v>1060</v>
      </c>
    </row>
    <row r="767" spans="2:65" s="11" customFormat="1" ht="22.5" customHeight="1">
      <c r="B767" s="178"/>
      <c r="C767" s="179"/>
      <c r="D767" s="179"/>
      <c r="E767" s="180" t="s">
        <v>5</v>
      </c>
      <c r="F767" s="300" t="s">
        <v>786</v>
      </c>
      <c r="G767" s="301"/>
      <c r="H767" s="301"/>
      <c r="I767" s="301"/>
      <c r="J767" s="179"/>
      <c r="K767" s="181" t="s">
        <v>5</v>
      </c>
      <c r="L767" s="179"/>
      <c r="M767" s="179"/>
      <c r="N767" s="179"/>
      <c r="O767" s="179"/>
      <c r="P767" s="179"/>
      <c r="Q767" s="179"/>
      <c r="R767" s="182"/>
      <c r="T767" s="183"/>
      <c r="U767" s="179"/>
      <c r="V767" s="179"/>
      <c r="W767" s="179"/>
      <c r="X767" s="179"/>
      <c r="Y767" s="179"/>
      <c r="Z767" s="179"/>
      <c r="AA767" s="184"/>
      <c r="AT767" s="185" t="s">
        <v>134</v>
      </c>
      <c r="AU767" s="185" t="s">
        <v>87</v>
      </c>
      <c r="AV767" s="11" t="s">
        <v>22</v>
      </c>
      <c r="AW767" s="11" t="s">
        <v>35</v>
      </c>
      <c r="AX767" s="11" t="s">
        <v>77</v>
      </c>
      <c r="AY767" s="185" t="s">
        <v>127</v>
      </c>
    </row>
    <row r="768" spans="2:65" s="10" customFormat="1" ht="22.5" customHeight="1">
      <c r="B768" s="170"/>
      <c r="C768" s="171"/>
      <c r="D768" s="171"/>
      <c r="E768" s="172" t="s">
        <v>5</v>
      </c>
      <c r="F768" s="302" t="s">
        <v>943</v>
      </c>
      <c r="G768" s="303"/>
      <c r="H768" s="303"/>
      <c r="I768" s="303"/>
      <c r="J768" s="171"/>
      <c r="K768" s="173">
        <v>12</v>
      </c>
      <c r="L768" s="171"/>
      <c r="M768" s="171"/>
      <c r="N768" s="171"/>
      <c r="O768" s="171"/>
      <c r="P768" s="171"/>
      <c r="Q768" s="171"/>
      <c r="R768" s="174"/>
      <c r="T768" s="175"/>
      <c r="U768" s="171"/>
      <c r="V768" s="171"/>
      <c r="W768" s="171"/>
      <c r="X768" s="171"/>
      <c r="Y768" s="171"/>
      <c r="Z768" s="171"/>
      <c r="AA768" s="176"/>
      <c r="AT768" s="177" t="s">
        <v>134</v>
      </c>
      <c r="AU768" s="177" t="s">
        <v>87</v>
      </c>
      <c r="AV768" s="10" t="s">
        <v>87</v>
      </c>
      <c r="AW768" s="10" t="s">
        <v>35</v>
      </c>
      <c r="AX768" s="10" t="s">
        <v>22</v>
      </c>
      <c r="AY768" s="177" t="s">
        <v>127</v>
      </c>
    </row>
    <row r="769" spans="2:65" s="1" customFormat="1" ht="44.25" customHeight="1">
      <c r="B769" s="135"/>
      <c r="C769" s="163" t="s">
        <v>551</v>
      </c>
      <c r="D769" s="163" t="s">
        <v>128</v>
      </c>
      <c r="E769" s="164" t="s">
        <v>1061</v>
      </c>
      <c r="F769" s="285" t="s">
        <v>1062</v>
      </c>
      <c r="G769" s="285"/>
      <c r="H769" s="285"/>
      <c r="I769" s="285"/>
      <c r="J769" s="165" t="s">
        <v>296</v>
      </c>
      <c r="K769" s="166">
        <v>10</v>
      </c>
      <c r="L769" s="286">
        <v>0</v>
      </c>
      <c r="M769" s="286"/>
      <c r="N769" s="287">
        <f>ROUND(L769*K769,2)</f>
        <v>0</v>
      </c>
      <c r="O769" s="287"/>
      <c r="P769" s="287"/>
      <c r="Q769" s="287"/>
      <c r="R769" s="138"/>
      <c r="T769" s="167" t="s">
        <v>5</v>
      </c>
      <c r="U769" s="47" t="s">
        <v>42</v>
      </c>
      <c r="V769" s="39"/>
      <c r="W769" s="168">
        <f>V769*K769</f>
        <v>0</v>
      </c>
      <c r="X769" s="168">
        <v>1.4999999999999999E-4</v>
      </c>
      <c r="Y769" s="168">
        <f>X769*K769</f>
        <v>1.4999999999999998E-3</v>
      </c>
      <c r="Z769" s="168">
        <v>0</v>
      </c>
      <c r="AA769" s="169">
        <f>Z769*K769</f>
        <v>0</v>
      </c>
      <c r="AR769" s="21" t="s">
        <v>150</v>
      </c>
      <c r="AT769" s="21" t="s">
        <v>128</v>
      </c>
      <c r="AU769" s="21" t="s">
        <v>87</v>
      </c>
      <c r="AY769" s="21" t="s">
        <v>127</v>
      </c>
      <c r="BE769" s="109">
        <f>IF(U769="základní",N769,0)</f>
        <v>0</v>
      </c>
      <c r="BF769" s="109">
        <f>IF(U769="snížená",N769,0)</f>
        <v>0</v>
      </c>
      <c r="BG769" s="109">
        <f>IF(U769="zákl. přenesená",N769,0)</f>
        <v>0</v>
      </c>
      <c r="BH769" s="109">
        <f>IF(U769="sníž. přenesená",N769,0)</f>
        <v>0</v>
      </c>
      <c r="BI769" s="109">
        <f>IF(U769="nulová",N769,0)</f>
        <v>0</v>
      </c>
      <c r="BJ769" s="21" t="s">
        <v>22</v>
      </c>
      <c r="BK769" s="109">
        <f>ROUND(L769*K769,2)</f>
        <v>0</v>
      </c>
      <c r="BL769" s="21" t="s">
        <v>150</v>
      </c>
      <c r="BM769" s="21" t="s">
        <v>1063</v>
      </c>
    </row>
    <row r="770" spans="2:65" s="1" customFormat="1" ht="31.5" customHeight="1">
      <c r="B770" s="135"/>
      <c r="C770" s="196" t="s">
        <v>555</v>
      </c>
      <c r="D770" s="196" t="s">
        <v>365</v>
      </c>
      <c r="E770" s="197" t="s">
        <v>1064</v>
      </c>
      <c r="F770" s="306" t="s">
        <v>1065</v>
      </c>
      <c r="G770" s="306"/>
      <c r="H770" s="306"/>
      <c r="I770" s="306"/>
      <c r="J770" s="198" t="s">
        <v>296</v>
      </c>
      <c r="K770" s="199">
        <v>10</v>
      </c>
      <c r="L770" s="307">
        <v>0</v>
      </c>
      <c r="M770" s="307"/>
      <c r="N770" s="308">
        <f>ROUND(L770*K770,2)</f>
        <v>0</v>
      </c>
      <c r="O770" s="287"/>
      <c r="P770" s="287"/>
      <c r="Q770" s="287"/>
      <c r="R770" s="138"/>
      <c r="T770" s="167" t="s">
        <v>5</v>
      </c>
      <c r="U770" s="47" t="s">
        <v>42</v>
      </c>
      <c r="V770" s="39"/>
      <c r="W770" s="168">
        <f>V770*K770</f>
        <v>0</v>
      </c>
      <c r="X770" s="168">
        <v>0.32600000000000001</v>
      </c>
      <c r="Y770" s="168">
        <f>X770*K770</f>
        <v>3.2600000000000002</v>
      </c>
      <c r="Z770" s="168">
        <v>0</v>
      </c>
      <c r="AA770" s="169">
        <f>Z770*K770</f>
        <v>0</v>
      </c>
      <c r="AR770" s="21" t="s">
        <v>174</v>
      </c>
      <c r="AT770" s="21" t="s">
        <v>365</v>
      </c>
      <c r="AU770" s="21" t="s">
        <v>87</v>
      </c>
      <c r="AY770" s="21" t="s">
        <v>127</v>
      </c>
      <c r="BE770" s="109">
        <f>IF(U770="základní",N770,0)</f>
        <v>0</v>
      </c>
      <c r="BF770" s="109">
        <f>IF(U770="snížená",N770,0)</f>
        <v>0</v>
      </c>
      <c r="BG770" s="109">
        <f>IF(U770="zákl. přenesená",N770,0)</f>
        <v>0</v>
      </c>
      <c r="BH770" s="109">
        <f>IF(U770="sníž. přenesená",N770,0)</f>
        <v>0</v>
      </c>
      <c r="BI770" s="109">
        <f>IF(U770="nulová",N770,0)</f>
        <v>0</v>
      </c>
      <c r="BJ770" s="21" t="s">
        <v>22</v>
      </c>
      <c r="BK770" s="109">
        <f>ROUND(L770*K770,2)</f>
        <v>0</v>
      </c>
      <c r="BL770" s="21" t="s">
        <v>150</v>
      </c>
      <c r="BM770" s="21" t="s">
        <v>1066</v>
      </c>
    </row>
    <row r="771" spans="2:65" s="11" customFormat="1" ht="22.5" customHeight="1">
      <c r="B771" s="178"/>
      <c r="C771" s="179"/>
      <c r="D771" s="179"/>
      <c r="E771" s="180" t="s">
        <v>5</v>
      </c>
      <c r="F771" s="300" t="s">
        <v>782</v>
      </c>
      <c r="G771" s="301"/>
      <c r="H771" s="301"/>
      <c r="I771" s="301"/>
      <c r="J771" s="179"/>
      <c r="K771" s="181" t="s">
        <v>5</v>
      </c>
      <c r="L771" s="179"/>
      <c r="M771" s="179"/>
      <c r="N771" s="179"/>
      <c r="O771" s="179"/>
      <c r="P771" s="179"/>
      <c r="Q771" s="179"/>
      <c r="R771" s="182"/>
      <c r="T771" s="183"/>
      <c r="U771" s="179"/>
      <c r="V771" s="179"/>
      <c r="W771" s="179"/>
      <c r="X771" s="179"/>
      <c r="Y771" s="179"/>
      <c r="Z771" s="179"/>
      <c r="AA771" s="184"/>
      <c r="AT771" s="185" t="s">
        <v>134</v>
      </c>
      <c r="AU771" s="185" t="s">
        <v>87</v>
      </c>
      <c r="AV771" s="11" t="s">
        <v>22</v>
      </c>
      <c r="AW771" s="11" t="s">
        <v>35</v>
      </c>
      <c r="AX771" s="11" t="s">
        <v>77</v>
      </c>
      <c r="AY771" s="185" t="s">
        <v>127</v>
      </c>
    </row>
    <row r="772" spans="2:65" s="10" customFormat="1" ht="22.5" customHeight="1">
      <c r="B772" s="170"/>
      <c r="C772" s="171"/>
      <c r="D772" s="171"/>
      <c r="E772" s="172" t="s">
        <v>5</v>
      </c>
      <c r="F772" s="302" t="s">
        <v>942</v>
      </c>
      <c r="G772" s="303"/>
      <c r="H772" s="303"/>
      <c r="I772" s="303"/>
      <c r="J772" s="171"/>
      <c r="K772" s="173">
        <v>10</v>
      </c>
      <c r="L772" s="171"/>
      <c r="M772" s="171"/>
      <c r="N772" s="171"/>
      <c r="O772" s="171"/>
      <c r="P772" s="171"/>
      <c r="Q772" s="171"/>
      <c r="R772" s="174"/>
      <c r="T772" s="175"/>
      <c r="U772" s="171"/>
      <c r="V772" s="171"/>
      <c r="W772" s="171"/>
      <c r="X772" s="171"/>
      <c r="Y772" s="171"/>
      <c r="Z772" s="171"/>
      <c r="AA772" s="176"/>
      <c r="AT772" s="177" t="s">
        <v>134</v>
      </c>
      <c r="AU772" s="177" t="s">
        <v>87</v>
      </c>
      <c r="AV772" s="10" t="s">
        <v>87</v>
      </c>
      <c r="AW772" s="10" t="s">
        <v>35</v>
      </c>
      <c r="AX772" s="10" t="s">
        <v>22</v>
      </c>
      <c r="AY772" s="177" t="s">
        <v>127</v>
      </c>
    </row>
    <row r="773" spans="2:65" s="1" customFormat="1" ht="31.5" customHeight="1">
      <c r="B773" s="135"/>
      <c r="C773" s="163" t="s">
        <v>559</v>
      </c>
      <c r="D773" s="163" t="s">
        <v>128</v>
      </c>
      <c r="E773" s="164" t="s">
        <v>1067</v>
      </c>
      <c r="F773" s="285" t="s">
        <v>1068</v>
      </c>
      <c r="G773" s="285"/>
      <c r="H773" s="285"/>
      <c r="I773" s="285"/>
      <c r="J773" s="165" t="s">
        <v>472</v>
      </c>
      <c r="K773" s="166">
        <v>2</v>
      </c>
      <c r="L773" s="286">
        <v>0</v>
      </c>
      <c r="M773" s="286"/>
      <c r="N773" s="287">
        <f>ROUND(L773*K773,2)</f>
        <v>0</v>
      </c>
      <c r="O773" s="287"/>
      <c r="P773" s="287"/>
      <c r="Q773" s="287"/>
      <c r="R773" s="138"/>
      <c r="T773" s="167" t="s">
        <v>5</v>
      </c>
      <c r="U773" s="47" t="s">
        <v>42</v>
      </c>
      <c r="V773" s="39"/>
      <c r="W773" s="168">
        <f>V773*K773</f>
        <v>0</v>
      </c>
      <c r="X773" s="168">
        <v>9.0000000000000006E-5</v>
      </c>
      <c r="Y773" s="168">
        <f>X773*K773</f>
        <v>1.8000000000000001E-4</v>
      </c>
      <c r="Z773" s="168">
        <v>0</v>
      </c>
      <c r="AA773" s="169">
        <f>Z773*K773</f>
        <v>0</v>
      </c>
      <c r="AR773" s="21" t="s">
        <v>150</v>
      </c>
      <c r="AT773" s="21" t="s">
        <v>128</v>
      </c>
      <c r="AU773" s="21" t="s">
        <v>87</v>
      </c>
      <c r="AY773" s="21" t="s">
        <v>127</v>
      </c>
      <c r="BE773" s="109">
        <f>IF(U773="základní",N773,0)</f>
        <v>0</v>
      </c>
      <c r="BF773" s="109">
        <f>IF(U773="snížená",N773,0)</f>
        <v>0</v>
      </c>
      <c r="BG773" s="109">
        <f>IF(U773="zákl. přenesená",N773,0)</f>
        <v>0</v>
      </c>
      <c r="BH773" s="109">
        <f>IF(U773="sníž. přenesená",N773,0)</f>
        <v>0</v>
      </c>
      <c r="BI773" s="109">
        <f>IF(U773="nulová",N773,0)</f>
        <v>0</v>
      </c>
      <c r="BJ773" s="21" t="s">
        <v>22</v>
      </c>
      <c r="BK773" s="109">
        <f>ROUND(L773*K773,2)</f>
        <v>0</v>
      </c>
      <c r="BL773" s="21" t="s">
        <v>150</v>
      </c>
      <c r="BM773" s="21" t="s">
        <v>1069</v>
      </c>
    </row>
    <row r="774" spans="2:65" s="1" customFormat="1" ht="22.5" customHeight="1">
      <c r="B774" s="135"/>
      <c r="C774" s="196" t="s">
        <v>563</v>
      </c>
      <c r="D774" s="196" t="s">
        <v>365</v>
      </c>
      <c r="E774" s="197" t="s">
        <v>1070</v>
      </c>
      <c r="F774" s="306" t="s">
        <v>1071</v>
      </c>
      <c r="G774" s="306"/>
      <c r="H774" s="306"/>
      <c r="I774" s="306"/>
      <c r="J774" s="198" t="s">
        <v>472</v>
      </c>
      <c r="K774" s="199">
        <v>1</v>
      </c>
      <c r="L774" s="307">
        <v>0</v>
      </c>
      <c r="M774" s="307"/>
      <c r="N774" s="308">
        <f>ROUND(L774*K774,2)</f>
        <v>0</v>
      </c>
      <c r="O774" s="287"/>
      <c r="P774" s="287"/>
      <c r="Q774" s="287"/>
      <c r="R774" s="138"/>
      <c r="T774" s="167" t="s">
        <v>5</v>
      </c>
      <c r="U774" s="47" t="s">
        <v>42</v>
      </c>
      <c r="V774" s="39"/>
      <c r="W774" s="168">
        <f>V774*K774</f>
        <v>0</v>
      </c>
      <c r="X774" s="168">
        <v>7.2999999999999995E-2</v>
      </c>
      <c r="Y774" s="168">
        <f>X774*K774</f>
        <v>7.2999999999999995E-2</v>
      </c>
      <c r="Z774" s="168">
        <v>0</v>
      </c>
      <c r="AA774" s="169">
        <f>Z774*K774</f>
        <v>0</v>
      </c>
      <c r="AR774" s="21" t="s">
        <v>174</v>
      </c>
      <c r="AT774" s="21" t="s">
        <v>365</v>
      </c>
      <c r="AU774" s="21" t="s">
        <v>87</v>
      </c>
      <c r="AY774" s="21" t="s">
        <v>127</v>
      </c>
      <c r="BE774" s="109">
        <f>IF(U774="základní",N774,0)</f>
        <v>0</v>
      </c>
      <c r="BF774" s="109">
        <f>IF(U774="snížená",N774,0)</f>
        <v>0</v>
      </c>
      <c r="BG774" s="109">
        <f>IF(U774="zákl. přenesená",N774,0)</f>
        <v>0</v>
      </c>
      <c r="BH774" s="109">
        <f>IF(U774="sníž. přenesená",N774,0)</f>
        <v>0</v>
      </c>
      <c r="BI774" s="109">
        <f>IF(U774="nulová",N774,0)</f>
        <v>0</v>
      </c>
      <c r="BJ774" s="21" t="s">
        <v>22</v>
      </c>
      <c r="BK774" s="109">
        <f>ROUND(L774*K774,2)</f>
        <v>0</v>
      </c>
      <c r="BL774" s="21" t="s">
        <v>150</v>
      </c>
      <c r="BM774" s="21" t="s">
        <v>1072</v>
      </c>
    </row>
    <row r="775" spans="2:65" s="11" customFormat="1" ht="22.5" customHeight="1">
      <c r="B775" s="178"/>
      <c r="C775" s="179"/>
      <c r="D775" s="179"/>
      <c r="E775" s="180" t="s">
        <v>5</v>
      </c>
      <c r="F775" s="300" t="s">
        <v>1007</v>
      </c>
      <c r="G775" s="301"/>
      <c r="H775" s="301"/>
      <c r="I775" s="301"/>
      <c r="J775" s="179"/>
      <c r="K775" s="181" t="s">
        <v>5</v>
      </c>
      <c r="L775" s="179"/>
      <c r="M775" s="179"/>
      <c r="N775" s="179"/>
      <c r="O775" s="179"/>
      <c r="P775" s="179"/>
      <c r="Q775" s="179"/>
      <c r="R775" s="182"/>
      <c r="T775" s="183"/>
      <c r="U775" s="179"/>
      <c r="V775" s="179"/>
      <c r="W775" s="179"/>
      <c r="X775" s="179"/>
      <c r="Y775" s="179"/>
      <c r="Z775" s="179"/>
      <c r="AA775" s="184"/>
      <c r="AT775" s="185" t="s">
        <v>134</v>
      </c>
      <c r="AU775" s="185" t="s">
        <v>87</v>
      </c>
      <c r="AV775" s="11" t="s">
        <v>22</v>
      </c>
      <c r="AW775" s="11" t="s">
        <v>35</v>
      </c>
      <c r="AX775" s="11" t="s">
        <v>77</v>
      </c>
      <c r="AY775" s="185" t="s">
        <v>127</v>
      </c>
    </row>
    <row r="776" spans="2:65" s="11" customFormat="1" ht="22.5" customHeight="1">
      <c r="B776" s="178"/>
      <c r="C776" s="179"/>
      <c r="D776" s="179"/>
      <c r="E776" s="180" t="s">
        <v>5</v>
      </c>
      <c r="F776" s="290" t="s">
        <v>811</v>
      </c>
      <c r="G776" s="291"/>
      <c r="H776" s="291"/>
      <c r="I776" s="291"/>
      <c r="J776" s="179"/>
      <c r="K776" s="181" t="s">
        <v>5</v>
      </c>
      <c r="L776" s="179"/>
      <c r="M776" s="179"/>
      <c r="N776" s="179"/>
      <c r="O776" s="179"/>
      <c r="P776" s="179"/>
      <c r="Q776" s="179"/>
      <c r="R776" s="182"/>
      <c r="T776" s="183"/>
      <c r="U776" s="179"/>
      <c r="V776" s="179"/>
      <c r="W776" s="179"/>
      <c r="X776" s="179"/>
      <c r="Y776" s="179"/>
      <c r="Z776" s="179"/>
      <c r="AA776" s="184"/>
      <c r="AT776" s="185" t="s">
        <v>134</v>
      </c>
      <c r="AU776" s="185" t="s">
        <v>87</v>
      </c>
      <c r="AV776" s="11" t="s">
        <v>22</v>
      </c>
      <c r="AW776" s="11" t="s">
        <v>35</v>
      </c>
      <c r="AX776" s="11" t="s">
        <v>77</v>
      </c>
      <c r="AY776" s="185" t="s">
        <v>127</v>
      </c>
    </row>
    <row r="777" spans="2:65" s="10" customFormat="1" ht="22.5" customHeight="1">
      <c r="B777" s="170"/>
      <c r="C777" s="171"/>
      <c r="D777" s="171"/>
      <c r="E777" s="172" t="s">
        <v>5</v>
      </c>
      <c r="F777" s="302" t="s">
        <v>22</v>
      </c>
      <c r="G777" s="303"/>
      <c r="H777" s="303"/>
      <c r="I777" s="303"/>
      <c r="J777" s="171"/>
      <c r="K777" s="173">
        <v>1</v>
      </c>
      <c r="L777" s="171"/>
      <c r="M777" s="171"/>
      <c r="N777" s="171"/>
      <c r="O777" s="171"/>
      <c r="P777" s="171"/>
      <c r="Q777" s="171"/>
      <c r="R777" s="174"/>
      <c r="T777" s="175"/>
      <c r="U777" s="171"/>
      <c r="V777" s="171"/>
      <c r="W777" s="171"/>
      <c r="X777" s="171"/>
      <c r="Y777" s="171"/>
      <c r="Z777" s="171"/>
      <c r="AA777" s="176"/>
      <c r="AT777" s="177" t="s">
        <v>134</v>
      </c>
      <c r="AU777" s="177" t="s">
        <v>87</v>
      </c>
      <c r="AV777" s="10" t="s">
        <v>87</v>
      </c>
      <c r="AW777" s="10" t="s">
        <v>35</v>
      </c>
      <c r="AX777" s="10" t="s">
        <v>22</v>
      </c>
      <c r="AY777" s="177" t="s">
        <v>127</v>
      </c>
    </row>
    <row r="778" spans="2:65" s="1" customFormat="1" ht="22.5" customHeight="1">
      <c r="B778" s="135"/>
      <c r="C778" s="196" t="s">
        <v>567</v>
      </c>
      <c r="D778" s="196" t="s">
        <v>365</v>
      </c>
      <c r="E778" s="197" t="s">
        <v>1073</v>
      </c>
      <c r="F778" s="306" t="s">
        <v>1074</v>
      </c>
      <c r="G778" s="306"/>
      <c r="H778" s="306"/>
      <c r="I778" s="306"/>
      <c r="J778" s="198" t="s">
        <v>472</v>
      </c>
      <c r="K778" s="199">
        <v>1</v>
      </c>
      <c r="L778" s="307">
        <v>0</v>
      </c>
      <c r="M778" s="307"/>
      <c r="N778" s="308">
        <f>ROUND(L778*K778,2)</f>
        <v>0</v>
      </c>
      <c r="O778" s="287"/>
      <c r="P778" s="287"/>
      <c r="Q778" s="287"/>
      <c r="R778" s="138"/>
      <c r="T778" s="167" t="s">
        <v>5</v>
      </c>
      <c r="U778" s="47" t="s">
        <v>42</v>
      </c>
      <c r="V778" s="39"/>
      <c r="W778" s="168">
        <f>V778*K778</f>
        <v>0</v>
      </c>
      <c r="X778" s="168">
        <v>0.01</v>
      </c>
      <c r="Y778" s="168">
        <f>X778*K778</f>
        <v>0.01</v>
      </c>
      <c r="Z778" s="168">
        <v>0</v>
      </c>
      <c r="AA778" s="169">
        <f>Z778*K778</f>
        <v>0</v>
      </c>
      <c r="AR778" s="21" t="s">
        <v>174</v>
      </c>
      <c r="AT778" s="21" t="s">
        <v>365</v>
      </c>
      <c r="AU778" s="21" t="s">
        <v>87</v>
      </c>
      <c r="AY778" s="21" t="s">
        <v>127</v>
      </c>
      <c r="BE778" s="109">
        <f>IF(U778="základní",N778,0)</f>
        <v>0</v>
      </c>
      <c r="BF778" s="109">
        <f>IF(U778="snížená",N778,0)</f>
        <v>0</v>
      </c>
      <c r="BG778" s="109">
        <f>IF(U778="zákl. přenesená",N778,0)</f>
        <v>0</v>
      </c>
      <c r="BH778" s="109">
        <f>IF(U778="sníž. přenesená",N778,0)</f>
        <v>0</v>
      </c>
      <c r="BI778" s="109">
        <f>IF(U778="nulová",N778,0)</f>
        <v>0</v>
      </c>
      <c r="BJ778" s="21" t="s">
        <v>22</v>
      </c>
      <c r="BK778" s="109">
        <f>ROUND(L778*K778,2)</f>
        <v>0</v>
      </c>
      <c r="BL778" s="21" t="s">
        <v>150</v>
      </c>
      <c r="BM778" s="21" t="s">
        <v>1075</v>
      </c>
    </row>
    <row r="779" spans="2:65" s="11" customFormat="1" ht="22.5" customHeight="1">
      <c r="B779" s="178"/>
      <c r="C779" s="179"/>
      <c r="D779" s="179"/>
      <c r="E779" s="180" t="s">
        <v>5</v>
      </c>
      <c r="F779" s="300" t="s">
        <v>1007</v>
      </c>
      <c r="G779" s="301"/>
      <c r="H779" s="301"/>
      <c r="I779" s="301"/>
      <c r="J779" s="179"/>
      <c r="K779" s="181" t="s">
        <v>5</v>
      </c>
      <c r="L779" s="179"/>
      <c r="M779" s="179"/>
      <c r="N779" s="179"/>
      <c r="O779" s="179"/>
      <c r="P779" s="179"/>
      <c r="Q779" s="179"/>
      <c r="R779" s="182"/>
      <c r="T779" s="183"/>
      <c r="U779" s="179"/>
      <c r="V779" s="179"/>
      <c r="W779" s="179"/>
      <c r="X779" s="179"/>
      <c r="Y779" s="179"/>
      <c r="Z779" s="179"/>
      <c r="AA779" s="184"/>
      <c r="AT779" s="185" t="s">
        <v>134</v>
      </c>
      <c r="AU779" s="185" t="s">
        <v>87</v>
      </c>
      <c r="AV779" s="11" t="s">
        <v>22</v>
      </c>
      <c r="AW779" s="11" t="s">
        <v>35</v>
      </c>
      <c r="AX779" s="11" t="s">
        <v>77</v>
      </c>
      <c r="AY779" s="185" t="s">
        <v>127</v>
      </c>
    </row>
    <row r="780" spans="2:65" s="11" customFormat="1" ht="22.5" customHeight="1">
      <c r="B780" s="178"/>
      <c r="C780" s="179"/>
      <c r="D780" s="179"/>
      <c r="E780" s="180" t="s">
        <v>5</v>
      </c>
      <c r="F780" s="290" t="s">
        <v>811</v>
      </c>
      <c r="G780" s="291"/>
      <c r="H780" s="291"/>
      <c r="I780" s="291"/>
      <c r="J780" s="179"/>
      <c r="K780" s="181" t="s">
        <v>5</v>
      </c>
      <c r="L780" s="179"/>
      <c r="M780" s="179"/>
      <c r="N780" s="179"/>
      <c r="O780" s="179"/>
      <c r="P780" s="179"/>
      <c r="Q780" s="179"/>
      <c r="R780" s="182"/>
      <c r="T780" s="183"/>
      <c r="U780" s="179"/>
      <c r="V780" s="179"/>
      <c r="W780" s="179"/>
      <c r="X780" s="179"/>
      <c r="Y780" s="179"/>
      <c r="Z780" s="179"/>
      <c r="AA780" s="184"/>
      <c r="AT780" s="185" t="s">
        <v>134</v>
      </c>
      <c r="AU780" s="185" t="s">
        <v>87</v>
      </c>
      <c r="AV780" s="11" t="s">
        <v>22</v>
      </c>
      <c r="AW780" s="11" t="s">
        <v>35</v>
      </c>
      <c r="AX780" s="11" t="s">
        <v>77</v>
      </c>
      <c r="AY780" s="185" t="s">
        <v>127</v>
      </c>
    </row>
    <row r="781" spans="2:65" s="10" customFormat="1" ht="22.5" customHeight="1">
      <c r="B781" s="170"/>
      <c r="C781" s="171"/>
      <c r="D781" s="171"/>
      <c r="E781" s="172" t="s">
        <v>5</v>
      </c>
      <c r="F781" s="302" t="s">
        <v>22</v>
      </c>
      <c r="G781" s="303"/>
      <c r="H781" s="303"/>
      <c r="I781" s="303"/>
      <c r="J781" s="171"/>
      <c r="K781" s="173">
        <v>1</v>
      </c>
      <c r="L781" s="171"/>
      <c r="M781" s="171"/>
      <c r="N781" s="171"/>
      <c r="O781" s="171"/>
      <c r="P781" s="171"/>
      <c r="Q781" s="171"/>
      <c r="R781" s="174"/>
      <c r="T781" s="175"/>
      <c r="U781" s="171"/>
      <c r="V781" s="171"/>
      <c r="W781" s="171"/>
      <c r="X781" s="171"/>
      <c r="Y781" s="171"/>
      <c r="Z781" s="171"/>
      <c r="AA781" s="176"/>
      <c r="AT781" s="177" t="s">
        <v>134</v>
      </c>
      <c r="AU781" s="177" t="s">
        <v>87</v>
      </c>
      <c r="AV781" s="10" t="s">
        <v>87</v>
      </c>
      <c r="AW781" s="10" t="s">
        <v>35</v>
      </c>
      <c r="AX781" s="10" t="s">
        <v>22</v>
      </c>
      <c r="AY781" s="177" t="s">
        <v>127</v>
      </c>
    </row>
    <row r="782" spans="2:65" s="1" customFormat="1" ht="31.5" customHeight="1">
      <c r="B782" s="135"/>
      <c r="C782" s="163" t="s">
        <v>571</v>
      </c>
      <c r="D782" s="163" t="s">
        <v>128</v>
      </c>
      <c r="E782" s="164" t="s">
        <v>1076</v>
      </c>
      <c r="F782" s="285" t="s">
        <v>1077</v>
      </c>
      <c r="G782" s="285"/>
      <c r="H782" s="285"/>
      <c r="I782" s="285"/>
      <c r="J782" s="165" t="s">
        <v>472</v>
      </c>
      <c r="K782" s="166">
        <v>1</v>
      </c>
      <c r="L782" s="286">
        <v>0</v>
      </c>
      <c r="M782" s="286"/>
      <c r="N782" s="287">
        <f>ROUND(L782*K782,2)</f>
        <v>0</v>
      </c>
      <c r="O782" s="287"/>
      <c r="P782" s="287"/>
      <c r="Q782" s="287"/>
      <c r="R782" s="138"/>
      <c r="T782" s="167" t="s">
        <v>5</v>
      </c>
      <c r="U782" s="47" t="s">
        <v>42</v>
      </c>
      <c r="V782" s="39"/>
      <c r="W782" s="168">
        <f>V782*K782</f>
        <v>0</v>
      </c>
      <c r="X782" s="168">
        <v>1E-4</v>
      </c>
      <c r="Y782" s="168">
        <f>X782*K782</f>
        <v>1E-4</v>
      </c>
      <c r="Z782" s="168">
        <v>0</v>
      </c>
      <c r="AA782" s="169">
        <f>Z782*K782</f>
        <v>0</v>
      </c>
      <c r="AR782" s="21" t="s">
        <v>150</v>
      </c>
      <c r="AT782" s="21" t="s">
        <v>128</v>
      </c>
      <c r="AU782" s="21" t="s">
        <v>87</v>
      </c>
      <c r="AY782" s="21" t="s">
        <v>127</v>
      </c>
      <c r="BE782" s="109">
        <f>IF(U782="základní",N782,0)</f>
        <v>0</v>
      </c>
      <c r="BF782" s="109">
        <f>IF(U782="snížená",N782,0)</f>
        <v>0</v>
      </c>
      <c r="BG782" s="109">
        <f>IF(U782="zákl. přenesená",N782,0)</f>
        <v>0</v>
      </c>
      <c r="BH782" s="109">
        <f>IF(U782="sníž. přenesená",N782,0)</f>
        <v>0</v>
      </c>
      <c r="BI782" s="109">
        <f>IF(U782="nulová",N782,0)</f>
        <v>0</v>
      </c>
      <c r="BJ782" s="21" t="s">
        <v>22</v>
      </c>
      <c r="BK782" s="109">
        <f>ROUND(L782*K782,2)</f>
        <v>0</v>
      </c>
      <c r="BL782" s="21" t="s">
        <v>150</v>
      </c>
      <c r="BM782" s="21" t="s">
        <v>1078</v>
      </c>
    </row>
    <row r="783" spans="2:65" s="1" customFormat="1" ht="22.5" customHeight="1">
      <c r="B783" s="135"/>
      <c r="C783" s="196" t="s">
        <v>575</v>
      </c>
      <c r="D783" s="196" t="s">
        <v>365</v>
      </c>
      <c r="E783" s="197" t="s">
        <v>1079</v>
      </c>
      <c r="F783" s="306" t="s">
        <v>1080</v>
      </c>
      <c r="G783" s="306"/>
      <c r="H783" s="306"/>
      <c r="I783" s="306"/>
      <c r="J783" s="198" t="s">
        <v>472</v>
      </c>
      <c r="K783" s="199">
        <v>1</v>
      </c>
      <c r="L783" s="307">
        <v>0</v>
      </c>
      <c r="M783" s="307"/>
      <c r="N783" s="308">
        <f>ROUND(L783*K783,2)</f>
        <v>0</v>
      </c>
      <c r="O783" s="287"/>
      <c r="P783" s="287"/>
      <c r="Q783" s="287"/>
      <c r="R783" s="138"/>
      <c r="T783" s="167" t="s">
        <v>5</v>
      </c>
      <c r="U783" s="47" t="s">
        <v>42</v>
      </c>
      <c r="V783" s="39"/>
      <c r="W783" s="168">
        <f>V783*K783</f>
        <v>0</v>
      </c>
      <c r="X783" s="168">
        <v>0.14499999999999999</v>
      </c>
      <c r="Y783" s="168">
        <f>X783*K783</f>
        <v>0.14499999999999999</v>
      </c>
      <c r="Z783" s="168">
        <v>0</v>
      </c>
      <c r="AA783" s="169">
        <f>Z783*K783</f>
        <v>0</v>
      </c>
      <c r="AR783" s="21" t="s">
        <v>174</v>
      </c>
      <c r="AT783" s="21" t="s">
        <v>365</v>
      </c>
      <c r="AU783" s="21" t="s">
        <v>87</v>
      </c>
      <c r="AY783" s="21" t="s">
        <v>127</v>
      </c>
      <c r="BE783" s="109">
        <f>IF(U783="základní",N783,0)</f>
        <v>0</v>
      </c>
      <c r="BF783" s="109">
        <f>IF(U783="snížená",N783,0)</f>
        <v>0</v>
      </c>
      <c r="BG783" s="109">
        <f>IF(U783="zákl. přenesená",N783,0)</f>
        <v>0</v>
      </c>
      <c r="BH783" s="109">
        <f>IF(U783="sníž. přenesená",N783,0)</f>
        <v>0</v>
      </c>
      <c r="BI783" s="109">
        <f>IF(U783="nulová",N783,0)</f>
        <v>0</v>
      </c>
      <c r="BJ783" s="21" t="s">
        <v>22</v>
      </c>
      <c r="BK783" s="109">
        <f>ROUND(L783*K783,2)</f>
        <v>0</v>
      </c>
      <c r="BL783" s="21" t="s">
        <v>150</v>
      </c>
      <c r="BM783" s="21" t="s">
        <v>1081</v>
      </c>
    </row>
    <row r="784" spans="2:65" s="11" customFormat="1" ht="22.5" customHeight="1">
      <c r="B784" s="178"/>
      <c r="C784" s="179"/>
      <c r="D784" s="179"/>
      <c r="E784" s="180" t="s">
        <v>5</v>
      </c>
      <c r="F784" s="300" t="s">
        <v>263</v>
      </c>
      <c r="G784" s="301"/>
      <c r="H784" s="301"/>
      <c r="I784" s="301"/>
      <c r="J784" s="179"/>
      <c r="K784" s="181" t="s">
        <v>5</v>
      </c>
      <c r="L784" s="179"/>
      <c r="M784" s="179"/>
      <c r="N784" s="179"/>
      <c r="O784" s="179"/>
      <c r="P784" s="179"/>
      <c r="Q784" s="179"/>
      <c r="R784" s="182"/>
      <c r="T784" s="183"/>
      <c r="U784" s="179"/>
      <c r="V784" s="179"/>
      <c r="W784" s="179"/>
      <c r="X784" s="179"/>
      <c r="Y784" s="179"/>
      <c r="Z784" s="179"/>
      <c r="AA784" s="184"/>
      <c r="AT784" s="185" t="s">
        <v>134</v>
      </c>
      <c r="AU784" s="185" t="s">
        <v>87</v>
      </c>
      <c r="AV784" s="11" t="s">
        <v>22</v>
      </c>
      <c r="AW784" s="11" t="s">
        <v>35</v>
      </c>
      <c r="AX784" s="11" t="s">
        <v>77</v>
      </c>
      <c r="AY784" s="185" t="s">
        <v>127</v>
      </c>
    </row>
    <row r="785" spans="2:65" s="11" customFormat="1" ht="22.5" customHeight="1">
      <c r="B785" s="178"/>
      <c r="C785" s="179"/>
      <c r="D785" s="179"/>
      <c r="E785" s="180" t="s">
        <v>5</v>
      </c>
      <c r="F785" s="290" t="s">
        <v>760</v>
      </c>
      <c r="G785" s="291"/>
      <c r="H785" s="291"/>
      <c r="I785" s="291"/>
      <c r="J785" s="179"/>
      <c r="K785" s="181" t="s">
        <v>5</v>
      </c>
      <c r="L785" s="179"/>
      <c r="M785" s="179"/>
      <c r="N785" s="179"/>
      <c r="O785" s="179"/>
      <c r="P785" s="179"/>
      <c r="Q785" s="179"/>
      <c r="R785" s="182"/>
      <c r="T785" s="183"/>
      <c r="U785" s="179"/>
      <c r="V785" s="179"/>
      <c r="W785" s="179"/>
      <c r="X785" s="179"/>
      <c r="Y785" s="179"/>
      <c r="Z785" s="179"/>
      <c r="AA785" s="184"/>
      <c r="AT785" s="185" t="s">
        <v>134</v>
      </c>
      <c r="AU785" s="185" t="s">
        <v>87</v>
      </c>
      <c r="AV785" s="11" t="s">
        <v>22</v>
      </c>
      <c r="AW785" s="11" t="s">
        <v>35</v>
      </c>
      <c r="AX785" s="11" t="s">
        <v>77</v>
      </c>
      <c r="AY785" s="185" t="s">
        <v>127</v>
      </c>
    </row>
    <row r="786" spans="2:65" s="10" customFormat="1" ht="22.5" customHeight="1">
      <c r="B786" s="170"/>
      <c r="C786" s="171"/>
      <c r="D786" s="171"/>
      <c r="E786" s="172" t="s">
        <v>5</v>
      </c>
      <c r="F786" s="302" t="s">
        <v>22</v>
      </c>
      <c r="G786" s="303"/>
      <c r="H786" s="303"/>
      <c r="I786" s="303"/>
      <c r="J786" s="171"/>
      <c r="K786" s="173">
        <v>1</v>
      </c>
      <c r="L786" s="171"/>
      <c r="M786" s="171"/>
      <c r="N786" s="171"/>
      <c r="O786" s="171"/>
      <c r="P786" s="171"/>
      <c r="Q786" s="171"/>
      <c r="R786" s="174"/>
      <c r="T786" s="175"/>
      <c r="U786" s="171"/>
      <c r="V786" s="171"/>
      <c r="W786" s="171"/>
      <c r="X786" s="171"/>
      <c r="Y786" s="171"/>
      <c r="Z786" s="171"/>
      <c r="AA786" s="176"/>
      <c r="AT786" s="177" t="s">
        <v>134</v>
      </c>
      <c r="AU786" s="177" t="s">
        <v>87</v>
      </c>
      <c r="AV786" s="10" t="s">
        <v>87</v>
      </c>
      <c r="AW786" s="10" t="s">
        <v>35</v>
      </c>
      <c r="AX786" s="10" t="s">
        <v>22</v>
      </c>
      <c r="AY786" s="177" t="s">
        <v>127</v>
      </c>
    </row>
    <row r="787" spans="2:65" s="1" customFormat="1" ht="31.5" customHeight="1">
      <c r="B787" s="135"/>
      <c r="C787" s="163" t="s">
        <v>579</v>
      </c>
      <c r="D787" s="163" t="s">
        <v>128</v>
      </c>
      <c r="E787" s="164" t="s">
        <v>1082</v>
      </c>
      <c r="F787" s="285" t="s">
        <v>1083</v>
      </c>
      <c r="G787" s="285"/>
      <c r="H787" s="285"/>
      <c r="I787" s="285"/>
      <c r="J787" s="165" t="s">
        <v>472</v>
      </c>
      <c r="K787" s="166">
        <v>2</v>
      </c>
      <c r="L787" s="286">
        <v>0</v>
      </c>
      <c r="M787" s="286"/>
      <c r="N787" s="287">
        <f>ROUND(L787*K787,2)</f>
        <v>0</v>
      </c>
      <c r="O787" s="287"/>
      <c r="P787" s="287"/>
      <c r="Q787" s="287"/>
      <c r="R787" s="138"/>
      <c r="T787" s="167" t="s">
        <v>5</v>
      </c>
      <c r="U787" s="47" t="s">
        <v>42</v>
      </c>
      <c r="V787" s="39"/>
      <c r="W787" s="168">
        <f>V787*K787</f>
        <v>0</v>
      </c>
      <c r="X787" s="168">
        <v>1.2999999999999999E-4</v>
      </c>
      <c r="Y787" s="168">
        <f>X787*K787</f>
        <v>2.5999999999999998E-4</v>
      </c>
      <c r="Z787" s="168">
        <v>0</v>
      </c>
      <c r="AA787" s="169">
        <f>Z787*K787</f>
        <v>0</v>
      </c>
      <c r="AR787" s="21" t="s">
        <v>150</v>
      </c>
      <c r="AT787" s="21" t="s">
        <v>128</v>
      </c>
      <c r="AU787" s="21" t="s">
        <v>87</v>
      </c>
      <c r="AY787" s="21" t="s">
        <v>127</v>
      </c>
      <c r="BE787" s="109">
        <f>IF(U787="základní",N787,0)</f>
        <v>0</v>
      </c>
      <c r="BF787" s="109">
        <f>IF(U787="snížená",N787,0)</f>
        <v>0</v>
      </c>
      <c r="BG787" s="109">
        <f>IF(U787="zákl. přenesená",N787,0)</f>
        <v>0</v>
      </c>
      <c r="BH787" s="109">
        <f>IF(U787="sníž. přenesená",N787,0)</f>
        <v>0</v>
      </c>
      <c r="BI787" s="109">
        <f>IF(U787="nulová",N787,0)</f>
        <v>0</v>
      </c>
      <c r="BJ787" s="21" t="s">
        <v>22</v>
      </c>
      <c r="BK787" s="109">
        <f>ROUND(L787*K787,2)</f>
        <v>0</v>
      </c>
      <c r="BL787" s="21" t="s">
        <v>150</v>
      </c>
      <c r="BM787" s="21" t="s">
        <v>1084</v>
      </c>
    </row>
    <row r="788" spans="2:65" s="1" customFormat="1" ht="22.5" customHeight="1">
      <c r="B788" s="135"/>
      <c r="C788" s="196" t="s">
        <v>583</v>
      </c>
      <c r="D788" s="196" t="s">
        <v>365</v>
      </c>
      <c r="E788" s="197" t="s">
        <v>1085</v>
      </c>
      <c r="F788" s="306" t="s">
        <v>1086</v>
      </c>
      <c r="G788" s="306"/>
      <c r="H788" s="306"/>
      <c r="I788" s="306"/>
      <c r="J788" s="198" t="s">
        <v>472</v>
      </c>
      <c r="K788" s="199">
        <v>1</v>
      </c>
      <c r="L788" s="307">
        <v>0</v>
      </c>
      <c r="M788" s="307"/>
      <c r="N788" s="308">
        <f>ROUND(L788*K788,2)</f>
        <v>0</v>
      </c>
      <c r="O788" s="287"/>
      <c r="P788" s="287"/>
      <c r="Q788" s="287"/>
      <c r="R788" s="138"/>
      <c r="T788" s="167" t="s">
        <v>5</v>
      </c>
      <c r="U788" s="47" t="s">
        <v>42</v>
      </c>
      <c r="V788" s="39"/>
      <c r="W788" s="168">
        <f>V788*K788</f>
        <v>0</v>
      </c>
      <c r="X788" s="168">
        <v>0.36</v>
      </c>
      <c r="Y788" s="168">
        <f>X788*K788</f>
        <v>0.36</v>
      </c>
      <c r="Z788" s="168">
        <v>0</v>
      </c>
      <c r="AA788" s="169">
        <f>Z788*K788</f>
        <v>0</v>
      </c>
      <c r="AR788" s="21" t="s">
        <v>174</v>
      </c>
      <c r="AT788" s="21" t="s">
        <v>365</v>
      </c>
      <c r="AU788" s="21" t="s">
        <v>87</v>
      </c>
      <c r="AY788" s="21" t="s">
        <v>127</v>
      </c>
      <c r="BE788" s="109">
        <f>IF(U788="základní",N788,0)</f>
        <v>0</v>
      </c>
      <c r="BF788" s="109">
        <f>IF(U788="snížená",N788,0)</f>
        <v>0</v>
      </c>
      <c r="BG788" s="109">
        <f>IF(U788="zákl. přenesená",N788,0)</f>
        <v>0</v>
      </c>
      <c r="BH788" s="109">
        <f>IF(U788="sníž. přenesená",N788,0)</f>
        <v>0</v>
      </c>
      <c r="BI788" s="109">
        <f>IF(U788="nulová",N788,0)</f>
        <v>0</v>
      </c>
      <c r="BJ788" s="21" t="s">
        <v>22</v>
      </c>
      <c r="BK788" s="109">
        <f>ROUND(L788*K788,2)</f>
        <v>0</v>
      </c>
      <c r="BL788" s="21" t="s">
        <v>150</v>
      </c>
      <c r="BM788" s="21" t="s">
        <v>1087</v>
      </c>
    </row>
    <row r="789" spans="2:65" s="11" customFormat="1" ht="22.5" customHeight="1">
      <c r="B789" s="178"/>
      <c r="C789" s="179"/>
      <c r="D789" s="179"/>
      <c r="E789" s="180" t="s">
        <v>5</v>
      </c>
      <c r="F789" s="300" t="s">
        <v>263</v>
      </c>
      <c r="G789" s="301"/>
      <c r="H789" s="301"/>
      <c r="I789" s="301"/>
      <c r="J789" s="179"/>
      <c r="K789" s="181" t="s">
        <v>5</v>
      </c>
      <c r="L789" s="179"/>
      <c r="M789" s="179"/>
      <c r="N789" s="179"/>
      <c r="O789" s="179"/>
      <c r="P789" s="179"/>
      <c r="Q789" s="179"/>
      <c r="R789" s="182"/>
      <c r="T789" s="183"/>
      <c r="U789" s="179"/>
      <c r="V789" s="179"/>
      <c r="W789" s="179"/>
      <c r="X789" s="179"/>
      <c r="Y789" s="179"/>
      <c r="Z789" s="179"/>
      <c r="AA789" s="184"/>
      <c r="AT789" s="185" t="s">
        <v>134</v>
      </c>
      <c r="AU789" s="185" t="s">
        <v>87</v>
      </c>
      <c r="AV789" s="11" t="s">
        <v>22</v>
      </c>
      <c r="AW789" s="11" t="s">
        <v>35</v>
      </c>
      <c r="AX789" s="11" t="s">
        <v>77</v>
      </c>
      <c r="AY789" s="185" t="s">
        <v>127</v>
      </c>
    </row>
    <row r="790" spans="2:65" s="11" customFormat="1" ht="22.5" customHeight="1">
      <c r="B790" s="178"/>
      <c r="C790" s="179"/>
      <c r="D790" s="179"/>
      <c r="E790" s="180" t="s">
        <v>5</v>
      </c>
      <c r="F790" s="290" t="s">
        <v>760</v>
      </c>
      <c r="G790" s="291"/>
      <c r="H790" s="291"/>
      <c r="I790" s="291"/>
      <c r="J790" s="179"/>
      <c r="K790" s="181" t="s">
        <v>5</v>
      </c>
      <c r="L790" s="179"/>
      <c r="M790" s="179"/>
      <c r="N790" s="179"/>
      <c r="O790" s="179"/>
      <c r="P790" s="179"/>
      <c r="Q790" s="179"/>
      <c r="R790" s="182"/>
      <c r="T790" s="183"/>
      <c r="U790" s="179"/>
      <c r="V790" s="179"/>
      <c r="W790" s="179"/>
      <c r="X790" s="179"/>
      <c r="Y790" s="179"/>
      <c r="Z790" s="179"/>
      <c r="AA790" s="184"/>
      <c r="AT790" s="185" t="s">
        <v>134</v>
      </c>
      <c r="AU790" s="185" t="s">
        <v>87</v>
      </c>
      <c r="AV790" s="11" t="s">
        <v>22</v>
      </c>
      <c r="AW790" s="11" t="s">
        <v>35</v>
      </c>
      <c r="AX790" s="11" t="s">
        <v>77</v>
      </c>
      <c r="AY790" s="185" t="s">
        <v>127</v>
      </c>
    </row>
    <row r="791" spans="2:65" s="10" customFormat="1" ht="22.5" customHeight="1">
      <c r="B791" s="170"/>
      <c r="C791" s="171"/>
      <c r="D791" s="171"/>
      <c r="E791" s="172" t="s">
        <v>5</v>
      </c>
      <c r="F791" s="302" t="s">
        <v>22</v>
      </c>
      <c r="G791" s="303"/>
      <c r="H791" s="303"/>
      <c r="I791" s="303"/>
      <c r="J791" s="171"/>
      <c r="K791" s="173">
        <v>1</v>
      </c>
      <c r="L791" s="171"/>
      <c r="M791" s="171"/>
      <c r="N791" s="171"/>
      <c r="O791" s="171"/>
      <c r="P791" s="171"/>
      <c r="Q791" s="171"/>
      <c r="R791" s="174"/>
      <c r="T791" s="175"/>
      <c r="U791" s="171"/>
      <c r="V791" s="171"/>
      <c r="W791" s="171"/>
      <c r="X791" s="171"/>
      <c r="Y791" s="171"/>
      <c r="Z791" s="171"/>
      <c r="AA791" s="176"/>
      <c r="AT791" s="177" t="s">
        <v>134</v>
      </c>
      <c r="AU791" s="177" t="s">
        <v>87</v>
      </c>
      <c r="AV791" s="10" t="s">
        <v>87</v>
      </c>
      <c r="AW791" s="10" t="s">
        <v>35</v>
      </c>
      <c r="AX791" s="10" t="s">
        <v>22</v>
      </c>
      <c r="AY791" s="177" t="s">
        <v>127</v>
      </c>
    </row>
    <row r="792" spans="2:65" s="1" customFormat="1" ht="22.5" customHeight="1">
      <c r="B792" s="135"/>
      <c r="C792" s="196" t="s">
        <v>587</v>
      </c>
      <c r="D792" s="196" t="s">
        <v>365</v>
      </c>
      <c r="E792" s="197" t="s">
        <v>1088</v>
      </c>
      <c r="F792" s="306" t="s">
        <v>1089</v>
      </c>
      <c r="G792" s="306"/>
      <c r="H792" s="306"/>
      <c r="I792" s="306"/>
      <c r="J792" s="198" t="s">
        <v>472</v>
      </c>
      <c r="K792" s="199">
        <v>1</v>
      </c>
      <c r="L792" s="307">
        <v>0</v>
      </c>
      <c r="M792" s="307"/>
      <c r="N792" s="308">
        <f>ROUND(L792*K792,2)</f>
        <v>0</v>
      </c>
      <c r="O792" s="287"/>
      <c r="P792" s="287"/>
      <c r="Q792" s="287"/>
      <c r="R792" s="138"/>
      <c r="T792" s="167" t="s">
        <v>5</v>
      </c>
      <c r="U792" s="47" t="s">
        <v>42</v>
      </c>
      <c r="V792" s="39"/>
      <c r="W792" s="168">
        <f>V792*K792</f>
        <v>0</v>
      </c>
      <c r="X792" s="168">
        <v>0.36</v>
      </c>
      <c r="Y792" s="168">
        <f>X792*K792</f>
        <v>0.36</v>
      </c>
      <c r="Z792" s="168">
        <v>0</v>
      </c>
      <c r="AA792" s="169">
        <f>Z792*K792</f>
        <v>0</v>
      </c>
      <c r="AR792" s="21" t="s">
        <v>174</v>
      </c>
      <c r="AT792" s="21" t="s">
        <v>365</v>
      </c>
      <c r="AU792" s="21" t="s">
        <v>87</v>
      </c>
      <c r="AY792" s="21" t="s">
        <v>127</v>
      </c>
      <c r="BE792" s="109">
        <f>IF(U792="základní",N792,0)</f>
        <v>0</v>
      </c>
      <c r="BF792" s="109">
        <f>IF(U792="snížená",N792,0)</f>
        <v>0</v>
      </c>
      <c r="BG792" s="109">
        <f>IF(U792="zákl. přenesená",N792,0)</f>
        <v>0</v>
      </c>
      <c r="BH792" s="109">
        <f>IF(U792="sníž. přenesená",N792,0)</f>
        <v>0</v>
      </c>
      <c r="BI792" s="109">
        <f>IF(U792="nulová",N792,0)</f>
        <v>0</v>
      </c>
      <c r="BJ792" s="21" t="s">
        <v>22</v>
      </c>
      <c r="BK792" s="109">
        <f>ROUND(L792*K792,2)</f>
        <v>0</v>
      </c>
      <c r="BL792" s="21" t="s">
        <v>150</v>
      </c>
      <c r="BM792" s="21" t="s">
        <v>1090</v>
      </c>
    </row>
    <row r="793" spans="2:65" s="11" customFormat="1" ht="22.5" customHeight="1">
      <c r="B793" s="178"/>
      <c r="C793" s="179"/>
      <c r="D793" s="179"/>
      <c r="E793" s="180" t="s">
        <v>5</v>
      </c>
      <c r="F793" s="300" t="s">
        <v>263</v>
      </c>
      <c r="G793" s="301"/>
      <c r="H793" s="301"/>
      <c r="I793" s="301"/>
      <c r="J793" s="179"/>
      <c r="K793" s="181" t="s">
        <v>5</v>
      </c>
      <c r="L793" s="179"/>
      <c r="M793" s="179"/>
      <c r="N793" s="179"/>
      <c r="O793" s="179"/>
      <c r="P793" s="179"/>
      <c r="Q793" s="179"/>
      <c r="R793" s="182"/>
      <c r="T793" s="183"/>
      <c r="U793" s="179"/>
      <c r="V793" s="179"/>
      <c r="W793" s="179"/>
      <c r="X793" s="179"/>
      <c r="Y793" s="179"/>
      <c r="Z793" s="179"/>
      <c r="AA793" s="184"/>
      <c r="AT793" s="185" t="s">
        <v>134</v>
      </c>
      <c r="AU793" s="185" t="s">
        <v>87</v>
      </c>
      <c r="AV793" s="11" t="s">
        <v>22</v>
      </c>
      <c r="AW793" s="11" t="s">
        <v>35</v>
      </c>
      <c r="AX793" s="11" t="s">
        <v>77</v>
      </c>
      <c r="AY793" s="185" t="s">
        <v>127</v>
      </c>
    </row>
    <row r="794" spans="2:65" s="11" customFormat="1" ht="22.5" customHeight="1">
      <c r="B794" s="178"/>
      <c r="C794" s="179"/>
      <c r="D794" s="179"/>
      <c r="E794" s="180" t="s">
        <v>5</v>
      </c>
      <c r="F794" s="290" t="s">
        <v>760</v>
      </c>
      <c r="G794" s="291"/>
      <c r="H794" s="291"/>
      <c r="I794" s="291"/>
      <c r="J794" s="179"/>
      <c r="K794" s="181" t="s">
        <v>5</v>
      </c>
      <c r="L794" s="179"/>
      <c r="M794" s="179"/>
      <c r="N794" s="179"/>
      <c r="O794" s="179"/>
      <c r="P794" s="179"/>
      <c r="Q794" s="179"/>
      <c r="R794" s="182"/>
      <c r="T794" s="183"/>
      <c r="U794" s="179"/>
      <c r="V794" s="179"/>
      <c r="W794" s="179"/>
      <c r="X794" s="179"/>
      <c r="Y794" s="179"/>
      <c r="Z794" s="179"/>
      <c r="AA794" s="184"/>
      <c r="AT794" s="185" t="s">
        <v>134</v>
      </c>
      <c r="AU794" s="185" t="s">
        <v>87</v>
      </c>
      <c r="AV794" s="11" t="s">
        <v>22</v>
      </c>
      <c r="AW794" s="11" t="s">
        <v>35</v>
      </c>
      <c r="AX794" s="11" t="s">
        <v>77</v>
      </c>
      <c r="AY794" s="185" t="s">
        <v>127</v>
      </c>
    </row>
    <row r="795" spans="2:65" s="10" customFormat="1" ht="22.5" customHeight="1">
      <c r="B795" s="170"/>
      <c r="C795" s="171"/>
      <c r="D795" s="171"/>
      <c r="E795" s="172" t="s">
        <v>5</v>
      </c>
      <c r="F795" s="302" t="s">
        <v>22</v>
      </c>
      <c r="G795" s="303"/>
      <c r="H795" s="303"/>
      <c r="I795" s="303"/>
      <c r="J795" s="171"/>
      <c r="K795" s="173">
        <v>1</v>
      </c>
      <c r="L795" s="171"/>
      <c r="M795" s="171"/>
      <c r="N795" s="171"/>
      <c r="O795" s="171"/>
      <c r="P795" s="171"/>
      <c r="Q795" s="171"/>
      <c r="R795" s="174"/>
      <c r="T795" s="175"/>
      <c r="U795" s="171"/>
      <c r="V795" s="171"/>
      <c r="W795" s="171"/>
      <c r="X795" s="171"/>
      <c r="Y795" s="171"/>
      <c r="Z795" s="171"/>
      <c r="AA795" s="176"/>
      <c r="AT795" s="177" t="s">
        <v>134</v>
      </c>
      <c r="AU795" s="177" t="s">
        <v>87</v>
      </c>
      <c r="AV795" s="10" t="s">
        <v>87</v>
      </c>
      <c r="AW795" s="10" t="s">
        <v>35</v>
      </c>
      <c r="AX795" s="10" t="s">
        <v>22</v>
      </c>
      <c r="AY795" s="177" t="s">
        <v>127</v>
      </c>
    </row>
    <row r="796" spans="2:65" s="1" customFormat="1" ht="31.5" customHeight="1">
      <c r="B796" s="135"/>
      <c r="C796" s="163" t="s">
        <v>591</v>
      </c>
      <c r="D796" s="163" t="s">
        <v>128</v>
      </c>
      <c r="E796" s="164" t="s">
        <v>1091</v>
      </c>
      <c r="F796" s="285" t="s">
        <v>1092</v>
      </c>
      <c r="G796" s="285"/>
      <c r="H796" s="285"/>
      <c r="I796" s="285"/>
      <c r="J796" s="165" t="s">
        <v>296</v>
      </c>
      <c r="K796" s="166">
        <v>27</v>
      </c>
      <c r="L796" s="286">
        <v>0</v>
      </c>
      <c r="M796" s="286"/>
      <c r="N796" s="287">
        <f>ROUND(L796*K796,2)</f>
        <v>0</v>
      </c>
      <c r="O796" s="287"/>
      <c r="P796" s="287"/>
      <c r="Q796" s="287"/>
      <c r="R796" s="138"/>
      <c r="T796" s="167" t="s">
        <v>5</v>
      </c>
      <c r="U796" s="47" t="s">
        <v>42</v>
      </c>
      <c r="V796" s="39"/>
      <c r="W796" s="168">
        <f>V796*K796</f>
        <v>0</v>
      </c>
      <c r="X796" s="168">
        <v>0</v>
      </c>
      <c r="Y796" s="168">
        <f>X796*K796</f>
        <v>0</v>
      </c>
      <c r="Z796" s="168">
        <v>0</v>
      </c>
      <c r="AA796" s="169">
        <f>Z796*K796</f>
        <v>0</v>
      </c>
      <c r="AR796" s="21" t="s">
        <v>150</v>
      </c>
      <c r="AT796" s="21" t="s">
        <v>128</v>
      </c>
      <c r="AU796" s="21" t="s">
        <v>87</v>
      </c>
      <c r="AY796" s="21" t="s">
        <v>127</v>
      </c>
      <c r="BE796" s="109">
        <f>IF(U796="základní",N796,0)</f>
        <v>0</v>
      </c>
      <c r="BF796" s="109">
        <f>IF(U796="snížená",N796,0)</f>
        <v>0</v>
      </c>
      <c r="BG796" s="109">
        <f>IF(U796="zákl. přenesená",N796,0)</f>
        <v>0</v>
      </c>
      <c r="BH796" s="109">
        <f>IF(U796="sníž. přenesená",N796,0)</f>
        <v>0</v>
      </c>
      <c r="BI796" s="109">
        <f>IF(U796="nulová",N796,0)</f>
        <v>0</v>
      </c>
      <c r="BJ796" s="21" t="s">
        <v>22</v>
      </c>
      <c r="BK796" s="109">
        <f>ROUND(L796*K796,2)</f>
        <v>0</v>
      </c>
      <c r="BL796" s="21" t="s">
        <v>150</v>
      </c>
      <c r="BM796" s="21" t="s">
        <v>1093</v>
      </c>
    </row>
    <row r="797" spans="2:65" s="1" customFormat="1" ht="22.5" customHeight="1">
      <c r="B797" s="135"/>
      <c r="C797" s="196" t="s">
        <v>595</v>
      </c>
      <c r="D797" s="196" t="s">
        <v>365</v>
      </c>
      <c r="E797" s="197" t="s">
        <v>1094</v>
      </c>
      <c r="F797" s="306" t="s">
        <v>1095</v>
      </c>
      <c r="G797" s="306"/>
      <c r="H797" s="306"/>
      <c r="I797" s="306"/>
      <c r="J797" s="198" t="s">
        <v>296</v>
      </c>
      <c r="K797" s="199">
        <v>27</v>
      </c>
      <c r="L797" s="307">
        <v>0</v>
      </c>
      <c r="M797" s="307"/>
      <c r="N797" s="308">
        <f>ROUND(L797*K797,2)</f>
        <v>0</v>
      </c>
      <c r="O797" s="287"/>
      <c r="P797" s="287"/>
      <c r="Q797" s="287"/>
      <c r="R797" s="138"/>
      <c r="T797" s="167" t="s">
        <v>5</v>
      </c>
      <c r="U797" s="47" t="s">
        <v>42</v>
      </c>
      <c r="V797" s="39"/>
      <c r="W797" s="168">
        <f>V797*K797</f>
        <v>0</v>
      </c>
      <c r="X797" s="168">
        <v>5.0000000000000001E-3</v>
      </c>
      <c r="Y797" s="168">
        <f>X797*K797</f>
        <v>0.13500000000000001</v>
      </c>
      <c r="Z797" s="168">
        <v>0</v>
      </c>
      <c r="AA797" s="169">
        <f>Z797*K797</f>
        <v>0</v>
      </c>
      <c r="AR797" s="21" t="s">
        <v>174</v>
      </c>
      <c r="AT797" s="21" t="s">
        <v>365</v>
      </c>
      <c r="AU797" s="21" t="s">
        <v>87</v>
      </c>
      <c r="AY797" s="21" t="s">
        <v>127</v>
      </c>
      <c r="BE797" s="109">
        <f>IF(U797="základní",N797,0)</f>
        <v>0</v>
      </c>
      <c r="BF797" s="109">
        <f>IF(U797="snížená",N797,0)</f>
        <v>0</v>
      </c>
      <c r="BG797" s="109">
        <f>IF(U797="zákl. přenesená",N797,0)</f>
        <v>0</v>
      </c>
      <c r="BH797" s="109">
        <f>IF(U797="sníž. přenesená",N797,0)</f>
        <v>0</v>
      </c>
      <c r="BI797" s="109">
        <f>IF(U797="nulová",N797,0)</f>
        <v>0</v>
      </c>
      <c r="BJ797" s="21" t="s">
        <v>22</v>
      </c>
      <c r="BK797" s="109">
        <f>ROUND(L797*K797,2)</f>
        <v>0</v>
      </c>
      <c r="BL797" s="21" t="s">
        <v>150</v>
      </c>
      <c r="BM797" s="21" t="s">
        <v>1096</v>
      </c>
    </row>
    <row r="798" spans="2:65" s="11" customFormat="1" ht="22.5" customHeight="1">
      <c r="B798" s="178"/>
      <c r="C798" s="179"/>
      <c r="D798" s="179"/>
      <c r="E798" s="180" t="s">
        <v>5</v>
      </c>
      <c r="F798" s="300" t="s">
        <v>776</v>
      </c>
      <c r="G798" s="301"/>
      <c r="H798" s="301"/>
      <c r="I798" s="301"/>
      <c r="J798" s="179"/>
      <c r="K798" s="181" t="s">
        <v>5</v>
      </c>
      <c r="L798" s="179"/>
      <c r="M798" s="179"/>
      <c r="N798" s="179"/>
      <c r="O798" s="179"/>
      <c r="P798" s="179"/>
      <c r="Q798" s="179"/>
      <c r="R798" s="182"/>
      <c r="T798" s="183"/>
      <c r="U798" s="179"/>
      <c r="V798" s="179"/>
      <c r="W798" s="179"/>
      <c r="X798" s="179"/>
      <c r="Y798" s="179"/>
      <c r="Z798" s="179"/>
      <c r="AA798" s="184"/>
      <c r="AT798" s="185" t="s">
        <v>134</v>
      </c>
      <c r="AU798" s="185" t="s">
        <v>87</v>
      </c>
      <c r="AV798" s="11" t="s">
        <v>22</v>
      </c>
      <c r="AW798" s="11" t="s">
        <v>35</v>
      </c>
      <c r="AX798" s="11" t="s">
        <v>77</v>
      </c>
      <c r="AY798" s="185" t="s">
        <v>127</v>
      </c>
    </row>
    <row r="799" spans="2:65" s="10" customFormat="1" ht="22.5" customHeight="1">
      <c r="B799" s="170"/>
      <c r="C799" s="171"/>
      <c r="D799" s="171"/>
      <c r="E799" s="172" t="s">
        <v>5</v>
      </c>
      <c r="F799" s="302" t="s">
        <v>1012</v>
      </c>
      <c r="G799" s="303"/>
      <c r="H799" s="303"/>
      <c r="I799" s="303"/>
      <c r="J799" s="171"/>
      <c r="K799" s="173">
        <v>3</v>
      </c>
      <c r="L799" s="171"/>
      <c r="M799" s="171"/>
      <c r="N799" s="171"/>
      <c r="O799" s="171"/>
      <c r="P799" s="171"/>
      <c r="Q799" s="171"/>
      <c r="R799" s="174"/>
      <c r="T799" s="175"/>
      <c r="U799" s="171"/>
      <c r="V799" s="171"/>
      <c r="W799" s="171"/>
      <c r="X799" s="171"/>
      <c r="Y799" s="171"/>
      <c r="Z799" s="171"/>
      <c r="AA799" s="176"/>
      <c r="AT799" s="177" t="s">
        <v>134</v>
      </c>
      <c r="AU799" s="177" t="s">
        <v>87</v>
      </c>
      <c r="AV799" s="10" t="s">
        <v>87</v>
      </c>
      <c r="AW799" s="10" t="s">
        <v>35</v>
      </c>
      <c r="AX799" s="10" t="s">
        <v>77</v>
      </c>
      <c r="AY799" s="177" t="s">
        <v>127</v>
      </c>
    </row>
    <row r="800" spans="2:65" s="11" customFormat="1" ht="22.5" customHeight="1">
      <c r="B800" s="178"/>
      <c r="C800" s="179"/>
      <c r="D800" s="179"/>
      <c r="E800" s="180" t="s">
        <v>5</v>
      </c>
      <c r="F800" s="290" t="s">
        <v>777</v>
      </c>
      <c r="G800" s="291"/>
      <c r="H800" s="291"/>
      <c r="I800" s="291"/>
      <c r="J800" s="179"/>
      <c r="K800" s="181" t="s">
        <v>5</v>
      </c>
      <c r="L800" s="179"/>
      <c r="M800" s="179"/>
      <c r="N800" s="179"/>
      <c r="O800" s="179"/>
      <c r="P800" s="179"/>
      <c r="Q800" s="179"/>
      <c r="R800" s="182"/>
      <c r="T800" s="183"/>
      <c r="U800" s="179"/>
      <c r="V800" s="179"/>
      <c r="W800" s="179"/>
      <c r="X800" s="179"/>
      <c r="Y800" s="179"/>
      <c r="Z800" s="179"/>
      <c r="AA800" s="184"/>
      <c r="AT800" s="185" t="s">
        <v>134</v>
      </c>
      <c r="AU800" s="185" t="s">
        <v>87</v>
      </c>
      <c r="AV800" s="11" t="s">
        <v>22</v>
      </c>
      <c r="AW800" s="11" t="s">
        <v>35</v>
      </c>
      <c r="AX800" s="11" t="s">
        <v>77</v>
      </c>
      <c r="AY800" s="185" t="s">
        <v>127</v>
      </c>
    </row>
    <row r="801" spans="2:65" s="10" customFormat="1" ht="22.5" customHeight="1">
      <c r="B801" s="170"/>
      <c r="C801" s="171"/>
      <c r="D801" s="171"/>
      <c r="E801" s="172" t="s">
        <v>5</v>
      </c>
      <c r="F801" s="302" t="s">
        <v>1012</v>
      </c>
      <c r="G801" s="303"/>
      <c r="H801" s="303"/>
      <c r="I801" s="303"/>
      <c r="J801" s="171"/>
      <c r="K801" s="173">
        <v>3</v>
      </c>
      <c r="L801" s="171"/>
      <c r="M801" s="171"/>
      <c r="N801" s="171"/>
      <c r="O801" s="171"/>
      <c r="P801" s="171"/>
      <c r="Q801" s="171"/>
      <c r="R801" s="174"/>
      <c r="T801" s="175"/>
      <c r="U801" s="171"/>
      <c r="V801" s="171"/>
      <c r="W801" s="171"/>
      <c r="X801" s="171"/>
      <c r="Y801" s="171"/>
      <c r="Z801" s="171"/>
      <c r="AA801" s="176"/>
      <c r="AT801" s="177" t="s">
        <v>134</v>
      </c>
      <c r="AU801" s="177" t="s">
        <v>87</v>
      </c>
      <c r="AV801" s="10" t="s">
        <v>87</v>
      </c>
      <c r="AW801" s="10" t="s">
        <v>35</v>
      </c>
      <c r="AX801" s="10" t="s">
        <v>77</v>
      </c>
      <c r="AY801" s="177" t="s">
        <v>127</v>
      </c>
    </row>
    <row r="802" spans="2:65" s="11" customFormat="1" ht="22.5" customHeight="1">
      <c r="B802" s="178"/>
      <c r="C802" s="179"/>
      <c r="D802" s="179"/>
      <c r="E802" s="180" t="s">
        <v>5</v>
      </c>
      <c r="F802" s="290" t="s">
        <v>778</v>
      </c>
      <c r="G802" s="291"/>
      <c r="H802" s="291"/>
      <c r="I802" s="291"/>
      <c r="J802" s="179"/>
      <c r="K802" s="181" t="s">
        <v>5</v>
      </c>
      <c r="L802" s="179"/>
      <c r="M802" s="179"/>
      <c r="N802" s="179"/>
      <c r="O802" s="179"/>
      <c r="P802" s="179"/>
      <c r="Q802" s="179"/>
      <c r="R802" s="182"/>
      <c r="T802" s="183"/>
      <c r="U802" s="179"/>
      <c r="V802" s="179"/>
      <c r="W802" s="179"/>
      <c r="X802" s="179"/>
      <c r="Y802" s="179"/>
      <c r="Z802" s="179"/>
      <c r="AA802" s="184"/>
      <c r="AT802" s="185" t="s">
        <v>134</v>
      </c>
      <c r="AU802" s="185" t="s">
        <v>87</v>
      </c>
      <c r="AV802" s="11" t="s">
        <v>22</v>
      </c>
      <c r="AW802" s="11" t="s">
        <v>35</v>
      </c>
      <c r="AX802" s="11" t="s">
        <v>77</v>
      </c>
      <c r="AY802" s="185" t="s">
        <v>127</v>
      </c>
    </row>
    <row r="803" spans="2:65" s="10" customFormat="1" ht="22.5" customHeight="1">
      <c r="B803" s="170"/>
      <c r="C803" s="171"/>
      <c r="D803" s="171"/>
      <c r="E803" s="172" t="s">
        <v>5</v>
      </c>
      <c r="F803" s="302" t="s">
        <v>1012</v>
      </c>
      <c r="G803" s="303"/>
      <c r="H803" s="303"/>
      <c r="I803" s="303"/>
      <c r="J803" s="171"/>
      <c r="K803" s="173">
        <v>3</v>
      </c>
      <c r="L803" s="171"/>
      <c r="M803" s="171"/>
      <c r="N803" s="171"/>
      <c r="O803" s="171"/>
      <c r="P803" s="171"/>
      <c r="Q803" s="171"/>
      <c r="R803" s="174"/>
      <c r="T803" s="175"/>
      <c r="U803" s="171"/>
      <c r="V803" s="171"/>
      <c r="W803" s="171"/>
      <c r="X803" s="171"/>
      <c r="Y803" s="171"/>
      <c r="Z803" s="171"/>
      <c r="AA803" s="176"/>
      <c r="AT803" s="177" t="s">
        <v>134</v>
      </c>
      <c r="AU803" s="177" t="s">
        <v>87</v>
      </c>
      <c r="AV803" s="10" t="s">
        <v>87</v>
      </c>
      <c r="AW803" s="10" t="s">
        <v>35</v>
      </c>
      <c r="AX803" s="10" t="s">
        <v>77</v>
      </c>
      <c r="AY803" s="177" t="s">
        <v>127</v>
      </c>
    </row>
    <row r="804" spans="2:65" s="11" customFormat="1" ht="22.5" customHeight="1">
      <c r="B804" s="178"/>
      <c r="C804" s="179"/>
      <c r="D804" s="179"/>
      <c r="E804" s="180" t="s">
        <v>5</v>
      </c>
      <c r="F804" s="290" t="s">
        <v>779</v>
      </c>
      <c r="G804" s="291"/>
      <c r="H804" s="291"/>
      <c r="I804" s="291"/>
      <c r="J804" s="179"/>
      <c r="K804" s="181" t="s">
        <v>5</v>
      </c>
      <c r="L804" s="179"/>
      <c r="M804" s="179"/>
      <c r="N804" s="179"/>
      <c r="O804" s="179"/>
      <c r="P804" s="179"/>
      <c r="Q804" s="179"/>
      <c r="R804" s="182"/>
      <c r="T804" s="183"/>
      <c r="U804" s="179"/>
      <c r="V804" s="179"/>
      <c r="W804" s="179"/>
      <c r="X804" s="179"/>
      <c r="Y804" s="179"/>
      <c r="Z804" s="179"/>
      <c r="AA804" s="184"/>
      <c r="AT804" s="185" t="s">
        <v>134</v>
      </c>
      <c r="AU804" s="185" t="s">
        <v>87</v>
      </c>
      <c r="AV804" s="11" t="s">
        <v>22</v>
      </c>
      <c r="AW804" s="11" t="s">
        <v>35</v>
      </c>
      <c r="AX804" s="11" t="s">
        <v>77</v>
      </c>
      <c r="AY804" s="185" t="s">
        <v>127</v>
      </c>
    </row>
    <row r="805" spans="2:65" s="10" customFormat="1" ht="22.5" customHeight="1">
      <c r="B805" s="170"/>
      <c r="C805" s="171"/>
      <c r="D805" s="171"/>
      <c r="E805" s="172" t="s">
        <v>5</v>
      </c>
      <c r="F805" s="302" t="s">
        <v>1013</v>
      </c>
      <c r="G805" s="303"/>
      <c r="H805" s="303"/>
      <c r="I805" s="303"/>
      <c r="J805" s="171"/>
      <c r="K805" s="173">
        <v>1</v>
      </c>
      <c r="L805" s="171"/>
      <c r="M805" s="171"/>
      <c r="N805" s="171"/>
      <c r="O805" s="171"/>
      <c r="P805" s="171"/>
      <c r="Q805" s="171"/>
      <c r="R805" s="174"/>
      <c r="T805" s="175"/>
      <c r="U805" s="171"/>
      <c r="V805" s="171"/>
      <c r="W805" s="171"/>
      <c r="X805" s="171"/>
      <c r="Y805" s="171"/>
      <c r="Z805" s="171"/>
      <c r="AA805" s="176"/>
      <c r="AT805" s="177" t="s">
        <v>134</v>
      </c>
      <c r="AU805" s="177" t="s">
        <v>87</v>
      </c>
      <c r="AV805" s="10" t="s">
        <v>87</v>
      </c>
      <c r="AW805" s="10" t="s">
        <v>35</v>
      </c>
      <c r="AX805" s="10" t="s">
        <v>77</v>
      </c>
      <c r="AY805" s="177" t="s">
        <v>127</v>
      </c>
    </row>
    <row r="806" spans="2:65" s="11" customFormat="1" ht="22.5" customHeight="1">
      <c r="B806" s="178"/>
      <c r="C806" s="179"/>
      <c r="D806" s="179"/>
      <c r="E806" s="180" t="s">
        <v>5</v>
      </c>
      <c r="F806" s="290" t="s">
        <v>781</v>
      </c>
      <c r="G806" s="291"/>
      <c r="H806" s="291"/>
      <c r="I806" s="291"/>
      <c r="J806" s="179"/>
      <c r="K806" s="181" t="s">
        <v>5</v>
      </c>
      <c r="L806" s="179"/>
      <c r="M806" s="179"/>
      <c r="N806" s="179"/>
      <c r="O806" s="179"/>
      <c r="P806" s="179"/>
      <c r="Q806" s="179"/>
      <c r="R806" s="182"/>
      <c r="T806" s="183"/>
      <c r="U806" s="179"/>
      <c r="V806" s="179"/>
      <c r="W806" s="179"/>
      <c r="X806" s="179"/>
      <c r="Y806" s="179"/>
      <c r="Z806" s="179"/>
      <c r="AA806" s="184"/>
      <c r="AT806" s="185" t="s">
        <v>134</v>
      </c>
      <c r="AU806" s="185" t="s">
        <v>87</v>
      </c>
      <c r="AV806" s="11" t="s">
        <v>22</v>
      </c>
      <c r="AW806" s="11" t="s">
        <v>35</v>
      </c>
      <c r="AX806" s="11" t="s">
        <v>77</v>
      </c>
      <c r="AY806" s="185" t="s">
        <v>127</v>
      </c>
    </row>
    <row r="807" spans="2:65" s="10" customFormat="1" ht="22.5" customHeight="1">
      <c r="B807" s="170"/>
      <c r="C807" s="171"/>
      <c r="D807" s="171"/>
      <c r="E807" s="172" t="s">
        <v>5</v>
      </c>
      <c r="F807" s="302" t="s">
        <v>1012</v>
      </c>
      <c r="G807" s="303"/>
      <c r="H807" s="303"/>
      <c r="I807" s="303"/>
      <c r="J807" s="171"/>
      <c r="K807" s="173">
        <v>3</v>
      </c>
      <c r="L807" s="171"/>
      <c r="M807" s="171"/>
      <c r="N807" s="171"/>
      <c r="O807" s="171"/>
      <c r="P807" s="171"/>
      <c r="Q807" s="171"/>
      <c r="R807" s="174"/>
      <c r="T807" s="175"/>
      <c r="U807" s="171"/>
      <c r="V807" s="171"/>
      <c r="W807" s="171"/>
      <c r="X807" s="171"/>
      <c r="Y807" s="171"/>
      <c r="Z807" s="171"/>
      <c r="AA807" s="176"/>
      <c r="AT807" s="177" t="s">
        <v>134</v>
      </c>
      <c r="AU807" s="177" t="s">
        <v>87</v>
      </c>
      <c r="AV807" s="10" t="s">
        <v>87</v>
      </c>
      <c r="AW807" s="10" t="s">
        <v>35</v>
      </c>
      <c r="AX807" s="10" t="s">
        <v>77</v>
      </c>
      <c r="AY807" s="177" t="s">
        <v>127</v>
      </c>
    </row>
    <row r="808" spans="2:65" s="11" customFormat="1" ht="22.5" customHeight="1">
      <c r="B808" s="178"/>
      <c r="C808" s="179"/>
      <c r="D808" s="179"/>
      <c r="E808" s="180" t="s">
        <v>5</v>
      </c>
      <c r="F808" s="290" t="s">
        <v>784</v>
      </c>
      <c r="G808" s="291"/>
      <c r="H808" s="291"/>
      <c r="I808" s="291"/>
      <c r="J808" s="179"/>
      <c r="K808" s="181" t="s">
        <v>5</v>
      </c>
      <c r="L808" s="179"/>
      <c r="M808" s="179"/>
      <c r="N808" s="179"/>
      <c r="O808" s="179"/>
      <c r="P808" s="179"/>
      <c r="Q808" s="179"/>
      <c r="R808" s="182"/>
      <c r="T808" s="183"/>
      <c r="U808" s="179"/>
      <c r="V808" s="179"/>
      <c r="W808" s="179"/>
      <c r="X808" s="179"/>
      <c r="Y808" s="179"/>
      <c r="Z808" s="179"/>
      <c r="AA808" s="184"/>
      <c r="AT808" s="185" t="s">
        <v>134</v>
      </c>
      <c r="AU808" s="185" t="s">
        <v>87</v>
      </c>
      <c r="AV808" s="11" t="s">
        <v>22</v>
      </c>
      <c r="AW808" s="11" t="s">
        <v>35</v>
      </c>
      <c r="AX808" s="11" t="s">
        <v>77</v>
      </c>
      <c r="AY808" s="185" t="s">
        <v>127</v>
      </c>
    </row>
    <row r="809" spans="2:65" s="10" customFormat="1" ht="22.5" customHeight="1">
      <c r="B809" s="170"/>
      <c r="C809" s="171"/>
      <c r="D809" s="171"/>
      <c r="E809" s="172" t="s">
        <v>5</v>
      </c>
      <c r="F809" s="302" t="s">
        <v>1013</v>
      </c>
      <c r="G809" s="303"/>
      <c r="H809" s="303"/>
      <c r="I809" s="303"/>
      <c r="J809" s="171"/>
      <c r="K809" s="173">
        <v>1</v>
      </c>
      <c r="L809" s="171"/>
      <c r="M809" s="171"/>
      <c r="N809" s="171"/>
      <c r="O809" s="171"/>
      <c r="P809" s="171"/>
      <c r="Q809" s="171"/>
      <c r="R809" s="174"/>
      <c r="T809" s="175"/>
      <c r="U809" s="171"/>
      <c r="V809" s="171"/>
      <c r="W809" s="171"/>
      <c r="X809" s="171"/>
      <c r="Y809" s="171"/>
      <c r="Z809" s="171"/>
      <c r="AA809" s="176"/>
      <c r="AT809" s="177" t="s">
        <v>134</v>
      </c>
      <c r="AU809" s="177" t="s">
        <v>87</v>
      </c>
      <c r="AV809" s="10" t="s">
        <v>87</v>
      </c>
      <c r="AW809" s="10" t="s">
        <v>35</v>
      </c>
      <c r="AX809" s="10" t="s">
        <v>77</v>
      </c>
      <c r="AY809" s="177" t="s">
        <v>127</v>
      </c>
    </row>
    <row r="810" spans="2:65" s="11" customFormat="1" ht="22.5" customHeight="1">
      <c r="B810" s="178"/>
      <c r="C810" s="179"/>
      <c r="D810" s="179"/>
      <c r="E810" s="180" t="s">
        <v>5</v>
      </c>
      <c r="F810" s="290" t="s">
        <v>785</v>
      </c>
      <c r="G810" s="291"/>
      <c r="H810" s="291"/>
      <c r="I810" s="291"/>
      <c r="J810" s="179"/>
      <c r="K810" s="181" t="s">
        <v>5</v>
      </c>
      <c r="L810" s="179"/>
      <c r="M810" s="179"/>
      <c r="N810" s="179"/>
      <c r="O810" s="179"/>
      <c r="P810" s="179"/>
      <c r="Q810" s="179"/>
      <c r="R810" s="182"/>
      <c r="T810" s="183"/>
      <c r="U810" s="179"/>
      <c r="V810" s="179"/>
      <c r="W810" s="179"/>
      <c r="X810" s="179"/>
      <c r="Y810" s="179"/>
      <c r="Z810" s="179"/>
      <c r="AA810" s="184"/>
      <c r="AT810" s="185" t="s">
        <v>134</v>
      </c>
      <c r="AU810" s="185" t="s">
        <v>87</v>
      </c>
      <c r="AV810" s="11" t="s">
        <v>22</v>
      </c>
      <c r="AW810" s="11" t="s">
        <v>35</v>
      </c>
      <c r="AX810" s="11" t="s">
        <v>77</v>
      </c>
      <c r="AY810" s="185" t="s">
        <v>127</v>
      </c>
    </row>
    <row r="811" spans="2:65" s="10" customFormat="1" ht="22.5" customHeight="1">
      <c r="B811" s="170"/>
      <c r="C811" s="171"/>
      <c r="D811" s="171"/>
      <c r="E811" s="172" t="s">
        <v>5</v>
      </c>
      <c r="F811" s="302" t="s">
        <v>1013</v>
      </c>
      <c r="G811" s="303"/>
      <c r="H811" s="303"/>
      <c r="I811" s="303"/>
      <c r="J811" s="171"/>
      <c r="K811" s="173">
        <v>1</v>
      </c>
      <c r="L811" s="171"/>
      <c r="M811" s="171"/>
      <c r="N811" s="171"/>
      <c r="O811" s="171"/>
      <c r="P811" s="171"/>
      <c r="Q811" s="171"/>
      <c r="R811" s="174"/>
      <c r="T811" s="175"/>
      <c r="U811" s="171"/>
      <c r="V811" s="171"/>
      <c r="W811" s="171"/>
      <c r="X811" s="171"/>
      <c r="Y811" s="171"/>
      <c r="Z811" s="171"/>
      <c r="AA811" s="176"/>
      <c r="AT811" s="177" t="s">
        <v>134</v>
      </c>
      <c r="AU811" s="177" t="s">
        <v>87</v>
      </c>
      <c r="AV811" s="10" t="s">
        <v>87</v>
      </c>
      <c r="AW811" s="10" t="s">
        <v>35</v>
      </c>
      <c r="AX811" s="10" t="s">
        <v>77</v>
      </c>
      <c r="AY811" s="177" t="s">
        <v>127</v>
      </c>
    </row>
    <row r="812" spans="2:65" s="11" customFormat="1" ht="22.5" customHeight="1">
      <c r="B812" s="178"/>
      <c r="C812" s="179"/>
      <c r="D812" s="179"/>
      <c r="E812" s="180" t="s">
        <v>5</v>
      </c>
      <c r="F812" s="290" t="s">
        <v>789</v>
      </c>
      <c r="G812" s="291"/>
      <c r="H812" s="291"/>
      <c r="I812" s="291"/>
      <c r="J812" s="179"/>
      <c r="K812" s="181" t="s">
        <v>5</v>
      </c>
      <c r="L812" s="179"/>
      <c r="M812" s="179"/>
      <c r="N812" s="179"/>
      <c r="O812" s="179"/>
      <c r="P812" s="179"/>
      <c r="Q812" s="179"/>
      <c r="R812" s="182"/>
      <c r="T812" s="183"/>
      <c r="U812" s="179"/>
      <c r="V812" s="179"/>
      <c r="W812" s="179"/>
      <c r="X812" s="179"/>
      <c r="Y812" s="179"/>
      <c r="Z812" s="179"/>
      <c r="AA812" s="184"/>
      <c r="AT812" s="185" t="s">
        <v>134</v>
      </c>
      <c r="AU812" s="185" t="s">
        <v>87</v>
      </c>
      <c r="AV812" s="11" t="s">
        <v>22</v>
      </c>
      <c r="AW812" s="11" t="s">
        <v>35</v>
      </c>
      <c r="AX812" s="11" t="s">
        <v>77</v>
      </c>
      <c r="AY812" s="185" t="s">
        <v>127</v>
      </c>
    </row>
    <row r="813" spans="2:65" s="10" customFormat="1" ht="22.5" customHeight="1">
      <c r="B813" s="170"/>
      <c r="C813" s="171"/>
      <c r="D813" s="171"/>
      <c r="E813" s="172" t="s">
        <v>5</v>
      </c>
      <c r="F813" s="302" t="s">
        <v>943</v>
      </c>
      <c r="G813" s="303"/>
      <c r="H813" s="303"/>
      <c r="I813" s="303"/>
      <c r="J813" s="171"/>
      <c r="K813" s="173">
        <v>12</v>
      </c>
      <c r="L813" s="171"/>
      <c r="M813" s="171"/>
      <c r="N813" s="171"/>
      <c r="O813" s="171"/>
      <c r="P813" s="171"/>
      <c r="Q813" s="171"/>
      <c r="R813" s="174"/>
      <c r="T813" s="175"/>
      <c r="U813" s="171"/>
      <c r="V813" s="171"/>
      <c r="W813" s="171"/>
      <c r="X813" s="171"/>
      <c r="Y813" s="171"/>
      <c r="Z813" s="171"/>
      <c r="AA813" s="176"/>
      <c r="AT813" s="177" t="s">
        <v>134</v>
      </c>
      <c r="AU813" s="177" t="s">
        <v>87</v>
      </c>
      <c r="AV813" s="10" t="s">
        <v>87</v>
      </c>
      <c r="AW813" s="10" t="s">
        <v>35</v>
      </c>
      <c r="AX813" s="10" t="s">
        <v>77</v>
      </c>
      <c r="AY813" s="177" t="s">
        <v>127</v>
      </c>
    </row>
    <row r="814" spans="2:65" s="12" customFormat="1" ht="22.5" customHeight="1">
      <c r="B814" s="188"/>
      <c r="C814" s="189"/>
      <c r="D814" s="189"/>
      <c r="E814" s="190" t="s">
        <v>5</v>
      </c>
      <c r="F814" s="304" t="s">
        <v>279</v>
      </c>
      <c r="G814" s="305"/>
      <c r="H814" s="305"/>
      <c r="I814" s="305"/>
      <c r="J814" s="189"/>
      <c r="K814" s="191">
        <v>27</v>
      </c>
      <c r="L814" s="189"/>
      <c r="M814" s="189"/>
      <c r="N814" s="189"/>
      <c r="O814" s="189"/>
      <c r="P814" s="189"/>
      <c r="Q814" s="189"/>
      <c r="R814" s="192"/>
      <c r="T814" s="193"/>
      <c r="U814" s="189"/>
      <c r="V814" s="189"/>
      <c r="W814" s="189"/>
      <c r="X814" s="189"/>
      <c r="Y814" s="189"/>
      <c r="Z814" s="189"/>
      <c r="AA814" s="194"/>
      <c r="AT814" s="195" t="s">
        <v>134</v>
      </c>
      <c r="AU814" s="195" t="s">
        <v>87</v>
      </c>
      <c r="AV814" s="12" t="s">
        <v>150</v>
      </c>
      <c r="AW814" s="12" t="s">
        <v>35</v>
      </c>
      <c r="AX814" s="12" t="s">
        <v>22</v>
      </c>
      <c r="AY814" s="195" t="s">
        <v>127</v>
      </c>
    </row>
    <row r="815" spans="2:65" s="1" customFormat="1" ht="31.5" customHeight="1">
      <c r="B815" s="135"/>
      <c r="C815" s="163" t="s">
        <v>599</v>
      </c>
      <c r="D815" s="163" t="s">
        <v>128</v>
      </c>
      <c r="E815" s="164" t="s">
        <v>1097</v>
      </c>
      <c r="F815" s="285" t="s">
        <v>1098</v>
      </c>
      <c r="G815" s="285"/>
      <c r="H815" s="285"/>
      <c r="I815" s="285"/>
      <c r="J815" s="165" t="s">
        <v>296</v>
      </c>
      <c r="K815" s="166">
        <v>30</v>
      </c>
      <c r="L815" s="286">
        <v>0</v>
      </c>
      <c r="M815" s="286"/>
      <c r="N815" s="287">
        <f>ROUND(L815*K815,2)</f>
        <v>0</v>
      </c>
      <c r="O815" s="287"/>
      <c r="P815" s="287"/>
      <c r="Q815" s="287"/>
      <c r="R815" s="138"/>
      <c r="T815" s="167" t="s">
        <v>5</v>
      </c>
      <c r="U815" s="47" t="s">
        <v>42</v>
      </c>
      <c r="V815" s="39"/>
      <c r="W815" s="168">
        <f>V815*K815</f>
        <v>0</v>
      </c>
      <c r="X815" s="168">
        <v>0</v>
      </c>
      <c r="Y815" s="168">
        <f>X815*K815</f>
        <v>0</v>
      </c>
      <c r="Z815" s="168">
        <v>0</v>
      </c>
      <c r="AA815" s="169">
        <f>Z815*K815</f>
        <v>0</v>
      </c>
      <c r="AR815" s="21" t="s">
        <v>150</v>
      </c>
      <c r="AT815" s="21" t="s">
        <v>128</v>
      </c>
      <c r="AU815" s="21" t="s">
        <v>87</v>
      </c>
      <c r="AY815" s="21" t="s">
        <v>127</v>
      </c>
      <c r="BE815" s="109">
        <f>IF(U815="základní",N815,0)</f>
        <v>0</v>
      </c>
      <c r="BF815" s="109">
        <f>IF(U815="snížená",N815,0)</f>
        <v>0</v>
      </c>
      <c r="BG815" s="109">
        <f>IF(U815="zákl. přenesená",N815,0)</f>
        <v>0</v>
      </c>
      <c r="BH815" s="109">
        <f>IF(U815="sníž. přenesená",N815,0)</f>
        <v>0</v>
      </c>
      <c r="BI815" s="109">
        <f>IF(U815="nulová",N815,0)</f>
        <v>0</v>
      </c>
      <c r="BJ815" s="21" t="s">
        <v>22</v>
      </c>
      <c r="BK815" s="109">
        <f>ROUND(L815*K815,2)</f>
        <v>0</v>
      </c>
      <c r="BL815" s="21" t="s">
        <v>150</v>
      </c>
      <c r="BM815" s="21" t="s">
        <v>1099</v>
      </c>
    </row>
    <row r="816" spans="2:65" s="1" customFormat="1" ht="22.5" customHeight="1">
      <c r="B816" s="135"/>
      <c r="C816" s="196" t="s">
        <v>603</v>
      </c>
      <c r="D816" s="196" t="s">
        <v>365</v>
      </c>
      <c r="E816" s="197" t="s">
        <v>1100</v>
      </c>
      <c r="F816" s="306" t="s">
        <v>1101</v>
      </c>
      <c r="G816" s="306"/>
      <c r="H816" s="306"/>
      <c r="I816" s="306"/>
      <c r="J816" s="198" t="s">
        <v>296</v>
      </c>
      <c r="K816" s="199">
        <v>30</v>
      </c>
      <c r="L816" s="307">
        <v>0</v>
      </c>
      <c r="M816" s="307"/>
      <c r="N816" s="308">
        <f>ROUND(L816*K816,2)</f>
        <v>0</v>
      </c>
      <c r="O816" s="287"/>
      <c r="P816" s="287"/>
      <c r="Q816" s="287"/>
      <c r="R816" s="138"/>
      <c r="T816" s="167" t="s">
        <v>5</v>
      </c>
      <c r="U816" s="47" t="s">
        <v>42</v>
      </c>
      <c r="V816" s="39"/>
      <c r="W816" s="168">
        <f>V816*K816</f>
        <v>0</v>
      </c>
      <c r="X816" s="168">
        <v>7.7999999999999996E-3</v>
      </c>
      <c r="Y816" s="168">
        <f>X816*K816</f>
        <v>0.23399999999999999</v>
      </c>
      <c r="Z816" s="168">
        <v>0</v>
      </c>
      <c r="AA816" s="169">
        <f>Z816*K816</f>
        <v>0</v>
      </c>
      <c r="AR816" s="21" t="s">
        <v>174</v>
      </c>
      <c r="AT816" s="21" t="s">
        <v>365</v>
      </c>
      <c r="AU816" s="21" t="s">
        <v>87</v>
      </c>
      <c r="AY816" s="21" t="s">
        <v>127</v>
      </c>
      <c r="BE816" s="109">
        <f>IF(U816="základní",N816,0)</f>
        <v>0</v>
      </c>
      <c r="BF816" s="109">
        <f>IF(U816="snížená",N816,0)</f>
        <v>0</v>
      </c>
      <c r="BG816" s="109">
        <f>IF(U816="zákl. přenesená",N816,0)</f>
        <v>0</v>
      </c>
      <c r="BH816" s="109">
        <f>IF(U816="sníž. přenesená",N816,0)</f>
        <v>0</v>
      </c>
      <c r="BI816" s="109">
        <f>IF(U816="nulová",N816,0)</f>
        <v>0</v>
      </c>
      <c r="BJ816" s="21" t="s">
        <v>22</v>
      </c>
      <c r="BK816" s="109">
        <f>ROUND(L816*K816,2)</f>
        <v>0</v>
      </c>
      <c r="BL816" s="21" t="s">
        <v>150</v>
      </c>
      <c r="BM816" s="21" t="s">
        <v>1102</v>
      </c>
    </row>
    <row r="817" spans="2:65" s="11" customFormat="1" ht="22.5" customHeight="1">
      <c r="B817" s="178"/>
      <c r="C817" s="179"/>
      <c r="D817" s="179"/>
      <c r="E817" s="180" t="s">
        <v>5</v>
      </c>
      <c r="F817" s="300" t="s">
        <v>772</v>
      </c>
      <c r="G817" s="301"/>
      <c r="H817" s="301"/>
      <c r="I817" s="301"/>
      <c r="J817" s="179"/>
      <c r="K817" s="181" t="s">
        <v>5</v>
      </c>
      <c r="L817" s="179"/>
      <c r="M817" s="179"/>
      <c r="N817" s="179"/>
      <c r="O817" s="179"/>
      <c r="P817" s="179"/>
      <c r="Q817" s="179"/>
      <c r="R817" s="182"/>
      <c r="T817" s="183"/>
      <c r="U817" s="179"/>
      <c r="V817" s="179"/>
      <c r="W817" s="179"/>
      <c r="X817" s="179"/>
      <c r="Y817" s="179"/>
      <c r="Z817" s="179"/>
      <c r="AA817" s="184"/>
      <c r="AT817" s="185" t="s">
        <v>134</v>
      </c>
      <c r="AU817" s="185" t="s">
        <v>87</v>
      </c>
      <c r="AV817" s="11" t="s">
        <v>22</v>
      </c>
      <c r="AW817" s="11" t="s">
        <v>35</v>
      </c>
      <c r="AX817" s="11" t="s">
        <v>77</v>
      </c>
      <c r="AY817" s="185" t="s">
        <v>127</v>
      </c>
    </row>
    <row r="818" spans="2:65" s="10" customFormat="1" ht="22.5" customHeight="1">
      <c r="B818" s="170"/>
      <c r="C818" s="171"/>
      <c r="D818" s="171"/>
      <c r="E818" s="172" t="s">
        <v>5</v>
      </c>
      <c r="F818" s="302" t="s">
        <v>942</v>
      </c>
      <c r="G818" s="303"/>
      <c r="H818" s="303"/>
      <c r="I818" s="303"/>
      <c r="J818" s="171"/>
      <c r="K818" s="173">
        <v>10</v>
      </c>
      <c r="L818" s="171"/>
      <c r="M818" s="171"/>
      <c r="N818" s="171"/>
      <c r="O818" s="171"/>
      <c r="P818" s="171"/>
      <c r="Q818" s="171"/>
      <c r="R818" s="174"/>
      <c r="T818" s="175"/>
      <c r="U818" s="171"/>
      <c r="V818" s="171"/>
      <c r="W818" s="171"/>
      <c r="X818" s="171"/>
      <c r="Y818" s="171"/>
      <c r="Z818" s="171"/>
      <c r="AA818" s="176"/>
      <c r="AT818" s="177" t="s">
        <v>134</v>
      </c>
      <c r="AU818" s="177" t="s">
        <v>87</v>
      </c>
      <c r="AV818" s="10" t="s">
        <v>87</v>
      </c>
      <c r="AW818" s="10" t="s">
        <v>35</v>
      </c>
      <c r="AX818" s="10" t="s">
        <v>77</v>
      </c>
      <c r="AY818" s="177" t="s">
        <v>127</v>
      </c>
    </row>
    <row r="819" spans="2:65" s="11" customFormat="1" ht="22.5" customHeight="1">
      <c r="B819" s="178"/>
      <c r="C819" s="179"/>
      <c r="D819" s="179"/>
      <c r="E819" s="180" t="s">
        <v>5</v>
      </c>
      <c r="F819" s="290" t="s">
        <v>774</v>
      </c>
      <c r="G819" s="291"/>
      <c r="H819" s="291"/>
      <c r="I819" s="291"/>
      <c r="J819" s="179"/>
      <c r="K819" s="181" t="s">
        <v>5</v>
      </c>
      <c r="L819" s="179"/>
      <c r="M819" s="179"/>
      <c r="N819" s="179"/>
      <c r="O819" s="179"/>
      <c r="P819" s="179"/>
      <c r="Q819" s="179"/>
      <c r="R819" s="182"/>
      <c r="T819" s="183"/>
      <c r="U819" s="179"/>
      <c r="V819" s="179"/>
      <c r="W819" s="179"/>
      <c r="X819" s="179"/>
      <c r="Y819" s="179"/>
      <c r="Z819" s="179"/>
      <c r="AA819" s="184"/>
      <c r="AT819" s="185" t="s">
        <v>134</v>
      </c>
      <c r="AU819" s="185" t="s">
        <v>87</v>
      </c>
      <c r="AV819" s="11" t="s">
        <v>22</v>
      </c>
      <c r="AW819" s="11" t="s">
        <v>35</v>
      </c>
      <c r="AX819" s="11" t="s">
        <v>77</v>
      </c>
      <c r="AY819" s="185" t="s">
        <v>127</v>
      </c>
    </row>
    <row r="820" spans="2:65" s="10" customFormat="1" ht="22.5" customHeight="1">
      <c r="B820" s="170"/>
      <c r="C820" s="171"/>
      <c r="D820" s="171"/>
      <c r="E820" s="172" t="s">
        <v>5</v>
      </c>
      <c r="F820" s="302" t="s">
        <v>942</v>
      </c>
      <c r="G820" s="303"/>
      <c r="H820" s="303"/>
      <c r="I820" s="303"/>
      <c r="J820" s="171"/>
      <c r="K820" s="173">
        <v>10</v>
      </c>
      <c r="L820" s="171"/>
      <c r="M820" s="171"/>
      <c r="N820" s="171"/>
      <c r="O820" s="171"/>
      <c r="P820" s="171"/>
      <c r="Q820" s="171"/>
      <c r="R820" s="174"/>
      <c r="T820" s="175"/>
      <c r="U820" s="171"/>
      <c r="V820" s="171"/>
      <c r="W820" s="171"/>
      <c r="X820" s="171"/>
      <c r="Y820" s="171"/>
      <c r="Z820" s="171"/>
      <c r="AA820" s="176"/>
      <c r="AT820" s="177" t="s">
        <v>134</v>
      </c>
      <c r="AU820" s="177" t="s">
        <v>87</v>
      </c>
      <c r="AV820" s="10" t="s">
        <v>87</v>
      </c>
      <c r="AW820" s="10" t="s">
        <v>35</v>
      </c>
      <c r="AX820" s="10" t="s">
        <v>77</v>
      </c>
      <c r="AY820" s="177" t="s">
        <v>127</v>
      </c>
    </row>
    <row r="821" spans="2:65" s="11" customFormat="1" ht="22.5" customHeight="1">
      <c r="B821" s="178"/>
      <c r="C821" s="179"/>
      <c r="D821" s="179"/>
      <c r="E821" s="180" t="s">
        <v>5</v>
      </c>
      <c r="F821" s="290" t="s">
        <v>788</v>
      </c>
      <c r="G821" s="291"/>
      <c r="H821" s="291"/>
      <c r="I821" s="291"/>
      <c r="J821" s="179"/>
      <c r="K821" s="181" t="s">
        <v>5</v>
      </c>
      <c r="L821" s="179"/>
      <c r="M821" s="179"/>
      <c r="N821" s="179"/>
      <c r="O821" s="179"/>
      <c r="P821" s="179"/>
      <c r="Q821" s="179"/>
      <c r="R821" s="182"/>
      <c r="T821" s="183"/>
      <c r="U821" s="179"/>
      <c r="V821" s="179"/>
      <c r="W821" s="179"/>
      <c r="X821" s="179"/>
      <c r="Y821" s="179"/>
      <c r="Z821" s="179"/>
      <c r="AA821" s="184"/>
      <c r="AT821" s="185" t="s">
        <v>134</v>
      </c>
      <c r="AU821" s="185" t="s">
        <v>87</v>
      </c>
      <c r="AV821" s="11" t="s">
        <v>22</v>
      </c>
      <c r="AW821" s="11" t="s">
        <v>35</v>
      </c>
      <c r="AX821" s="11" t="s">
        <v>77</v>
      </c>
      <c r="AY821" s="185" t="s">
        <v>127</v>
      </c>
    </row>
    <row r="822" spans="2:65" s="10" customFormat="1" ht="22.5" customHeight="1">
      <c r="B822" s="170"/>
      <c r="C822" s="171"/>
      <c r="D822" s="171"/>
      <c r="E822" s="172" t="s">
        <v>5</v>
      </c>
      <c r="F822" s="302" t="s">
        <v>942</v>
      </c>
      <c r="G822" s="303"/>
      <c r="H822" s="303"/>
      <c r="I822" s="303"/>
      <c r="J822" s="171"/>
      <c r="K822" s="173">
        <v>10</v>
      </c>
      <c r="L822" s="171"/>
      <c r="M822" s="171"/>
      <c r="N822" s="171"/>
      <c r="O822" s="171"/>
      <c r="P822" s="171"/>
      <c r="Q822" s="171"/>
      <c r="R822" s="174"/>
      <c r="T822" s="175"/>
      <c r="U822" s="171"/>
      <c r="V822" s="171"/>
      <c r="W822" s="171"/>
      <c r="X822" s="171"/>
      <c r="Y822" s="171"/>
      <c r="Z822" s="171"/>
      <c r="AA822" s="176"/>
      <c r="AT822" s="177" t="s">
        <v>134</v>
      </c>
      <c r="AU822" s="177" t="s">
        <v>87</v>
      </c>
      <c r="AV822" s="10" t="s">
        <v>87</v>
      </c>
      <c r="AW822" s="10" t="s">
        <v>35</v>
      </c>
      <c r="AX822" s="10" t="s">
        <v>77</v>
      </c>
      <c r="AY822" s="177" t="s">
        <v>127</v>
      </c>
    </row>
    <row r="823" spans="2:65" s="12" customFormat="1" ht="22.5" customHeight="1">
      <c r="B823" s="188"/>
      <c r="C823" s="189"/>
      <c r="D823" s="189"/>
      <c r="E823" s="190" t="s">
        <v>5</v>
      </c>
      <c r="F823" s="304" t="s">
        <v>279</v>
      </c>
      <c r="G823" s="305"/>
      <c r="H823" s="305"/>
      <c r="I823" s="305"/>
      <c r="J823" s="189"/>
      <c r="K823" s="191">
        <v>30</v>
      </c>
      <c r="L823" s="189"/>
      <c r="M823" s="189"/>
      <c r="N823" s="189"/>
      <c r="O823" s="189"/>
      <c r="P823" s="189"/>
      <c r="Q823" s="189"/>
      <c r="R823" s="192"/>
      <c r="T823" s="193"/>
      <c r="U823" s="189"/>
      <c r="V823" s="189"/>
      <c r="W823" s="189"/>
      <c r="X823" s="189"/>
      <c r="Y823" s="189"/>
      <c r="Z823" s="189"/>
      <c r="AA823" s="194"/>
      <c r="AT823" s="195" t="s">
        <v>134</v>
      </c>
      <c r="AU823" s="195" t="s">
        <v>87</v>
      </c>
      <c r="AV823" s="12" t="s">
        <v>150</v>
      </c>
      <c r="AW823" s="12" t="s">
        <v>35</v>
      </c>
      <c r="AX823" s="12" t="s">
        <v>22</v>
      </c>
      <c r="AY823" s="195" t="s">
        <v>127</v>
      </c>
    </row>
    <row r="824" spans="2:65" s="1" customFormat="1" ht="44.25" customHeight="1">
      <c r="B824" s="135"/>
      <c r="C824" s="163" t="s">
        <v>607</v>
      </c>
      <c r="D824" s="163" t="s">
        <v>128</v>
      </c>
      <c r="E824" s="164" t="s">
        <v>1103</v>
      </c>
      <c r="F824" s="285" t="s">
        <v>1104</v>
      </c>
      <c r="G824" s="285"/>
      <c r="H824" s="285"/>
      <c r="I824" s="285"/>
      <c r="J824" s="165" t="s">
        <v>472</v>
      </c>
      <c r="K824" s="166">
        <v>11</v>
      </c>
      <c r="L824" s="286">
        <v>0</v>
      </c>
      <c r="M824" s="286"/>
      <c r="N824" s="287">
        <f>ROUND(L824*K824,2)</f>
        <v>0</v>
      </c>
      <c r="O824" s="287"/>
      <c r="P824" s="287"/>
      <c r="Q824" s="287"/>
      <c r="R824" s="138"/>
      <c r="T824" s="167" t="s">
        <v>5</v>
      </c>
      <c r="U824" s="47" t="s">
        <v>42</v>
      </c>
      <c r="V824" s="39"/>
      <c r="W824" s="168">
        <f>V824*K824</f>
        <v>0</v>
      </c>
      <c r="X824" s="168">
        <v>1.0000000000000001E-5</v>
      </c>
      <c r="Y824" s="168">
        <f>X824*K824</f>
        <v>1.1E-4</v>
      </c>
      <c r="Z824" s="168">
        <v>0</v>
      </c>
      <c r="AA824" s="169">
        <f>Z824*K824</f>
        <v>0</v>
      </c>
      <c r="AR824" s="21" t="s">
        <v>150</v>
      </c>
      <c r="AT824" s="21" t="s">
        <v>128</v>
      </c>
      <c r="AU824" s="21" t="s">
        <v>87</v>
      </c>
      <c r="AY824" s="21" t="s">
        <v>127</v>
      </c>
      <c r="BE824" s="109">
        <f>IF(U824="základní",N824,0)</f>
        <v>0</v>
      </c>
      <c r="BF824" s="109">
        <f>IF(U824="snížená",N824,0)</f>
        <v>0</v>
      </c>
      <c r="BG824" s="109">
        <f>IF(U824="zákl. přenesená",N824,0)</f>
        <v>0</v>
      </c>
      <c r="BH824" s="109">
        <f>IF(U824="sníž. přenesená",N824,0)</f>
        <v>0</v>
      </c>
      <c r="BI824" s="109">
        <f>IF(U824="nulová",N824,0)</f>
        <v>0</v>
      </c>
      <c r="BJ824" s="21" t="s">
        <v>22</v>
      </c>
      <c r="BK824" s="109">
        <f>ROUND(L824*K824,2)</f>
        <v>0</v>
      </c>
      <c r="BL824" s="21" t="s">
        <v>150</v>
      </c>
      <c r="BM824" s="21" t="s">
        <v>1105</v>
      </c>
    </row>
    <row r="825" spans="2:65" s="1" customFormat="1" ht="31.5" customHeight="1">
      <c r="B825" s="135"/>
      <c r="C825" s="196" t="s">
        <v>611</v>
      </c>
      <c r="D825" s="196" t="s">
        <v>365</v>
      </c>
      <c r="E825" s="197" t="s">
        <v>1106</v>
      </c>
      <c r="F825" s="306" t="s">
        <v>1107</v>
      </c>
      <c r="G825" s="306"/>
      <c r="H825" s="306"/>
      <c r="I825" s="306"/>
      <c r="J825" s="198" t="s">
        <v>472</v>
      </c>
      <c r="K825" s="199">
        <v>4</v>
      </c>
      <c r="L825" s="307">
        <v>0</v>
      </c>
      <c r="M825" s="307"/>
      <c r="N825" s="308">
        <f>ROUND(L825*K825,2)</f>
        <v>0</v>
      </c>
      <c r="O825" s="287"/>
      <c r="P825" s="287"/>
      <c r="Q825" s="287"/>
      <c r="R825" s="138"/>
      <c r="T825" s="167" t="s">
        <v>5</v>
      </c>
      <c r="U825" s="47" t="s">
        <v>42</v>
      </c>
      <c r="V825" s="39"/>
      <c r="W825" s="168">
        <f>V825*K825</f>
        <v>0</v>
      </c>
      <c r="X825" s="168">
        <v>5.9000000000000003E-4</v>
      </c>
      <c r="Y825" s="168">
        <f>X825*K825</f>
        <v>2.3600000000000001E-3</v>
      </c>
      <c r="Z825" s="168">
        <v>0</v>
      </c>
      <c r="AA825" s="169">
        <f>Z825*K825</f>
        <v>0</v>
      </c>
      <c r="AR825" s="21" t="s">
        <v>174</v>
      </c>
      <c r="AT825" s="21" t="s">
        <v>365</v>
      </c>
      <c r="AU825" s="21" t="s">
        <v>87</v>
      </c>
      <c r="AY825" s="21" t="s">
        <v>127</v>
      </c>
      <c r="BE825" s="109">
        <f>IF(U825="základní",N825,0)</f>
        <v>0</v>
      </c>
      <c r="BF825" s="109">
        <f>IF(U825="snížená",N825,0)</f>
        <v>0</v>
      </c>
      <c r="BG825" s="109">
        <f>IF(U825="zákl. přenesená",N825,0)</f>
        <v>0</v>
      </c>
      <c r="BH825" s="109">
        <f>IF(U825="sníž. přenesená",N825,0)</f>
        <v>0</v>
      </c>
      <c r="BI825" s="109">
        <f>IF(U825="nulová",N825,0)</f>
        <v>0</v>
      </c>
      <c r="BJ825" s="21" t="s">
        <v>22</v>
      </c>
      <c r="BK825" s="109">
        <f>ROUND(L825*K825,2)</f>
        <v>0</v>
      </c>
      <c r="BL825" s="21" t="s">
        <v>150</v>
      </c>
      <c r="BM825" s="21" t="s">
        <v>1108</v>
      </c>
    </row>
    <row r="826" spans="2:65" s="11" customFormat="1" ht="22.5" customHeight="1">
      <c r="B826" s="178"/>
      <c r="C826" s="179"/>
      <c r="D826" s="179"/>
      <c r="E826" s="180" t="s">
        <v>5</v>
      </c>
      <c r="F826" s="300" t="s">
        <v>263</v>
      </c>
      <c r="G826" s="301"/>
      <c r="H826" s="301"/>
      <c r="I826" s="301"/>
      <c r="J826" s="179"/>
      <c r="K826" s="181" t="s">
        <v>5</v>
      </c>
      <c r="L826" s="179"/>
      <c r="M826" s="179"/>
      <c r="N826" s="179"/>
      <c r="O826" s="179"/>
      <c r="P826" s="179"/>
      <c r="Q826" s="179"/>
      <c r="R826" s="182"/>
      <c r="T826" s="183"/>
      <c r="U826" s="179"/>
      <c r="V826" s="179"/>
      <c r="W826" s="179"/>
      <c r="X826" s="179"/>
      <c r="Y826" s="179"/>
      <c r="Z826" s="179"/>
      <c r="AA826" s="184"/>
      <c r="AT826" s="185" t="s">
        <v>134</v>
      </c>
      <c r="AU826" s="185" t="s">
        <v>87</v>
      </c>
      <c r="AV826" s="11" t="s">
        <v>22</v>
      </c>
      <c r="AW826" s="11" t="s">
        <v>35</v>
      </c>
      <c r="AX826" s="11" t="s">
        <v>77</v>
      </c>
      <c r="AY826" s="185" t="s">
        <v>127</v>
      </c>
    </row>
    <row r="827" spans="2:65" s="11" customFormat="1" ht="22.5" customHeight="1">
      <c r="B827" s="178"/>
      <c r="C827" s="179"/>
      <c r="D827" s="179"/>
      <c r="E827" s="180" t="s">
        <v>5</v>
      </c>
      <c r="F827" s="290" t="s">
        <v>760</v>
      </c>
      <c r="G827" s="291"/>
      <c r="H827" s="291"/>
      <c r="I827" s="291"/>
      <c r="J827" s="179"/>
      <c r="K827" s="181" t="s">
        <v>5</v>
      </c>
      <c r="L827" s="179"/>
      <c r="M827" s="179"/>
      <c r="N827" s="179"/>
      <c r="O827" s="179"/>
      <c r="P827" s="179"/>
      <c r="Q827" s="179"/>
      <c r="R827" s="182"/>
      <c r="T827" s="183"/>
      <c r="U827" s="179"/>
      <c r="V827" s="179"/>
      <c r="W827" s="179"/>
      <c r="X827" s="179"/>
      <c r="Y827" s="179"/>
      <c r="Z827" s="179"/>
      <c r="AA827" s="184"/>
      <c r="AT827" s="185" t="s">
        <v>134</v>
      </c>
      <c r="AU827" s="185" t="s">
        <v>87</v>
      </c>
      <c r="AV827" s="11" t="s">
        <v>22</v>
      </c>
      <c r="AW827" s="11" t="s">
        <v>35</v>
      </c>
      <c r="AX827" s="11" t="s">
        <v>77</v>
      </c>
      <c r="AY827" s="185" t="s">
        <v>127</v>
      </c>
    </row>
    <row r="828" spans="2:65" s="11" customFormat="1" ht="22.5" customHeight="1">
      <c r="B828" s="178"/>
      <c r="C828" s="179"/>
      <c r="D828" s="179"/>
      <c r="E828" s="180" t="s">
        <v>5</v>
      </c>
      <c r="F828" s="290" t="s">
        <v>761</v>
      </c>
      <c r="G828" s="291"/>
      <c r="H828" s="291"/>
      <c r="I828" s="291"/>
      <c r="J828" s="179"/>
      <c r="K828" s="181" t="s">
        <v>5</v>
      </c>
      <c r="L828" s="179"/>
      <c r="M828" s="179"/>
      <c r="N828" s="179"/>
      <c r="O828" s="179"/>
      <c r="P828" s="179"/>
      <c r="Q828" s="179"/>
      <c r="R828" s="182"/>
      <c r="T828" s="183"/>
      <c r="U828" s="179"/>
      <c r="V828" s="179"/>
      <c r="W828" s="179"/>
      <c r="X828" s="179"/>
      <c r="Y828" s="179"/>
      <c r="Z828" s="179"/>
      <c r="AA828" s="184"/>
      <c r="AT828" s="185" t="s">
        <v>134</v>
      </c>
      <c r="AU828" s="185" t="s">
        <v>87</v>
      </c>
      <c r="AV828" s="11" t="s">
        <v>22</v>
      </c>
      <c r="AW828" s="11" t="s">
        <v>35</v>
      </c>
      <c r="AX828" s="11" t="s">
        <v>77</v>
      </c>
      <c r="AY828" s="185" t="s">
        <v>127</v>
      </c>
    </row>
    <row r="829" spans="2:65" s="11" customFormat="1" ht="22.5" customHeight="1">
      <c r="B829" s="178"/>
      <c r="C829" s="179"/>
      <c r="D829" s="179"/>
      <c r="E829" s="180" t="s">
        <v>5</v>
      </c>
      <c r="F829" s="290" t="s">
        <v>762</v>
      </c>
      <c r="G829" s="291"/>
      <c r="H829" s="291"/>
      <c r="I829" s="291"/>
      <c r="J829" s="179"/>
      <c r="K829" s="181" t="s">
        <v>5</v>
      </c>
      <c r="L829" s="179"/>
      <c r="M829" s="179"/>
      <c r="N829" s="179"/>
      <c r="O829" s="179"/>
      <c r="P829" s="179"/>
      <c r="Q829" s="179"/>
      <c r="R829" s="182"/>
      <c r="T829" s="183"/>
      <c r="U829" s="179"/>
      <c r="V829" s="179"/>
      <c r="W829" s="179"/>
      <c r="X829" s="179"/>
      <c r="Y829" s="179"/>
      <c r="Z829" s="179"/>
      <c r="AA829" s="184"/>
      <c r="AT829" s="185" t="s">
        <v>134</v>
      </c>
      <c r="AU829" s="185" t="s">
        <v>87</v>
      </c>
      <c r="AV829" s="11" t="s">
        <v>22</v>
      </c>
      <c r="AW829" s="11" t="s">
        <v>35</v>
      </c>
      <c r="AX829" s="11" t="s">
        <v>77</v>
      </c>
      <c r="AY829" s="185" t="s">
        <v>127</v>
      </c>
    </row>
    <row r="830" spans="2:65" s="10" customFormat="1" ht="22.5" customHeight="1">
      <c r="B830" s="170"/>
      <c r="C830" s="171"/>
      <c r="D830" s="171"/>
      <c r="E830" s="172" t="s">
        <v>5</v>
      </c>
      <c r="F830" s="302" t="s">
        <v>150</v>
      </c>
      <c r="G830" s="303"/>
      <c r="H830" s="303"/>
      <c r="I830" s="303"/>
      <c r="J830" s="171"/>
      <c r="K830" s="173">
        <v>4</v>
      </c>
      <c r="L830" s="171"/>
      <c r="M830" s="171"/>
      <c r="N830" s="171"/>
      <c r="O830" s="171"/>
      <c r="P830" s="171"/>
      <c r="Q830" s="171"/>
      <c r="R830" s="174"/>
      <c r="T830" s="175"/>
      <c r="U830" s="171"/>
      <c r="V830" s="171"/>
      <c r="W830" s="171"/>
      <c r="X830" s="171"/>
      <c r="Y830" s="171"/>
      <c r="Z830" s="171"/>
      <c r="AA830" s="176"/>
      <c r="AT830" s="177" t="s">
        <v>134</v>
      </c>
      <c r="AU830" s="177" t="s">
        <v>87</v>
      </c>
      <c r="AV830" s="10" t="s">
        <v>87</v>
      </c>
      <c r="AW830" s="10" t="s">
        <v>35</v>
      </c>
      <c r="AX830" s="10" t="s">
        <v>22</v>
      </c>
      <c r="AY830" s="177" t="s">
        <v>127</v>
      </c>
    </row>
    <row r="831" spans="2:65" s="1" customFormat="1" ht="22.5" customHeight="1">
      <c r="B831" s="135"/>
      <c r="C831" s="196" t="s">
        <v>615</v>
      </c>
      <c r="D831" s="196" t="s">
        <v>365</v>
      </c>
      <c r="E831" s="197" t="s">
        <v>1109</v>
      </c>
      <c r="F831" s="306" t="s">
        <v>1110</v>
      </c>
      <c r="G831" s="306"/>
      <c r="H831" s="306"/>
      <c r="I831" s="306"/>
      <c r="J831" s="198" t="s">
        <v>472</v>
      </c>
      <c r="K831" s="199">
        <v>6</v>
      </c>
      <c r="L831" s="307">
        <v>0</v>
      </c>
      <c r="M831" s="307"/>
      <c r="N831" s="308">
        <f>ROUND(L831*K831,2)</f>
        <v>0</v>
      </c>
      <c r="O831" s="287"/>
      <c r="P831" s="287"/>
      <c r="Q831" s="287"/>
      <c r="R831" s="138"/>
      <c r="T831" s="167" t="s">
        <v>5</v>
      </c>
      <c r="U831" s="47" t="s">
        <v>42</v>
      </c>
      <c r="V831" s="39"/>
      <c r="W831" s="168">
        <f>V831*K831</f>
        <v>0</v>
      </c>
      <c r="X831" s="168">
        <v>0</v>
      </c>
      <c r="Y831" s="168">
        <f>X831*K831</f>
        <v>0</v>
      </c>
      <c r="Z831" s="168">
        <v>0</v>
      </c>
      <c r="AA831" s="169">
        <f>Z831*K831</f>
        <v>0</v>
      </c>
      <c r="AR831" s="21" t="s">
        <v>174</v>
      </c>
      <c r="AT831" s="21" t="s">
        <v>365</v>
      </c>
      <c r="AU831" s="21" t="s">
        <v>87</v>
      </c>
      <c r="AY831" s="21" t="s">
        <v>127</v>
      </c>
      <c r="BE831" s="109">
        <f>IF(U831="základní",N831,0)</f>
        <v>0</v>
      </c>
      <c r="BF831" s="109">
        <f>IF(U831="snížená",N831,0)</f>
        <v>0</v>
      </c>
      <c r="BG831" s="109">
        <f>IF(U831="zákl. přenesená",N831,0)</f>
        <v>0</v>
      </c>
      <c r="BH831" s="109">
        <f>IF(U831="sníž. přenesená",N831,0)</f>
        <v>0</v>
      </c>
      <c r="BI831" s="109">
        <f>IF(U831="nulová",N831,0)</f>
        <v>0</v>
      </c>
      <c r="BJ831" s="21" t="s">
        <v>22</v>
      </c>
      <c r="BK831" s="109">
        <f>ROUND(L831*K831,2)</f>
        <v>0</v>
      </c>
      <c r="BL831" s="21" t="s">
        <v>150</v>
      </c>
      <c r="BM831" s="21" t="s">
        <v>1111</v>
      </c>
    </row>
    <row r="832" spans="2:65" s="11" customFormat="1" ht="22.5" customHeight="1">
      <c r="B832" s="178"/>
      <c r="C832" s="179"/>
      <c r="D832" s="179"/>
      <c r="E832" s="180" t="s">
        <v>5</v>
      </c>
      <c r="F832" s="300" t="s">
        <v>263</v>
      </c>
      <c r="G832" s="301"/>
      <c r="H832" s="301"/>
      <c r="I832" s="301"/>
      <c r="J832" s="179"/>
      <c r="K832" s="181" t="s">
        <v>5</v>
      </c>
      <c r="L832" s="179"/>
      <c r="M832" s="179"/>
      <c r="N832" s="179"/>
      <c r="O832" s="179"/>
      <c r="P832" s="179"/>
      <c r="Q832" s="179"/>
      <c r="R832" s="182"/>
      <c r="T832" s="183"/>
      <c r="U832" s="179"/>
      <c r="V832" s="179"/>
      <c r="W832" s="179"/>
      <c r="X832" s="179"/>
      <c r="Y832" s="179"/>
      <c r="Z832" s="179"/>
      <c r="AA832" s="184"/>
      <c r="AT832" s="185" t="s">
        <v>134</v>
      </c>
      <c r="AU832" s="185" t="s">
        <v>87</v>
      </c>
      <c r="AV832" s="11" t="s">
        <v>22</v>
      </c>
      <c r="AW832" s="11" t="s">
        <v>35</v>
      </c>
      <c r="AX832" s="11" t="s">
        <v>77</v>
      </c>
      <c r="AY832" s="185" t="s">
        <v>127</v>
      </c>
    </row>
    <row r="833" spans="2:65" s="11" customFormat="1" ht="22.5" customHeight="1">
      <c r="B833" s="178"/>
      <c r="C833" s="179"/>
      <c r="D833" s="179"/>
      <c r="E833" s="180" t="s">
        <v>5</v>
      </c>
      <c r="F833" s="290" t="s">
        <v>760</v>
      </c>
      <c r="G833" s="291"/>
      <c r="H833" s="291"/>
      <c r="I833" s="291"/>
      <c r="J833" s="179"/>
      <c r="K833" s="181" t="s">
        <v>5</v>
      </c>
      <c r="L833" s="179"/>
      <c r="M833" s="179"/>
      <c r="N833" s="179"/>
      <c r="O833" s="179"/>
      <c r="P833" s="179"/>
      <c r="Q833" s="179"/>
      <c r="R833" s="182"/>
      <c r="T833" s="183"/>
      <c r="U833" s="179"/>
      <c r="V833" s="179"/>
      <c r="W833" s="179"/>
      <c r="X833" s="179"/>
      <c r="Y833" s="179"/>
      <c r="Z833" s="179"/>
      <c r="AA833" s="184"/>
      <c r="AT833" s="185" t="s">
        <v>134</v>
      </c>
      <c r="AU833" s="185" t="s">
        <v>87</v>
      </c>
      <c r="AV833" s="11" t="s">
        <v>22</v>
      </c>
      <c r="AW833" s="11" t="s">
        <v>35</v>
      </c>
      <c r="AX833" s="11" t="s">
        <v>77</v>
      </c>
      <c r="AY833" s="185" t="s">
        <v>127</v>
      </c>
    </row>
    <row r="834" spans="2:65" s="10" customFormat="1" ht="22.5" customHeight="1">
      <c r="B834" s="170"/>
      <c r="C834" s="171"/>
      <c r="D834" s="171"/>
      <c r="E834" s="172" t="s">
        <v>5</v>
      </c>
      <c r="F834" s="302" t="s">
        <v>159</v>
      </c>
      <c r="G834" s="303"/>
      <c r="H834" s="303"/>
      <c r="I834" s="303"/>
      <c r="J834" s="171"/>
      <c r="K834" s="173">
        <v>6</v>
      </c>
      <c r="L834" s="171"/>
      <c r="M834" s="171"/>
      <c r="N834" s="171"/>
      <c r="O834" s="171"/>
      <c r="P834" s="171"/>
      <c r="Q834" s="171"/>
      <c r="R834" s="174"/>
      <c r="T834" s="175"/>
      <c r="U834" s="171"/>
      <c r="V834" s="171"/>
      <c r="W834" s="171"/>
      <c r="X834" s="171"/>
      <c r="Y834" s="171"/>
      <c r="Z834" s="171"/>
      <c r="AA834" s="176"/>
      <c r="AT834" s="177" t="s">
        <v>134</v>
      </c>
      <c r="AU834" s="177" t="s">
        <v>87</v>
      </c>
      <c r="AV834" s="10" t="s">
        <v>87</v>
      </c>
      <c r="AW834" s="10" t="s">
        <v>35</v>
      </c>
      <c r="AX834" s="10" t="s">
        <v>22</v>
      </c>
      <c r="AY834" s="177" t="s">
        <v>127</v>
      </c>
    </row>
    <row r="835" spans="2:65" s="1" customFormat="1" ht="22.5" customHeight="1">
      <c r="B835" s="135"/>
      <c r="C835" s="196" t="s">
        <v>619</v>
      </c>
      <c r="D835" s="196" t="s">
        <v>365</v>
      </c>
      <c r="E835" s="197" t="s">
        <v>1112</v>
      </c>
      <c r="F835" s="306" t="s">
        <v>1113</v>
      </c>
      <c r="G835" s="306"/>
      <c r="H835" s="306"/>
      <c r="I835" s="306"/>
      <c r="J835" s="198" t="s">
        <v>472</v>
      </c>
      <c r="K835" s="199">
        <v>1</v>
      </c>
      <c r="L835" s="307">
        <v>0</v>
      </c>
      <c r="M835" s="307"/>
      <c r="N835" s="308">
        <f>ROUND(L835*K835,2)</f>
        <v>0</v>
      </c>
      <c r="O835" s="287"/>
      <c r="P835" s="287"/>
      <c r="Q835" s="287"/>
      <c r="R835" s="138"/>
      <c r="T835" s="167" t="s">
        <v>5</v>
      </c>
      <c r="U835" s="47" t="s">
        <v>42</v>
      </c>
      <c r="V835" s="39"/>
      <c r="W835" s="168">
        <f>V835*K835</f>
        <v>0</v>
      </c>
      <c r="X835" s="168">
        <v>5.0000000000000001E-3</v>
      </c>
      <c r="Y835" s="168">
        <f>X835*K835</f>
        <v>5.0000000000000001E-3</v>
      </c>
      <c r="Z835" s="168">
        <v>0</v>
      </c>
      <c r="AA835" s="169">
        <f>Z835*K835</f>
        <v>0</v>
      </c>
      <c r="AR835" s="21" t="s">
        <v>174</v>
      </c>
      <c r="AT835" s="21" t="s">
        <v>365</v>
      </c>
      <c r="AU835" s="21" t="s">
        <v>87</v>
      </c>
      <c r="AY835" s="21" t="s">
        <v>127</v>
      </c>
      <c r="BE835" s="109">
        <f>IF(U835="základní",N835,0)</f>
        <v>0</v>
      </c>
      <c r="BF835" s="109">
        <f>IF(U835="snížená",N835,0)</f>
        <v>0</v>
      </c>
      <c r="BG835" s="109">
        <f>IF(U835="zákl. přenesená",N835,0)</f>
        <v>0</v>
      </c>
      <c r="BH835" s="109">
        <f>IF(U835="sníž. přenesená",N835,0)</f>
        <v>0</v>
      </c>
      <c r="BI835" s="109">
        <f>IF(U835="nulová",N835,0)</f>
        <v>0</v>
      </c>
      <c r="BJ835" s="21" t="s">
        <v>22</v>
      </c>
      <c r="BK835" s="109">
        <f>ROUND(L835*K835,2)</f>
        <v>0</v>
      </c>
      <c r="BL835" s="21" t="s">
        <v>150</v>
      </c>
      <c r="BM835" s="21" t="s">
        <v>1114</v>
      </c>
    </row>
    <row r="836" spans="2:65" s="11" customFormat="1" ht="22.5" customHeight="1">
      <c r="B836" s="178"/>
      <c r="C836" s="179"/>
      <c r="D836" s="179"/>
      <c r="E836" s="180" t="s">
        <v>5</v>
      </c>
      <c r="F836" s="300" t="s">
        <v>1007</v>
      </c>
      <c r="G836" s="301"/>
      <c r="H836" s="301"/>
      <c r="I836" s="301"/>
      <c r="J836" s="179"/>
      <c r="K836" s="181" t="s">
        <v>5</v>
      </c>
      <c r="L836" s="179"/>
      <c r="M836" s="179"/>
      <c r="N836" s="179"/>
      <c r="O836" s="179"/>
      <c r="P836" s="179"/>
      <c r="Q836" s="179"/>
      <c r="R836" s="182"/>
      <c r="T836" s="183"/>
      <c r="U836" s="179"/>
      <c r="V836" s="179"/>
      <c r="W836" s="179"/>
      <c r="X836" s="179"/>
      <c r="Y836" s="179"/>
      <c r="Z836" s="179"/>
      <c r="AA836" s="184"/>
      <c r="AT836" s="185" t="s">
        <v>134</v>
      </c>
      <c r="AU836" s="185" t="s">
        <v>87</v>
      </c>
      <c r="AV836" s="11" t="s">
        <v>22</v>
      </c>
      <c r="AW836" s="11" t="s">
        <v>35</v>
      </c>
      <c r="AX836" s="11" t="s">
        <v>77</v>
      </c>
      <c r="AY836" s="185" t="s">
        <v>127</v>
      </c>
    </row>
    <row r="837" spans="2:65" s="11" customFormat="1" ht="22.5" customHeight="1">
      <c r="B837" s="178"/>
      <c r="C837" s="179"/>
      <c r="D837" s="179"/>
      <c r="E837" s="180" t="s">
        <v>5</v>
      </c>
      <c r="F837" s="290" t="s">
        <v>811</v>
      </c>
      <c r="G837" s="291"/>
      <c r="H837" s="291"/>
      <c r="I837" s="291"/>
      <c r="J837" s="179"/>
      <c r="K837" s="181" t="s">
        <v>5</v>
      </c>
      <c r="L837" s="179"/>
      <c r="M837" s="179"/>
      <c r="N837" s="179"/>
      <c r="O837" s="179"/>
      <c r="P837" s="179"/>
      <c r="Q837" s="179"/>
      <c r="R837" s="182"/>
      <c r="T837" s="183"/>
      <c r="U837" s="179"/>
      <c r="V837" s="179"/>
      <c r="W837" s="179"/>
      <c r="X837" s="179"/>
      <c r="Y837" s="179"/>
      <c r="Z837" s="179"/>
      <c r="AA837" s="184"/>
      <c r="AT837" s="185" t="s">
        <v>134</v>
      </c>
      <c r="AU837" s="185" t="s">
        <v>87</v>
      </c>
      <c r="AV837" s="11" t="s">
        <v>22</v>
      </c>
      <c r="AW837" s="11" t="s">
        <v>35</v>
      </c>
      <c r="AX837" s="11" t="s">
        <v>77</v>
      </c>
      <c r="AY837" s="185" t="s">
        <v>127</v>
      </c>
    </row>
    <row r="838" spans="2:65" s="10" customFormat="1" ht="22.5" customHeight="1">
      <c r="B838" s="170"/>
      <c r="C838" s="171"/>
      <c r="D838" s="171"/>
      <c r="E838" s="172" t="s">
        <v>5</v>
      </c>
      <c r="F838" s="302" t="s">
        <v>22</v>
      </c>
      <c r="G838" s="303"/>
      <c r="H838" s="303"/>
      <c r="I838" s="303"/>
      <c r="J838" s="171"/>
      <c r="K838" s="173">
        <v>1</v>
      </c>
      <c r="L838" s="171"/>
      <c r="M838" s="171"/>
      <c r="N838" s="171"/>
      <c r="O838" s="171"/>
      <c r="P838" s="171"/>
      <c r="Q838" s="171"/>
      <c r="R838" s="174"/>
      <c r="T838" s="175"/>
      <c r="U838" s="171"/>
      <c r="V838" s="171"/>
      <c r="W838" s="171"/>
      <c r="X838" s="171"/>
      <c r="Y838" s="171"/>
      <c r="Z838" s="171"/>
      <c r="AA838" s="176"/>
      <c r="AT838" s="177" t="s">
        <v>134</v>
      </c>
      <c r="AU838" s="177" t="s">
        <v>87</v>
      </c>
      <c r="AV838" s="10" t="s">
        <v>87</v>
      </c>
      <c r="AW838" s="10" t="s">
        <v>35</v>
      </c>
      <c r="AX838" s="10" t="s">
        <v>22</v>
      </c>
      <c r="AY838" s="177" t="s">
        <v>127</v>
      </c>
    </row>
    <row r="839" spans="2:65" s="1" customFormat="1" ht="44.25" customHeight="1">
      <c r="B839" s="135"/>
      <c r="C839" s="163" t="s">
        <v>623</v>
      </c>
      <c r="D839" s="163" t="s">
        <v>128</v>
      </c>
      <c r="E839" s="164" t="s">
        <v>1115</v>
      </c>
      <c r="F839" s="285" t="s">
        <v>1116</v>
      </c>
      <c r="G839" s="285"/>
      <c r="H839" s="285"/>
      <c r="I839" s="285"/>
      <c r="J839" s="165" t="s">
        <v>472</v>
      </c>
      <c r="K839" s="166">
        <v>5</v>
      </c>
      <c r="L839" s="286">
        <v>0</v>
      </c>
      <c r="M839" s="286"/>
      <c r="N839" s="287">
        <f>ROUND(L839*K839,2)</f>
        <v>0</v>
      </c>
      <c r="O839" s="287"/>
      <c r="P839" s="287"/>
      <c r="Q839" s="287"/>
      <c r="R839" s="138"/>
      <c r="T839" s="167" t="s">
        <v>5</v>
      </c>
      <c r="U839" s="47" t="s">
        <v>42</v>
      </c>
      <c r="V839" s="39"/>
      <c r="W839" s="168">
        <f>V839*K839</f>
        <v>0</v>
      </c>
      <c r="X839" s="168">
        <v>1.0000000000000001E-5</v>
      </c>
      <c r="Y839" s="168">
        <f>X839*K839</f>
        <v>5.0000000000000002E-5</v>
      </c>
      <c r="Z839" s="168">
        <v>0</v>
      </c>
      <c r="AA839" s="169">
        <f>Z839*K839</f>
        <v>0</v>
      </c>
      <c r="AR839" s="21" t="s">
        <v>150</v>
      </c>
      <c r="AT839" s="21" t="s">
        <v>128</v>
      </c>
      <c r="AU839" s="21" t="s">
        <v>87</v>
      </c>
      <c r="AY839" s="21" t="s">
        <v>127</v>
      </c>
      <c r="BE839" s="109">
        <f>IF(U839="základní",N839,0)</f>
        <v>0</v>
      </c>
      <c r="BF839" s="109">
        <f>IF(U839="snížená",N839,0)</f>
        <v>0</v>
      </c>
      <c r="BG839" s="109">
        <f>IF(U839="zákl. přenesená",N839,0)</f>
        <v>0</v>
      </c>
      <c r="BH839" s="109">
        <f>IF(U839="sníž. přenesená",N839,0)</f>
        <v>0</v>
      </c>
      <c r="BI839" s="109">
        <f>IF(U839="nulová",N839,0)</f>
        <v>0</v>
      </c>
      <c r="BJ839" s="21" t="s">
        <v>22</v>
      </c>
      <c r="BK839" s="109">
        <f>ROUND(L839*K839,2)</f>
        <v>0</v>
      </c>
      <c r="BL839" s="21" t="s">
        <v>150</v>
      </c>
      <c r="BM839" s="21" t="s">
        <v>1117</v>
      </c>
    </row>
    <row r="840" spans="2:65" s="1" customFormat="1" ht="31.5" customHeight="1">
      <c r="B840" s="135"/>
      <c r="C840" s="196" t="s">
        <v>627</v>
      </c>
      <c r="D840" s="196" t="s">
        <v>365</v>
      </c>
      <c r="E840" s="197" t="s">
        <v>1118</v>
      </c>
      <c r="F840" s="306" t="s">
        <v>1119</v>
      </c>
      <c r="G840" s="306"/>
      <c r="H840" s="306"/>
      <c r="I840" s="306"/>
      <c r="J840" s="198" t="s">
        <v>472</v>
      </c>
      <c r="K840" s="199">
        <v>3</v>
      </c>
      <c r="L840" s="307">
        <v>0</v>
      </c>
      <c r="M840" s="307"/>
      <c r="N840" s="308">
        <f>ROUND(L840*K840,2)</f>
        <v>0</v>
      </c>
      <c r="O840" s="287"/>
      <c r="P840" s="287"/>
      <c r="Q840" s="287"/>
      <c r="R840" s="138"/>
      <c r="T840" s="167" t="s">
        <v>5</v>
      </c>
      <c r="U840" s="47" t="s">
        <v>42</v>
      </c>
      <c r="V840" s="39"/>
      <c r="W840" s="168">
        <f>V840*K840</f>
        <v>0</v>
      </c>
      <c r="X840" s="168">
        <v>1.16E-3</v>
      </c>
      <c r="Y840" s="168">
        <f>X840*K840</f>
        <v>3.48E-3</v>
      </c>
      <c r="Z840" s="168">
        <v>0</v>
      </c>
      <c r="AA840" s="169">
        <f>Z840*K840</f>
        <v>0</v>
      </c>
      <c r="AR840" s="21" t="s">
        <v>174</v>
      </c>
      <c r="AT840" s="21" t="s">
        <v>365</v>
      </c>
      <c r="AU840" s="21" t="s">
        <v>87</v>
      </c>
      <c r="AY840" s="21" t="s">
        <v>127</v>
      </c>
      <c r="BE840" s="109">
        <f>IF(U840="základní",N840,0)</f>
        <v>0</v>
      </c>
      <c r="BF840" s="109">
        <f>IF(U840="snížená",N840,0)</f>
        <v>0</v>
      </c>
      <c r="BG840" s="109">
        <f>IF(U840="zákl. přenesená",N840,0)</f>
        <v>0</v>
      </c>
      <c r="BH840" s="109">
        <f>IF(U840="sníž. přenesená",N840,0)</f>
        <v>0</v>
      </c>
      <c r="BI840" s="109">
        <f>IF(U840="nulová",N840,0)</f>
        <v>0</v>
      </c>
      <c r="BJ840" s="21" t="s">
        <v>22</v>
      </c>
      <c r="BK840" s="109">
        <f>ROUND(L840*K840,2)</f>
        <v>0</v>
      </c>
      <c r="BL840" s="21" t="s">
        <v>150</v>
      </c>
      <c r="BM840" s="21" t="s">
        <v>1120</v>
      </c>
    </row>
    <row r="841" spans="2:65" s="11" customFormat="1" ht="22.5" customHeight="1">
      <c r="B841" s="178"/>
      <c r="C841" s="179"/>
      <c r="D841" s="179"/>
      <c r="E841" s="180" t="s">
        <v>5</v>
      </c>
      <c r="F841" s="300" t="s">
        <v>263</v>
      </c>
      <c r="G841" s="301"/>
      <c r="H841" s="301"/>
      <c r="I841" s="301"/>
      <c r="J841" s="179"/>
      <c r="K841" s="181" t="s">
        <v>5</v>
      </c>
      <c r="L841" s="179"/>
      <c r="M841" s="179"/>
      <c r="N841" s="179"/>
      <c r="O841" s="179"/>
      <c r="P841" s="179"/>
      <c r="Q841" s="179"/>
      <c r="R841" s="182"/>
      <c r="T841" s="183"/>
      <c r="U841" s="179"/>
      <c r="V841" s="179"/>
      <c r="W841" s="179"/>
      <c r="X841" s="179"/>
      <c r="Y841" s="179"/>
      <c r="Z841" s="179"/>
      <c r="AA841" s="184"/>
      <c r="AT841" s="185" t="s">
        <v>134</v>
      </c>
      <c r="AU841" s="185" t="s">
        <v>87</v>
      </c>
      <c r="AV841" s="11" t="s">
        <v>22</v>
      </c>
      <c r="AW841" s="11" t="s">
        <v>35</v>
      </c>
      <c r="AX841" s="11" t="s">
        <v>77</v>
      </c>
      <c r="AY841" s="185" t="s">
        <v>127</v>
      </c>
    </row>
    <row r="842" spans="2:65" s="11" customFormat="1" ht="22.5" customHeight="1">
      <c r="B842" s="178"/>
      <c r="C842" s="179"/>
      <c r="D842" s="179"/>
      <c r="E842" s="180" t="s">
        <v>5</v>
      </c>
      <c r="F842" s="290" t="s">
        <v>760</v>
      </c>
      <c r="G842" s="291"/>
      <c r="H842" s="291"/>
      <c r="I842" s="291"/>
      <c r="J842" s="179"/>
      <c r="K842" s="181" t="s">
        <v>5</v>
      </c>
      <c r="L842" s="179"/>
      <c r="M842" s="179"/>
      <c r="N842" s="179"/>
      <c r="O842" s="179"/>
      <c r="P842" s="179"/>
      <c r="Q842" s="179"/>
      <c r="R842" s="182"/>
      <c r="T842" s="183"/>
      <c r="U842" s="179"/>
      <c r="V842" s="179"/>
      <c r="W842" s="179"/>
      <c r="X842" s="179"/>
      <c r="Y842" s="179"/>
      <c r="Z842" s="179"/>
      <c r="AA842" s="184"/>
      <c r="AT842" s="185" t="s">
        <v>134</v>
      </c>
      <c r="AU842" s="185" t="s">
        <v>87</v>
      </c>
      <c r="AV842" s="11" t="s">
        <v>22</v>
      </c>
      <c r="AW842" s="11" t="s">
        <v>35</v>
      </c>
      <c r="AX842" s="11" t="s">
        <v>77</v>
      </c>
      <c r="AY842" s="185" t="s">
        <v>127</v>
      </c>
    </row>
    <row r="843" spans="2:65" s="11" customFormat="1" ht="22.5" customHeight="1">
      <c r="B843" s="178"/>
      <c r="C843" s="179"/>
      <c r="D843" s="179"/>
      <c r="E843" s="180" t="s">
        <v>5</v>
      </c>
      <c r="F843" s="290" t="s">
        <v>761</v>
      </c>
      <c r="G843" s="291"/>
      <c r="H843" s="291"/>
      <c r="I843" s="291"/>
      <c r="J843" s="179"/>
      <c r="K843" s="181" t="s">
        <v>5</v>
      </c>
      <c r="L843" s="179"/>
      <c r="M843" s="179"/>
      <c r="N843" s="179"/>
      <c r="O843" s="179"/>
      <c r="P843" s="179"/>
      <c r="Q843" s="179"/>
      <c r="R843" s="182"/>
      <c r="T843" s="183"/>
      <c r="U843" s="179"/>
      <c r="V843" s="179"/>
      <c r="W843" s="179"/>
      <c r="X843" s="179"/>
      <c r="Y843" s="179"/>
      <c r="Z843" s="179"/>
      <c r="AA843" s="184"/>
      <c r="AT843" s="185" t="s">
        <v>134</v>
      </c>
      <c r="AU843" s="185" t="s">
        <v>87</v>
      </c>
      <c r="AV843" s="11" t="s">
        <v>22</v>
      </c>
      <c r="AW843" s="11" t="s">
        <v>35</v>
      </c>
      <c r="AX843" s="11" t="s">
        <v>77</v>
      </c>
      <c r="AY843" s="185" t="s">
        <v>127</v>
      </c>
    </row>
    <row r="844" spans="2:65" s="11" customFormat="1" ht="22.5" customHeight="1">
      <c r="B844" s="178"/>
      <c r="C844" s="179"/>
      <c r="D844" s="179"/>
      <c r="E844" s="180" t="s">
        <v>5</v>
      </c>
      <c r="F844" s="290" t="s">
        <v>762</v>
      </c>
      <c r="G844" s="291"/>
      <c r="H844" s="291"/>
      <c r="I844" s="291"/>
      <c r="J844" s="179"/>
      <c r="K844" s="181" t="s">
        <v>5</v>
      </c>
      <c r="L844" s="179"/>
      <c r="M844" s="179"/>
      <c r="N844" s="179"/>
      <c r="O844" s="179"/>
      <c r="P844" s="179"/>
      <c r="Q844" s="179"/>
      <c r="R844" s="182"/>
      <c r="T844" s="183"/>
      <c r="U844" s="179"/>
      <c r="V844" s="179"/>
      <c r="W844" s="179"/>
      <c r="X844" s="179"/>
      <c r="Y844" s="179"/>
      <c r="Z844" s="179"/>
      <c r="AA844" s="184"/>
      <c r="AT844" s="185" t="s">
        <v>134</v>
      </c>
      <c r="AU844" s="185" t="s">
        <v>87</v>
      </c>
      <c r="AV844" s="11" t="s">
        <v>22</v>
      </c>
      <c r="AW844" s="11" t="s">
        <v>35</v>
      </c>
      <c r="AX844" s="11" t="s">
        <v>77</v>
      </c>
      <c r="AY844" s="185" t="s">
        <v>127</v>
      </c>
    </row>
    <row r="845" spans="2:65" s="10" customFormat="1" ht="22.5" customHeight="1">
      <c r="B845" s="170"/>
      <c r="C845" s="171"/>
      <c r="D845" s="171"/>
      <c r="E845" s="172" t="s">
        <v>5</v>
      </c>
      <c r="F845" s="302" t="s">
        <v>90</v>
      </c>
      <c r="G845" s="303"/>
      <c r="H845" s="303"/>
      <c r="I845" s="303"/>
      <c r="J845" s="171"/>
      <c r="K845" s="173">
        <v>3</v>
      </c>
      <c r="L845" s="171"/>
      <c r="M845" s="171"/>
      <c r="N845" s="171"/>
      <c r="O845" s="171"/>
      <c r="P845" s="171"/>
      <c r="Q845" s="171"/>
      <c r="R845" s="174"/>
      <c r="T845" s="175"/>
      <c r="U845" s="171"/>
      <c r="V845" s="171"/>
      <c r="W845" s="171"/>
      <c r="X845" s="171"/>
      <c r="Y845" s="171"/>
      <c r="Z845" s="171"/>
      <c r="AA845" s="176"/>
      <c r="AT845" s="177" t="s">
        <v>134</v>
      </c>
      <c r="AU845" s="177" t="s">
        <v>87</v>
      </c>
      <c r="AV845" s="10" t="s">
        <v>87</v>
      </c>
      <c r="AW845" s="10" t="s">
        <v>35</v>
      </c>
      <c r="AX845" s="10" t="s">
        <v>22</v>
      </c>
      <c r="AY845" s="177" t="s">
        <v>127</v>
      </c>
    </row>
    <row r="846" spans="2:65" s="1" customFormat="1" ht="22.5" customHeight="1">
      <c r="B846" s="135"/>
      <c r="C846" s="196" t="s">
        <v>631</v>
      </c>
      <c r="D846" s="196" t="s">
        <v>365</v>
      </c>
      <c r="E846" s="197" t="s">
        <v>1121</v>
      </c>
      <c r="F846" s="306" t="s">
        <v>1122</v>
      </c>
      <c r="G846" s="306"/>
      <c r="H846" s="306"/>
      <c r="I846" s="306"/>
      <c r="J846" s="198" t="s">
        <v>472</v>
      </c>
      <c r="K846" s="199">
        <v>2</v>
      </c>
      <c r="L846" s="307">
        <v>0</v>
      </c>
      <c r="M846" s="307"/>
      <c r="N846" s="308">
        <f>ROUND(L846*K846,2)</f>
        <v>0</v>
      </c>
      <c r="O846" s="287"/>
      <c r="P846" s="287"/>
      <c r="Q846" s="287"/>
      <c r="R846" s="138"/>
      <c r="T846" s="167" t="s">
        <v>5</v>
      </c>
      <c r="U846" s="47" t="s">
        <v>42</v>
      </c>
      <c r="V846" s="39"/>
      <c r="W846" s="168">
        <f>V846*K846</f>
        <v>0</v>
      </c>
      <c r="X846" s="168">
        <v>0</v>
      </c>
      <c r="Y846" s="168">
        <f>X846*K846</f>
        <v>0</v>
      </c>
      <c r="Z846" s="168">
        <v>0</v>
      </c>
      <c r="AA846" s="169">
        <f>Z846*K846</f>
        <v>0</v>
      </c>
      <c r="AR846" s="21" t="s">
        <v>174</v>
      </c>
      <c r="AT846" s="21" t="s">
        <v>365</v>
      </c>
      <c r="AU846" s="21" t="s">
        <v>87</v>
      </c>
      <c r="AY846" s="21" t="s">
        <v>127</v>
      </c>
      <c r="BE846" s="109">
        <f>IF(U846="základní",N846,0)</f>
        <v>0</v>
      </c>
      <c r="BF846" s="109">
        <f>IF(U846="snížená",N846,0)</f>
        <v>0</v>
      </c>
      <c r="BG846" s="109">
        <f>IF(U846="zákl. přenesená",N846,0)</f>
        <v>0</v>
      </c>
      <c r="BH846" s="109">
        <f>IF(U846="sníž. přenesená",N846,0)</f>
        <v>0</v>
      </c>
      <c r="BI846" s="109">
        <f>IF(U846="nulová",N846,0)</f>
        <v>0</v>
      </c>
      <c r="BJ846" s="21" t="s">
        <v>22</v>
      </c>
      <c r="BK846" s="109">
        <f>ROUND(L846*K846,2)</f>
        <v>0</v>
      </c>
      <c r="BL846" s="21" t="s">
        <v>150</v>
      </c>
      <c r="BM846" s="21" t="s">
        <v>1123</v>
      </c>
    </row>
    <row r="847" spans="2:65" s="11" customFormat="1" ht="22.5" customHeight="1">
      <c r="B847" s="178"/>
      <c r="C847" s="179"/>
      <c r="D847" s="179"/>
      <c r="E847" s="180" t="s">
        <v>5</v>
      </c>
      <c r="F847" s="300" t="s">
        <v>263</v>
      </c>
      <c r="G847" s="301"/>
      <c r="H847" s="301"/>
      <c r="I847" s="301"/>
      <c r="J847" s="179"/>
      <c r="K847" s="181" t="s">
        <v>5</v>
      </c>
      <c r="L847" s="179"/>
      <c r="M847" s="179"/>
      <c r="N847" s="179"/>
      <c r="O847" s="179"/>
      <c r="P847" s="179"/>
      <c r="Q847" s="179"/>
      <c r="R847" s="182"/>
      <c r="T847" s="183"/>
      <c r="U847" s="179"/>
      <c r="V847" s="179"/>
      <c r="W847" s="179"/>
      <c r="X847" s="179"/>
      <c r="Y847" s="179"/>
      <c r="Z847" s="179"/>
      <c r="AA847" s="184"/>
      <c r="AT847" s="185" t="s">
        <v>134</v>
      </c>
      <c r="AU847" s="185" t="s">
        <v>87</v>
      </c>
      <c r="AV847" s="11" t="s">
        <v>22</v>
      </c>
      <c r="AW847" s="11" t="s">
        <v>35</v>
      </c>
      <c r="AX847" s="11" t="s">
        <v>77</v>
      </c>
      <c r="AY847" s="185" t="s">
        <v>127</v>
      </c>
    </row>
    <row r="848" spans="2:65" s="11" customFormat="1" ht="22.5" customHeight="1">
      <c r="B848" s="178"/>
      <c r="C848" s="179"/>
      <c r="D848" s="179"/>
      <c r="E848" s="180" t="s">
        <v>5</v>
      </c>
      <c r="F848" s="290" t="s">
        <v>760</v>
      </c>
      <c r="G848" s="291"/>
      <c r="H848" s="291"/>
      <c r="I848" s="291"/>
      <c r="J848" s="179"/>
      <c r="K848" s="181" t="s">
        <v>5</v>
      </c>
      <c r="L848" s="179"/>
      <c r="M848" s="179"/>
      <c r="N848" s="179"/>
      <c r="O848" s="179"/>
      <c r="P848" s="179"/>
      <c r="Q848" s="179"/>
      <c r="R848" s="182"/>
      <c r="T848" s="183"/>
      <c r="U848" s="179"/>
      <c r="V848" s="179"/>
      <c r="W848" s="179"/>
      <c r="X848" s="179"/>
      <c r="Y848" s="179"/>
      <c r="Z848" s="179"/>
      <c r="AA848" s="184"/>
      <c r="AT848" s="185" t="s">
        <v>134</v>
      </c>
      <c r="AU848" s="185" t="s">
        <v>87</v>
      </c>
      <c r="AV848" s="11" t="s">
        <v>22</v>
      </c>
      <c r="AW848" s="11" t="s">
        <v>35</v>
      </c>
      <c r="AX848" s="11" t="s">
        <v>77</v>
      </c>
      <c r="AY848" s="185" t="s">
        <v>127</v>
      </c>
    </row>
    <row r="849" spans="2:65" s="10" customFormat="1" ht="22.5" customHeight="1">
      <c r="B849" s="170"/>
      <c r="C849" s="171"/>
      <c r="D849" s="171"/>
      <c r="E849" s="172" t="s">
        <v>5</v>
      </c>
      <c r="F849" s="302" t="s">
        <v>87</v>
      </c>
      <c r="G849" s="303"/>
      <c r="H849" s="303"/>
      <c r="I849" s="303"/>
      <c r="J849" s="171"/>
      <c r="K849" s="173">
        <v>2</v>
      </c>
      <c r="L849" s="171"/>
      <c r="M849" s="171"/>
      <c r="N849" s="171"/>
      <c r="O849" s="171"/>
      <c r="P849" s="171"/>
      <c r="Q849" s="171"/>
      <c r="R849" s="174"/>
      <c r="T849" s="175"/>
      <c r="U849" s="171"/>
      <c r="V849" s="171"/>
      <c r="W849" s="171"/>
      <c r="X849" s="171"/>
      <c r="Y849" s="171"/>
      <c r="Z849" s="171"/>
      <c r="AA849" s="176"/>
      <c r="AT849" s="177" t="s">
        <v>134</v>
      </c>
      <c r="AU849" s="177" t="s">
        <v>87</v>
      </c>
      <c r="AV849" s="10" t="s">
        <v>87</v>
      </c>
      <c r="AW849" s="10" t="s">
        <v>35</v>
      </c>
      <c r="AX849" s="10" t="s">
        <v>22</v>
      </c>
      <c r="AY849" s="177" t="s">
        <v>127</v>
      </c>
    </row>
    <row r="850" spans="2:65" s="1" customFormat="1" ht="44.25" customHeight="1">
      <c r="B850" s="135"/>
      <c r="C850" s="163" t="s">
        <v>635</v>
      </c>
      <c r="D850" s="163" t="s">
        <v>128</v>
      </c>
      <c r="E850" s="164" t="s">
        <v>1124</v>
      </c>
      <c r="F850" s="285" t="s">
        <v>1125</v>
      </c>
      <c r="G850" s="285"/>
      <c r="H850" s="285"/>
      <c r="I850" s="285"/>
      <c r="J850" s="165" t="s">
        <v>472</v>
      </c>
      <c r="K850" s="166">
        <v>1</v>
      </c>
      <c r="L850" s="286">
        <v>0</v>
      </c>
      <c r="M850" s="286"/>
      <c r="N850" s="287">
        <f>ROUND(L850*K850,2)</f>
        <v>0</v>
      </c>
      <c r="O850" s="287"/>
      <c r="P850" s="287"/>
      <c r="Q850" s="287"/>
      <c r="R850" s="138"/>
      <c r="T850" s="167" t="s">
        <v>5</v>
      </c>
      <c r="U850" s="47" t="s">
        <v>42</v>
      </c>
      <c r="V850" s="39"/>
      <c r="W850" s="168">
        <f>V850*K850</f>
        <v>0</v>
      </c>
      <c r="X850" s="168">
        <v>2.0000000000000002E-5</v>
      </c>
      <c r="Y850" s="168">
        <f>X850*K850</f>
        <v>2.0000000000000002E-5</v>
      </c>
      <c r="Z850" s="168">
        <v>0</v>
      </c>
      <c r="AA850" s="169">
        <f>Z850*K850</f>
        <v>0</v>
      </c>
      <c r="AR850" s="21" t="s">
        <v>150</v>
      </c>
      <c r="AT850" s="21" t="s">
        <v>128</v>
      </c>
      <c r="AU850" s="21" t="s">
        <v>87</v>
      </c>
      <c r="AY850" s="21" t="s">
        <v>127</v>
      </c>
      <c r="BE850" s="109">
        <f>IF(U850="základní",N850,0)</f>
        <v>0</v>
      </c>
      <c r="BF850" s="109">
        <f>IF(U850="snížená",N850,0)</f>
        <v>0</v>
      </c>
      <c r="BG850" s="109">
        <f>IF(U850="zákl. přenesená",N850,0)</f>
        <v>0</v>
      </c>
      <c r="BH850" s="109">
        <f>IF(U850="sníž. přenesená",N850,0)</f>
        <v>0</v>
      </c>
      <c r="BI850" s="109">
        <f>IF(U850="nulová",N850,0)</f>
        <v>0</v>
      </c>
      <c r="BJ850" s="21" t="s">
        <v>22</v>
      </c>
      <c r="BK850" s="109">
        <f>ROUND(L850*K850,2)</f>
        <v>0</v>
      </c>
      <c r="BL850" s="21" t="s">
        <v>150</v>
      </c>
      <c r="BM850" s="21" t="s">
        <v>1126</v>
      </c>
    </row>
    <row r="851" spans="2:65" s="1" customFormat="1" ht="22.5" customHeight="1">
      <c r="B851" s="135"/>
      <c r="C851" s="196" t="s">
        <v>639</v>
      </c>
      <c r="D851" s="196" t="s">
        <v>365</v>
      </c>
      <c r="E851" s="197" t="s">
        <v>1127</v>
      </c>
      <c r="F851" s="306" t="s">
        <v>1128</v>
      </c>
      <c r="G851" s="306"/>
      <c r="H851" s="306"/>
      <c r="I851" s="306"/>
      <c r="J851" s="198" t="s">
        <v>472</v>
      </c>
      <c r="K851" s="199">
        <v>1</v>
      </c>
      <c r="L851" s="307">
        <v>0</v>
      </c>
      <c r="M851" s="307"/>
      <c r="N851" s="308">
        <f>ROUND(L851*K851,2)</f>
        <v>0</v>
      </c>
      <c r="O851" s="287"/>
      <c r="P851" s="287"/>
      <c r="Q851" s="287"/>
      <c r="R851" s="138"/>
      <c r="T851" s="167" t="s">
        <v>5</v>
      </c>
      <c r="U851" s="47" t="s">
        <v>42</v>
      </c>
      <c r="V851" s="39"/>
      <c r="W851" s="168">
        <f>V851*K851</f>
        <v>0</v>
      </c>
      <c r="X851" s="168">
        <v>1.0999999999999999E-2</v>
      </c>
      <c r="Y851" s="168">
        <f>X851*K851</f>
        <v>1.0999999999999999E-2</v>
      </c>
      <c r="Z851" s="168">
        <v>0</v>
      </c>
      <c r="AA851" s="169">
        <f>Z851*K851</f>
        <v>0</v>
      </c>
      <c r="AR851" s="21" t="s">
        <v>174</v>
      </c>
      <c r="AT851" s="21" t="s">
        <v>365</v>
      </c>
      <c r="AU851" s="21" t="s">
        <v>87</v>
      </c>
      <c r="AY851" s="21" t="s">
        <v>127</v>
      </c>
      <c r="BE851" s="109">
        <f>IF(U851="základní",N851,0)</f>
        <v>0</v>
      </c>
      <c r="BF851" s="109">
        <f>IF(U851="snížená",N851,0)</f>
        <v>0</v>
      </c>
      <c r="BG851" s="109">
        <f>IF(U851="zákl. přenesená",N851,0)</f>
        <v>0</v>
      </c>
      <c r="BH851" s="109">
        <f>IF(U851="sníž. přenesená",N851,0)</f>
        <v>0</v>
      </c>
      <c r="BI851" s="109">
        <f>IF(U851="nulová",N851,0)</f>
        <v>0</v>
      </c>
      <c r="BJ851" s="21" t="s">
        <v>22</v>
      </c>
      <c r="BK851" s="109">
        <f>ROUND(L851*K851,2)</f>
        <v>0</v>
      </c>
      <c r="BL851" s="21" t="s">
        <v>150</v>
      </c>
      <c r="BM851" s="21" t="s">
        <v>1129</v>
      </c>
    </row>
    <row r="852" spans="2:65" s="11" customFormat="1" ht="22.5" customHeight="1">
      <c r="B852" s="178"/>
      <c r="C852" s="179"/>
      <c r="D852" s="179"/>
      <c r="E852" s="180" t="s">
        <v>5</v>
      </c>
      <c r="F852" s="300" t="s">
        <v>1007</v>
      </c>
      <c r="G852" s="301"/>
      <c r="H852" s="301"/>
      <c r="I852" s="301"/>
      <c r="J852" s="179"/>
      <c r="K852" s="181" t="s">
        <v>5</v>
      </c>
      <c r="L852" s="179"/>
      <c r="M852" s="179"/>
      <c r="N852" s="179"/>
      <c r="O852" s="179"/>
      <c r="P852" s="179"/>
      <c r="Q852" s="179"/>
      <c r="R852" s="182"/>
      <c r="T852" s="183"/>
      <c r="U852" s="179"/>
      <c r="V852" s="179"/>
      <c r="W852" s="179"/>
      <c r="X852" s="179"/>
      <c r="Y852" s="179"/>
      <c r="Z852" s="179"/>
      <c r="AA852" s="184"/>
      <c r="AT852" s="185" t="s">
        <v>134</v>
      </c>
      <c r="AU852" s="185" t="s">
        <v>87</v>
      </c>
      <c r="AV852" s="11" t="s">
        <v>22</v>
      </c>
      <c r="AW852" s="11" t="s">
        <v>35</v>
      </c>
      <c r="AX852" s="11" t="s">
        <v>77</v>
      </c>
      <c r="AY852" s="185" t="s">
        <v>127</v>
      </c>
    </row>
    <row r="853" spans="2:65" s="11" customFormat="1" ht="22.5" customHeight="1">
      <c r="B853" s="178"/>
      <c r="C853" s="179"/>
      <c r="D853" s="179"/>
      <c r="E853" s="180" t="s">
        <v>5</v>
      </c>
      <c r="F853" s="290" t="s">
        <v>811</v>
      </c>
      <c r="G853" s="291"/>
      <c r="H853" s="291"/>
      <c r="I853" s="291"/>
      <c r="J853" s="179"/>
      <c r="K853" s="181" t="s">
        <v>5</v>
      </c>
      <c r="L853" s="179"/>
      <c r="M853" s="179"/>
      <c r="N853" s="179"/>
      <c r="O853" s="179"/>
      <c r="P853" s="179"/>
      <c r="Q853" s="179"/>
      <c r="R853" s="182"/>
      <c r="T853" s="183"/>
      <c r="U853" s="179"/>
      <c r="V853" s="179"/>
      <c r="W853" s="179"/>
      <c r="X853" s="179"/>
      <c r="Y853" s="179"/>
      <c r="Z853" s="179"/>
      <c r="AA853" s="184"/>
      <c r="AT853" s="185" t="s">
        <v>134</v>
      </c>
      <c r="AU853" s="185" t="s">
        <v>87</v>
      </c>
      <c r="AV853" s="11" t="s">
        <v>22</v>
      </c>
      <c r="AW853" s="11" t="s">
        <v>35</v>
      </c>
      <c r="AX853" s="11" t="s">
        <v>77</v>
      </c>
      <c r="AY853" s="185" t="s">
        <v>127</v>
      </c>
    </row>
    <row r="854" spans="2:65" s="10" customFormat="1" ht="22.5" customHeight="1">
      <c r="B854" s="170"/>
      <c r="C854" s="171"/>
      <c r="D854" s="171"/>
      <c r="E854" s="172" t="s">
        <v>5</v>
      </c>
      <c r="F854" s="302" t="s">
        <v>22</v>
      </c>
      <c r="G854" s="303"/>
      <c r="H854" s="303"/>
      <c r="I854" s="303"/>
      <c r="J854" s="171"/>
      <c r="K854" s="173">
        <v>1</v>
      </c>
      <c r="L854" s="171"/>
      <c r="M854" s="171"/>
      <c r="N854" s="171"/>
      <c r="O854" s="171"/>
      <c r="P854" s="171"/>
      <c r="Q854" s="171"/>
      <c r="R854" s="174"/>
      <c r="T854" s="175"/>
      <c r="U854" s="171"/>
      <c r="V854" s="171"/>
      <c r="W854" s="171"/>
      <c r="X854" s="171"/>
      <c r="Y854" s="171"/>
      <c r="Z854" s="171"/>
      <c r="AA854" s="176"/>
      <c r="AT854" s="177" t="s">
        <v>134</v>
      </c>
      <c r="AU854" s="177" t="s">
        <v>87</v>
      </c>
      <c r="AV854" s="10" t="s">
        <v>87</v>
      </c>
      <c r="AW854" s="10" t="s">
        <v>35</v>
      </c>
      <c r="AX854" s="10" t="s">
        <v>22</v>
      </c>
      <c r="AY854" s="177" t="s">
        <v>127</v>
      </c>
    </row>
    <row r="855" spans="2:65" s="1" customFormat="1" ht="31.5" customHeight="1">
      <c r="B855" s="135"/>
      <c r="C855" s="163" t="s">
        <v>643</v>
      </c>
      <c r="D855" s="163" t="s">
        <v>128</v>
      </c>
      <c r="E855" s="164" t="s">
        <v>1130</v>
      </c>
      <c r="F855" s="285" t="s">
        <v>1131</v>
      </c>
      <c r="G855" s="285"/>
      <c r="H855" s="285"/>
      <c r="I855" s="285"/>
      <c r="J855" s="165" t="s">
        <v>305</v>
      </c>
      <c r="K855" s="166">
        <v>79.733999999999995</v>
      </c>
      <c r="L855" s="286">
        <v>0</v>
      </c>
      <c r="M855" s="286"/>
      <c r="N855" s="287">
        <f>ROUND(L855*K855,2)</f>
        <v>0</v>
      </c>
      <c r="O855" s="287"/>
      <c r="P855" s="287"/>
      <c r="Q855" s="287"/>
      <c r="R855" s="138"/>
      <c r="T855" s="167" t="s">
        <v>5</v>
      </c>
      <c r="U855" s="47" t="s">
        <v>42</v>
      </c>
      <c r="V855" s="39"/>
      <c r="W855" s="168">
        <f>V855*K855</f>
        <v>0</v>
      </c>
      <c r="X855" s="168">
        <v>2.4775800000000001</v>
      </c>
      <c r="Y855" s="168">
        <f>X855*K855</f>
        <v>197.54736371999999</v>
      </c>
      <c r="Z855" s="168">
        <v>0</v>
      </c>
      <c r="AA855" s="169">
        <f>Z855*K855</f>
        <v>0</v>
      </c>
      <c r="AR855" s="21" t="s">
        <v>150</v>
      </c>
      <c r="AT855" s="21" t="s">
        <v>128</v>
      </c>
      <c r="AU855" s="21" t="s">
        <v>87</v>
      </c>
      <c r="AY855" s="21" t="s">
        <v>127</v>
      </c>
      <c r="BE855" s="109">
        <f>IF(U855="základní",N855,0)</f>
        <v>0</v>
      </c>
      <c r="BF855" s="109">
        <f>IF(U855="snížená",N855,0)</f>
        <v>0</v>
      </c>
      <c r="BG855" s="109">
        <f>IF(U855="zákl. přenesená",N855,0)</f>
        <v>0</v>
      </c>
      <c r="BH855" s="109">
        <f>IF(U855="sníž. přenesená",N855,0)</f>
        <v>0</v>
      </c>
      <c r="BI855" s="109">
        <f>IF(U855="nulová",N855,0)</f>
        <v>0</v>
      </c>
      <c r="BJ855" s="21" t="s">
        <v>22</v>
      </c>
      <c r="BK855" s="109">
        <f>ROUND(L855*K855,2)</f>
        <v>0</v>
      </c>
      <c r="BL855" s="21" t="s">
        <v>150</v>
      </c>
      <c r="BM855" s="21" t="s">
        <v>1132</v>
      </c>
    </row>
    <row r="856" spans="2:65" s="11" customFormat="1" ht="22.5" customHeight="1">
      <c r="B856" s="178"/>
      <c r="C856" s="179"/>
      <c r="D856" s="179"/>
      <c r="E856" s="180" t="s">
        <v>5</v>
      </c>
      <c r="F856" s="300" t="s">
        <v>1133</v>
      </c>
      <c r="G856" s="301"/>
      <c r="H856" s="301"/>
      <c r="I856" s="301"/>
      <c r="J856" s="179"/>
      <c r="K856" s="181" t="s">
        <v>5</v>
      </c>
      <c r="L856" s="179"/>
      <c r="M856" s="179"/>
      <c r="N856" s="179"/>
      <c r="O856" s="179"/>
      <c r="P856" s="179"/>
      <c r="Q856" s="179"/>
      <c r="R856" s="182"/>
      <c r="T856" s="183"/>
      <c r="U856" s="179"/>
      <c r="V856" s="179"/>
      <c r="W856" s="179"/>
      <c r="X856" s="179"/>
      <c r="Y856" s="179"/>
      <c r="Z856" s="179"/>
      <c r="AA856" s="184"/>
      <c r="AT856" s="185" t="s">
        <v>134</v>
      </c>
      <c r="AU856" s="185" t="s">
        <v>87</v>
      </c>
      <c r="AV856" s="11" t="s">
        <v>22</v>
      </c>
      <c r="AW856" s="11" t="s">
        <v>35</v>
      </c>
      <c r="AX856" s="11" t="s">
        <v>77</v>
      </c>
      <c r="AY856" s="185" t="s">
        <v>127</v>
      </c>
    </row>
    <row r="857" spans="2:65" s="11" customFormat="1" ht="22.5" customHeight="1">
      <c r="B857" s="178"/>
      <c r="C857" s="179"/>
      <c r="D857" s="179"/>
      <c r="E857" s="180" t="s">
        <v>5</v>
      </c>
      <c r="F857" s="290" t="s">
        <v>1134</v>
      </c>
      <c r="G857" s="291"/>
      <c r="H857" s="291"/>
      <c r="I857" s="291"/>
      <c r="J857" s="179"/>
      <c r="K857" s="181" t="s">
        <v>5</v>
      </c>
      <c r="L857" s="179"/>
      <c r="M857" s="179"/>
      <c r="N857" s="179"/>
      <c r="O857" s="179"/>
      <c r="P857" s="179"/>
      <c r="Q857" s="179"/>
      <c r="R857" s="182"/>
      <c r="T857" s="183"/>
      <c r="U857" s="179"/>
      <c r="V857" s="179"/>
      <c r="W857" s="179"/>
      <c r="X857" s="179"/>
      <c r="Y857" s="179"/>
      <c r="Z857" s="179"/>
      <c r="AA857" s="184"/>
      <c r="AT857" s="185" t="s">
        <v>134</v>
      </c>
      <c r="AU857" s="185" t="s">
        <v>87</v>
      </c>
      <c r="AV857" s="11" t="s">
        <v>22</v>
      </c>
      <c r="AW857" s="11" t="s">
        <v>35</v>
      </c>
      <c r="AX857" s="11" t="s">
        <v>77</v>
      </c>
      <c r="AY857" s="185" t="s">
        <v>127</v>
      </c>
    </row>
    <row r="858" spans="2:65" s="11" customFormat="1" ht="22.5" customHeight="1">
      <c r="B858" s="178"/>
      <c r="C858" s="179"/>
      <c r="D858" s="179"/>
      <c r="E858" s="180" t="s">
        <v>5</v>
      </c>
      <c r="F858" s="290" t="s">
        <v>1135</v>
      </c>
      <c r="G858" s="291"/>
      <c r="H858" s="291"/>
      <c r="I858" s="291"/>
      <c r="J858" s="179"/>
      <c r="K858" s="181" t="s">
        <v>5</v>
      </c>
      <c r="L858" s="179"/>
      <c r="M858" s="179"/>
      <c r="N858" s="179"/>
      <c r="O858" s="179"/>
      <c r="P858" s="179"/>
      <c r="Q858" s="179"/>
      <c r="R858" s="182"/>
      <c r="T858" s="183"/>
      <c r="U858" s="179"/>
      <c r="V858" s="179"/>
      <c r="W858" s="179"/>
      <c r="X858" s="179"/>
      <c r="Y858" s="179"/>
      <c r="Z858" s="179"/>
      <c r="AA858" s="184"/>
      <c r="AT858" s="185" t="s">
        <v>134</v>
      </c>
      <c r="AU858" s="185" t="s">
        <v>87</v>
      </c>
      <c r="AV858" s="11" t="s">
        <v>22</v>
      </c>
      <c r="AW858" s="11" t="s">
        <v>35</v>
      </c>
      <c r="AX858" s="11" t="s">
        <v>77</v>
      </c>
      <c r="AY858" s="185" t="s">
        <v>127</v>
      </c>
    </row>
    <row r="859" spans="2:65" s="11" customFormat="1" ht="22.5" customHeight="1">
      <c r="B859" s="178"/>
      <c r="C859" s="179"/>
      <c r="D859" s="179"/>
      <c r="E859" s="180" t="s">
        <v>5</v>
      </c>
      <c r="F859" s="290" t="s">
        <v>1136</v>
      </c>
      <c r="G859" s="291"/>
      <c r="H859" s="291"/>
      <c r="I859" s="291"/>
      <c r="J859" s="179"/>
      <c r="K859" s="181" t="s">
        <v>5</v>
      </c>
      <c r="L859" s="179"/>
      <c r="M859" s="179"/>
      <c r="N859" s="179"/>
      <c r="O859" s="179"/>
      <c r="P859" s="179"/>
      <c r="Q859" s="179"/>
      <c r="R859" s="182"/>
      <c r="T859" s="183"/>
      <c r="U859" s="179"/>
      <c r="V859" s="179"/>
      <c r="W859" s="179"/>
      <c r="X859" s="179"/>
      <c r="Y859" s="179"/>
      <c r="Z859" s="179"/>
      <c r="AA859" s="184"/>
      <c r="AT859" s="185" t="s">
        <v>134</v>
      </c>
      <c r="AU859" s="185" t="s">
        <v>87</v>
      </c>
      <c r="AV859" s="11" t="s">
        <v>22</v>
      </c>
      <c r="AW859" s="11" t="s">
        <v>35</v>
      </c>
      <c r="AX859" s="11" t="s">
        <v>77</v>
      </c>
      <c r="AY859" s="185" t="s">
        <v>127</v>
      </c>
    </row>
    <row r="860" spans="2:65" s="11" customFormat="1" ht="22.5" customHeight="1">
      <c r="B860" s="178"/>
      <c r="C860" s="179"/>
      <c r="D860" s="179"/>
      <c r="E860" s="180" t="s">
        <v>5</v>
      </c>
      <c r="F860" s="290" t="s">
        <v>803</v>
      </c>
      <c r="G860" s="291"/>
      <c r="H860" s="291"/>
      <c r="I860" s="291"/>
      <c r="J860" s="179"/>
      <c r="K860" s="181" t="s">
        <v>5</v>
      </c>
      <c r="L860" s="179"/>
      <c r="M860" s="179"/>
      <c r="N860" s="179"/>
      <c r="O860" s="179"/>
      <c r="P860" s="179"/>
      <c r="Q860" s="179"/>
      <c r="R860" s="182"/>
      <c r="T860" s="183"/>
      <c r="U860" s="179"/>
      <c r="V860" s="179"/>
      <c r="W860" s="179"/>
      <c r="X860" s="179"/>
      <c r="Y860" s="179"/>
      <c r="Z860" s="179"/>
      <c r="AA860" s="184"/>
      <c r="AT860" s="185" t="s">
        <v>134</v>
      </c>
      <c r="AU860" s="185" t="s">
        <v>87</v>
      </c>
      <c r="AV860" s="11" t="s">
        <v>22</v>
      </c>
      <c r="AW860" s="11" t="s">
        <v>35</v>
      </c>
      <c r="AX860" s="11" t="s">
        <v>77</v>
      </c>
      <c r="AY860" s="185" t="s">
        <v>127</v>
      </c>
    </row>
    <row r="861" spans="2:65" s="11" customFormat="1" ht="22.5" customHeight="1">
      <c r="B861" s="178"/>
      <c r="C861" s="179"/>
      <c r="D861" s="179"/>
      <c r="E861" s="180" t="s">
        <v>5</v>
      </c>
      <c r="F861" s="290" t="s">
        <v>1137</v>
      </c>
      <c r="G861" s="291"/>
      <c r="H861" s="291"/>
      <c r="I861" s="291"/>
      <c r="J861" s="179"/>
      <c r="K861" s="181" t="s">
        <v>5</v>
      </c>
      <c r="L861" s="179"/>
      <c r="M861" s="179"/>
      <c r="N861" s="179"/>
      <c r="O861" s="179"/>
      <c r="P861" s="179"/>
      <c r="Q861" s="179"/>
      <c r="R861" s="182"/>
      <c r="T861" s="183"/>
      <c r="U861" s="179"/>
      <c r="V861" s="179"/>
      <c r="W861" s="179"/>
      <c r="X861" s="179"/>
      <c r="Y861" s="179"/>
      <c r="Z861" s="179"/>
      <c r="AA861" s="184"/>
      <c r="AT861" s="185" t="s">
        <v>134</v>
      </c>
      <c r="AU861" s="185" t="s">
        <v>87</v>
      </c>
      <c r="AV861" s="11" t="s">
        <v>22</v>
      </c>
      <c r="AW861" s="11" t="s">
        <v>35</v>
      </c>
      <c r="AX861" s="11" t="s">
        <v>77</v>
      </c>
      <c r="AY861" s="185" t="s">
        <v>127</v>
      </c>
    </row>
    <row r="862" spans="2:65" s="10" customFormat="1" ht="22.5" customHeight="1">
      <c r="B862" s="170"/>
      <c r="C862" s="171"/>
      <c r="D862" s="171"/>
      <c r="E862" s="172" t="s">
        <v>5</v>
      </c>
      <c r="F862" s="302" t="s">
        <v>1138</v>
      </c>
      <c r="G862" s="303"/>
      <c r="H862" s="303"/>
      <c r="I862" s="303"/>
      <c r="J862" s="171"/>
      <c r="K862" s="173">
        <v>3.5</v>
      </c>
      <c r="L862" s="171"/>
      <c r="M862" s="171"/>
      <c r="N862" s="171"/>
      <c r="O862" s="171"/>
      <c r="P862" s="171"/>
      <c r="Q862" s="171"/>
      <c r="R862" s="174"/>
      <c r="T862" s="175"/>
      <c r="U862" s="171"/>
      <c r="V862" s="171"/>
      <c r="W862" s="171"/>
      <c r="X862" s="171"/>
      <c r="Y862" s="171"/>
      <c r="Z862" s="171"/>
      <c r="AA862" s="176"/>
      <c r="AT862" s="177" t="s">
        <v>134</v>
      </c>
      <c r="AU862" s="177" t="s">
        <v>87</v>
      </c>
      <c r="AV862" s="10" t="s">
        <v>87</v>
      </c>
      <c r="AW862" s="10" t="s">
        <v>35</v>
      </c>
      <c r="AX862" s="10" t="s">
        <v>77</v>
      </c>
      <c r="AY862" s="177" t="s">
        <v>127</v>
      </c>
    </row>
    <row r="863" spans="2:65" s="11" customFormat="1" ht="22.5" customHeight="1">
      <c r="B863" s="178"/>
      <c r="C863" s="179"/>
      <c r="D863" s="179"/>
      <c r="E863" s="180" t="s">
        <v>5</v>
      </c>
      <c r="F863" s="290" t="s">
        <v>1139</v>
      </c>
      <c r="G863" s="291"/>
      <c r="H863" s="291"/>
      <c r="I863" s="291"/>
      <c r="J863" s="179"/>
      <c r="K863" s="181" t="s">
        <v>5</v>
      </c>
      <c r="L863" s="179"/>
      <c r="M863" s="179"/>
      <c r="N863" s="179"/>
      <c r="O863" s="179"/>
      <c r="P863" s="179"/>
      <c r="Q863" s="179"/>
      <c r="R863" s="182"/>
      <c r="T863" s="183"/>
      <c r="U863" s="179"/>
      <c r="V863" s="179"/>
      <c r="W863" s="179"/>
      <c r="X863" s="179"/>
      <c r="Y863" s="179"/>
      <c r="Z863" s="179"/>
      <c r="AA863" s="184"/>
      <c r="AT863" s="185" t="s">
        <v>134</v>
      </c>
      <c r="AU863" s="185" t="s">
        <v>87</v>
      </c>
      <c r="AV863" s="11" t="s">
        <v>22</v>
      </c>
      <c r="AW863" s="11" t="s">
        <v>35</v>
      </c>
      <c r="AX863" s="11" t="s">
        <v>77</v>
      </c>
      <c r="AY863" s="185" t="s">
        <v>127</v>
      </c>
    </row>
    <row r="864" spans="2:65" s="10" customFormat="1" ht="22.5" customHeight="1">
      <c r="B864" s="170"/>
      <c r="C864" s="171"/>
      <c r="D864" s="171"/>
      <c r="E864" s="172" t="s">
        <v>5</v>
      </c>
      <c r="F864" s="302" t="s">
        <v>1140</v>
      </c>
      <c r="G864" s="303"/>
      <c r="H864" s="303"/>
      <c r="I864" s="303"/>
      <c r="J864" s="171"/>
      <c r="K864" s="173">
        <v>7.28</v>
      </c>
      <c r="L864" s="171"/>
      <c r="M864" s="171"/>
      <c r="N864" s="171"/>
      <c r="O864" s="171"/>
      <c r="P864" s="171"/>
      <c r="Q864" s="171"/>
      <c r="R864" s="174"/>
      <c r="T864" s="175"/>
      <c r="U864" s="171"/>
      <c r="V864" s="171"/>
      <c r="W864" s="171"/>
      <c r="X864" s="171"/>
      <c r="Y864" s="171"/>
      <c r="Z864" s="171"/>
      <c r="AA864" s="176"/>
      <c r="AT864" s="177" t="s">
        <v>134</v>
      </c>
      <c r="AU864" s="177" t="s">
        <v>87</v>
      </c>
      <c r="AV864" s="10" t="s">
        <v>87</v>
      </c>
      <c r="AW864" s="10" t="s">
        <v>35</v>
      </c>
      <c r="AX864" s="10" t="s">
        <v>77</v>
      </c>
      <c r="AY864" s="177" t="s">
        <v>127</v>
      </c>
    </row>
    <row r="865" spans="2:51" s="10" customFormat="1" ht="22.5" customHeight="1">
      <c r="B865" s="170"/>
      <c r="C865" s="171"/>
      <c r="D865" s="171"/>
      <c r="E865" s="172" t="s">
        <v>5</v>
      </c>
      <c r="F865" s="302" t="s">
        <v>1141</v>
      </c>
      <c r="G865" s="303"/>
      <c r="H865" s="303"/>
      <c r="I865" s="303"/>
      <c r="J865" s="171"/>
      <c r="K865" s="173">
        <v>6.5</v>
      </c>
      <c r="L865" s="171"/>
      <c r="M865" s="171"/>
      <c r="N865" s="171"/>
      <c r="O865" s="171"/>
      <c r="P865" s="171"/>
      <c r="Q865" s="171"/>
      <c r="R865" s="174"/>
      <c r="T865" s="175"/>
      <c r="U865" s="171"/>
      <c r="V865" s="171"/>
      <c r="W865" s="171"/>
      <c r="X865" s="171"/>
      <c r="Y865" s="171"/>
      <c r="Z865" s="171"/>
      <c r="AA865" s="176"/>
      <c r="AT865" s="177" t="s">
        <v>134</v>
      </c>
      <c r="AU865" s="177" t="s">
        <v>87</v>
      </c>
      <c r="AV865" s="10" t="s">
        <v>87</v>
      </c>
      <c r="AW865" s="10" t="s">
        <v>35</v>
      </c>
      <c r="AX865" s="10" t="s">
        <v>77</v>
      </c>
      <c r="AY865" s="177" t="s">
        <v>127</v>
      </c>
    </row>
    <row r="866" spans="2:51" s="11" customFormat="1" ht="22.5" customHeight="1">
      <c r="B866" s="178"/>
      <c r="C866" s="179"/>
      <c r="D866" s="179"/>
      <c r="E866" s="180" t="s">
        <v>5</v>
      </c>
      <c r="F866" s="290" t="s">
        <v>805</v>
      </c>
      <c r="G866" s="291"/>
      <c r="H866" s="291"/>
      <c r="I866" s="291"/>
      <c r="J866" s="179"/>
      <c r="K866" s="181" t="s">
        <v>5</v>
      </c>
      <c r="L866" s="179"/>
      <c r="M866" s="179"/>
      <c r="N866" s="179"/>
      <c r="O866" s="179"/>
      <c r="P866" s="179"/>
      <c r="Q866" s="179"/>
      <c r="R866" s="182"/>
      <c r="T866" s="183"/>
      <c r="U866" s="179"/>
      <c r="V866" s="179"/>
      <c r="W866" s="179"/>
      <c r="X866" s="179"/>
      <c r="Y866" s="179"/>
      <c r="Z866" s="179"/>
      <c r="AA866" s="184"/>
      <c r="AT866" s="185" t="s">
        <v>134</v>
      </c>
      <c r="AU866" s="185" t="s">
        <v>87</v>
      </c>
      <c r="AV866" s="11" t="s">
        <v>22</v>
      </c>
      <c r="AW866" s="11" t="s">
        <v>35</v>
      </c>
      <c r="AX866" s="11" t="s">
        <v>77</v>
      </c>
      <c r="AY866" s="185" t="s">
        <v>127</v>
      </c>
    </row>
    <row r="867" spans="2:51" s="11" customFormat="1" ht="22.5" customHeight="1">
      <c r="B867" s="178"/>
      <c r="C867" s="179"/>
      <c r="D867" s="179"/>
      <c r="E867" s="180" t="s">
        <v>5</v>
      </c>
      <c r="F867" s="290" t="s">
        <v>1137</v>
      </c>
      <c r="G867" s="291"/>
      <c r="H867" s="291"/>
      <c r="I867" s="291"/>
      <c r="J867" s="179"/>
      <c r="K867" s="181" t="s">
        <v>5</v>
      </c>
      <c r="L867" s="179"/>
      <c r="M867" s="179"/>
      <c r="N867" s="179"/>
      <c r="O867" s="179"/>
      <c r="P867" s="179"/>
      <c r="Q867" s="179"/>
      <c r="R867" s="182"/>
      <c r="T867" s="183"/>
      <c r="U867" s="179"/>
      <c r="V867" s="179"/>
      <c r="W867" s="179"/>
      <c r="X867" s="179"/>
      <c r="Y867" s="179"/>
      <c r="Z867" s="179"/>
      <c r="AA867" s="184"/>
      <c r="AT867" s="185" t="s">
        <v>134</v>
      </c>
      <c r="AU867" s="185" t="s">
        <v>87</v>
      </c>
      <c r="AV867" s="11" t="s">
        <v>22</v>
      </c>
      <c r="AW867" s="11" t="s">
        <v>35</v>
      </c>
      <c r="AX867" s="11" t="s">
        <v>77</v>
      </c>
      <c r="AY867" s="185" t="s">
        <v>127</v>
      </c>
    </row>
    <row r="868" spans="2:51" s="10" customFormat="1" ht="22.5" customHeight="1">
      <c r="B868" s="170"/>
      <c r="C868" s="171"/>
      <c r="D868" s="171"/>
      <c r="E868" s="172" t="s">
        <v>5</v>
      </c>
      <c r="F868" s="302" t="s">
        <v>1142</v>
      </c>
      <c r="G868" s="303"/>
      <c r="H868" s="303"/>
      <c r="I868" s="303"/>
      <c r="J868" s="171"/>
      <c r="K868" s="173">
        <v>6.4619999999999997</v>
      </c>
      <c r="L868" s="171"/>
      <c r="M868" s="171"/>
      <c r="N868" s="171"/>
      <c r="O868" s="171"/>
      <c r="P868" s="171"/>
      <c r="Q868" s="171"/>
      <c r="R868" s="174"/>
      <c r="T868" s="175"/>
      <c r="U868" s="171"/>
      <c r="V868" s="171"/>
      <c r="W868" s="171"/>
      <c r="X868" s="171"/>
      <c r="Y868" s="171"/>
      <c r="Z868" s="171"/>
      <c r="AA868" s="176"/>
      <c r="AT868" s="177" t="s">
        <v>134</v>
      </c>
      <c r="AU868" s="177" t="s">
        <v>87</v>
      </c>
      <c r="AV868" s="10" t="s">
        <v>87</v>
      </c>
      <c r="AW868" s="10" t="s">
        <v>35</v>
      </c>
      <c r="AX868" s="10" t="s">
        <v>77</v>
      </c>
      <c r="AY868" s="177" t="s">
        <v>127</v>
      </c>
    </row>
    <row r="869" spans="2:51" s="11" customFormat="1" ht="22.5" customHeight="1">
      <c r="B869" s="178"/>
      <c r="C869" s="179"/>
      <c r="D869" s="179"/>
      <c r="E869" s="180" t="s">
        <v>5</v>
      </c>
      <c r="F869" s="290" t="s">
        <v>1139</v>
      </c>
      <c r="G869" s="291"/>
      <c r="H869" s="291"/>
      <c r="I869" s="291"/>
      <c r="J869" s="179"/>
      <c r="K869" s="181" t="s">
        <v>5</v>
      </c>
      <c r="L869" s="179"/>
      <c r="M869" s="179"/>
      <c r="N869" s="179"/>
      <c r="O869" s="179"/>
      <c r="P869" s="179"/>
      <c r="Q869" s="179"/>
      <c r="R869" s="182"/>
      <c r="T869" s="183"/>
      <c r="U869" s="179"/>
      <c r="V869" s="179"/>
      <c r="W869" s="179"/>
      <c r="X869" s="179"/>
      <c r="Y869" s="179"/>
      <c r="Z869" s="179"/>
      <c r="AA869" s="184"/>
      <c r="AT869" s="185" t="s">
        <v>134</v>
      </c>
      <c r="AU869" s="185" t="s">
        <v>87</v>
      </c>
      <c r="AV869" s="11" t="s">
        <v>22</v>
      </c>
      <c r="AW869" s="11" t="s">
        <v>35</v>
      </c>
      <c r="AX869" s="11" t="s">
        <v>77</v>
      </c>
      <c r="AY869" s="185" t="s">
        <v>127</v>
      </c>
    </row>
    <row r="870" spans="2:51" s="10" customFormat="1" ht="22.5" customHeight="1">
      <c r="B870" s="170"/>
      <c r="C870" s="171"/>
      <c r="D870" s="171"/>
      <c r="E870" s="172" t="s">
        <v>5</v>
      </c>
      <c r="F870" s="302" t="s">
        <v>1143</v>
      </c>
      <c r="G870" s="303"/>
      <c r="H870" s="303"/>
      <c r="I870" s="303"/>
      <c r="J870" s="171"/>
      <c r="K870" s="173">
        <v>10.08</v>
      </c>
      <c r="L870" s="171"/>
      <c r="M870" s="171"/>
      <c r="N870" s="171"/>
      <c r="O870" s="171"/>
      <c r="P870" s="171"/>
      <c r="Q870" s="171"/>
      <c r="R870" s="174"/>
      <c r="T870" s="175"/>
      <c r="U870" s="171"/>
      <c r="V870" s="171"/>
      <c r="W870" s="171"/>
      <c r="X870" s="171"/>
      <c r="Y870" s="171"/>
      <c r="Z870" s="171"/>
      <c r="AA870" s="176"/>
      <c r="AT870" s="177" t="s">
        <v>134</v>
      </c>
      <c r="AU870" s="177" t="s">
        <v>87</v>
      </c>
      <c r="AV870" s="10" t="s">
        <v>87</v>
      </c>
      <c r="AW870" s="10" t="s">
        <v>35</v>
      </c>
      <c r="AX870" s="10" t="s">
        <v>77</v>
      </c>
      <c r="AY870" s="177" t="s">
        <v>127</v>
      </c>
    </row>
    <row r="871" spans="2:51" s="10" customFormat="1" ht="22.5" customHeight="1">
      <c r="B871" s="170"/>
      <c r="C871" s="171"/>
      <c r="D871" s="171"/>
      <c r="E871" s="172" t="s">
        <v>5</v>
      </c>
      <c r="F871" s="302" t="s">
        <v>1144</v>
      </c>
      <c r="G871" s="303"/>
      <c r="H871" s="303"/>
      <c r="I871" s="303"/>
      <c r="J871" s="171"/>
      <c r="K871" s="173">
        <v>10.052</v>
      </c>
      <c r="L871" s="171"/>
      <c r="M871" s="171"/>
      <c r="N871" s="171"/>
      <c r="O871" s="171"/>
      <c r="P871" s="171"/>
      <c r="Q871" s="171"/>
      <c r="R871" s="174"/>
      <c r="T871" s="175"/>
      <c r="U871" s="171"/>
      <c r="V871" s="171"/>
      <c r="W871" s="171"/>
      <c r="X871" s="171"/>
      <c r="Y871" s="171"/>
      <c r="Z871" s="171"/>
      <c r="AA871" s="176"/>
      <c r="AT871" s="177" t="s">
        <v>134</v>
      </c>
      <c r="AU871" s="177" t="s">
        <v>87</v>
      </c>
      <c r="AV871" s="10" t="s">
        <v>87</v>
      </c>
      <c r="AW871" s="10" t="s">
        <v>35</v>
      </c>
      <c r="AX871" s="10" t="s">
        <v>77</v>
      </c>
      <c r="AY871" s="177" t="s">
        <v>127</v>
      </c>
    </row>
    <row r="872" spans="2:51" s="11" customFormat="1" ht="22.5" customHeight="1">
      <c r="B872" s="178"/>
      <c r="C872" s="179"/>
      <c r="D872" s="179"/>
      <c r="E872" s="180" t="s">
        <v>5</v>
      </c>
      <c r="F872" s="290" t="s">
        <v>807</v>
      </c>
      <c r="G872" s="291"/>
      <c r="H872" s="291"/>
      <c r="I872" s="291"/>
      <c r="J872" s="179"/>
      <c r="K872" s="181" t="s">
        <v>5</v>
      </c>
      <c r="L872" s="179"/>
      <c r="M872" s="179"/>
      <c r="N872" s="179"/>
      <c r="O872" s="179"/>
      <c r="P872" s="179"/>
      <c r="Q872" s="179"/>
      <c r="R872" s="182"/>
      <c r="T872" s="183"/>
      <c r="U872" s="179"/>
      <c r="V872" s="179"/>
      <c r="W872" s="179"/>
      <c r="X872" s="179"/>
      <c r="Y872" s="179"/>
      <c r="Z872" s="179"/>
      <c r="AA872" s="184"/>
      <c r="AT872" s="185" t="s">
        <v>134</v>
      </c>
      <c r="AU872" s="185" t="s">
        <v>87</v>
      </c>
      <c r="AV872" s="11" t="s">
        <v>22</v>
      </c>
      <c r="AW872" s="11" t="s">
        <v>35</v>
      </c>
      <c r="AX872" s="11" t="s">
        <v>77</v>
      </c>
      <c r="AY872" s="185" t="s">
        <v>127</v>
      </c>
    </row>
    <row r="873" spans="2:51" s="11" customFormat="1" ht="22.5" customHeight="1">
      <c r="B873" s="178"/>
      <c r="C873" s="179"/>
      <c r="D873" s="179"/>
      <c r="E873" s="180" t="s">
        <v>5</v>
      </c>
      <c r="F873" s="290" t="s">
        <v>1137</v>
      </c>
      <c r="G873" s="291"/>
      <c r="H873" s="291"/>
      <c r="I873" s="291"/>
      <c r="J873" s="179"/>
      <c r="K873" s="181" t="s">
        <v>5</v>
      </c>
      <c r="L873" s="179"/>
      <c r="M873" s="179"/>
      <c r="N873" s="179"/>
      <c r="O873" s="179"/>
      <c r="P873" s="179"/>
      <c r="Q873" s="179"/>
      <c r="R873" s="182"/>
      <c r="T873" s="183"/>
      <c r="U873" s="179"/>
      <c r="V873" s="179"/>
      <c r="W873" s="179"/>
      <c r="X873" s="179"/>
      <c r="Y873" s="179"/>
      <c r="Z873" s="179"/>
      <c r="AA873" s="184"/>
      <c r="AT873" s="185" t="s">
        <v>134</v>
      </c>
      <c r="AU873" s="185" t="s">
        <v>87</v>
      </c>
      <c r="AV873" s="11" t="s">
        <v>22</v>
      </c>
      <c r="AW873" s="11" t="s">
        <v>35</v>
      </c>
      <c r="AX873" s="11" t="s">
        <v>77</v>
      </c>
      <c r="AY873" s="185" t="s">
        <v>127</v>
      </c>
    </row>
    <row r="874" spans="2:51" s="10" customFormat="1" ht="22.5" customHeight="1">
      <c r="B874" s="170"/>
      <c r="C874" s="171"/>
      <c r="D874" s="171"/>
      <c r="E874" s="172" t="s">
        <v>5</v>
      </c>
      <c r="F874" s="302" t="s">
        <v>1145</v>
      </c>
      <c r="G874" s="303"/>
      <c r="H874" s="303"/>
      <c r="I874" s="303"/>
      <c r="J874" s="171"/>
      <c r="K874" s="173">
        <v>4.0599999999999996</v>
      </c>
      <c r="L874" s="171"/>
      <c r="M874" s="171"/>
      <c r="N874" s="171"/>
      <c r="O874" s="171"/>
      <c r="P874" s="171"/>
      <c r="Q874" s="171"/>
      <c r="R874" s="174"/>
      <c r="T874" s="175"/>
      <c r="U874" s="171"/>
      <c r="V874" s="171"/>
      <c r="W874" s="171"/>
      <c r="X874" s="171"/>
      <c r="Y874" s="171"/>
      <c r="Z874" s="171"/>
      <c r="AA874" s="176"/>
      <c r="AT874" s="177" t="s">
        <v>134</v>
      </c>
      <c r="AU874" s="177" t="s">
        <v>87</v>
      </c>
      <c r="AV874" s="10" t="s">
        <v>87</v>
      </c>
      <c r="AW874" s="10" t="s">
        <v>35</v>
      </c>
      <c r="AX874" s="10" t="s">
        <v>77</v>
      </c>
      <c r="AY874" s="177" t="s">
        <v>127</v>
      </c>
    </row>
    <row r="875" spans="2:51" s="11" customFormat="1" ht="22.5" customHeight="1">
      <c r="B875" s="178"/>
      <c r="C875" s="179"/>
      <c r="D875" s="179"/>
      <c r="E875" s="180" t="s">
        <v>5</v>
      </c>
      <c r="F875" s="290" t="s">
        <v>1139</v>
      </c>
      <c r="G875" s="291"/>
      <c r="H875" s="291"/>
      <c r="I875" s="291"/>
      <c r="J875" s="179"/>
      <c r="K875" s="181" t="s">
        <v>5</v>
      </c>
      <c r="L875" s="179"/>
      <c r="M875" s="179"/>
      <c r="N875" s="179"/>
      <c r="O875" s="179"/>
      <c r="P875" s="179"/>
      <c r="Q875" s="179"/>
      <c r="R875" s="182"/>
      <c r="T875" s="183"/>
      <c r="U875" s="179"/>
      <c r="V875" s="179"/>
      <c r="W875" s="179"/>
      <c r="X875" s="179"/>
      <c r="Y875" s="179"/>
      <c r="Z875" s="179"/>
      <c r="AA875" s="184"/>
      <c r="AT875" s="185" t="s">
        <v>134</v>
      </c>
      <c r="AU875" s="185" t="s">
        <v>87</v>
      </c>
      <c r="AV875" s="11" t="s">
        <v>22</v>
      </c>
      <c r="AW875" s="11" t="s">
        <v>35</v>
      </c>
      <c r="AX875" s="11" t="s">
        <v>77</v>
      </c>
      <c r="AY875" s="185" t="s">
        <v>127</v>
      </c>
    </row>
    <row r="876" spans="2:51" s="10" customFormat="1" ht="22.5" customHeight="1">
      <c r="B876" s="170"/>
      <c r="C876" s="171"/>
      <c r="D876" s="171"/>
      <c r="E876" s="172" t="s">
        <v>5</v>
      </c>
      <c r="F876" s="302" t="s">
        <v>1140</v>
      </c>
      <c r="G876" s="303"/>
      <c r="H876" s="303"/>
      <c r="I876" s="303"/>
      <c r="J876" s="171"/>
      <c r="K876" s="173">
        <v>7.28</v>
      </c>
      <c r="L876" s="171"/>
      <c r="M876" s="171"/>
      <c r="N876" s="171"/>
      <c r="O876" s="171"/>
      <c r="P876" s="171"/>
      <c r="Q876" s="171"/>
      <c r="R876" s="174"/>
      <c r="T876" s="175"/>
      <c r="U876" s="171"/>
      <c r="V876" s="171"/>
      <c r="W876" s="171"/>
      <c r="X876" s="171"/>
      <c r="Y876" s="171"/>
      <c r="Z876" s="171"/>
      <c r="AA876" s="176"/>
      <c r="AT876" s="177" t="s">
        <v>134</v>
      </c>
      <c r="AU876" s="177" t="s">
        <v>87</v>
      </c>
      <c r="AV876" s="10" t="s">
        <v>87</v>
      </c>
      <c r="AW876" s="10" t="s">
        <v>35</v>
      </c>
      <c r="AX876" s="10" t="s">
        <v>77</v>
      </c>
      <c r="AY876" s="177" t="s">
        <v>127</v>
      </c>
    </row>
    <row r="877" spans="2:51" s="10" customFormat="1" ht="22.5" customHeight="1">
      <c r="B877" s="170"/>
      <c r="C877" s="171"/>
      <c r="D877" s="171"/>
      <c r="E877" s="172" t="s">
        <v>5</v>
      </c>
      <c r="F877" s="302" t="s">
        <v>1146</v>
      </c>
      <c r="G877" s="303"/>
      <c r="H877" s="303"/>
      <c r="I877" s="303"/>
      <c r="J877" s="171"/>
      <c r="K877" s="173">
        <v>7.54</v>
      </c>
      <c r="L877" s="171"/>
      <c r="M877" s="171"/>
      <c r="N877" s="171"/>
      <c r="O877" s="171"/>
      <c r="P877" s="171"/>
      <c r="Q877" s="171"/>
      <c r="R877" s="174"/>
      <c r="T877" s="175"/>
      <c r="U877" s="171"/>
      <c r="V877" s="171"/>
      <c r="W877" s="171"/>
      <c r="X877" s="171"/>
      <c r="Y877" s="171"/>
      <c r="Z877" s="171"/>
      <c r="AA877" s="176"/>
      <c r="AT877" s="177" t="s">
        <v>134</v>
      </c>
      <c r="AU877" s="177" t="s">
        <v>87</v>
      </c>
      <c r="AV877" s="10" t="s">
        <v>87</v>
      </c>
      <c r="AW877" s="10" t="s">
        <v>35</v>
      </c>
      <c r="AX877" s="10" t="s">
        <v>77</v>
      </c>
      <c r="AY877" s="177" t="s">
        <v>127</v>
      </c>
    </row>
    <row r="878" spans="2:51" s="11" customFormat="1" ht="22.5" customHeight="1">
      <c r="B878" s="178"/>
      <c r="C878" s="179"/>
      <c r="D878" s="179"/>
      <c r="E878" s="180" t="s">
        <v>5</v>
      </c>
      <c r="F878" s="290" t="s">
        <v>809</v>
      </c>
      <c r="G878" s="291"/>
      <c r="H878" s="291"/>
      <c r="I878" s="291"/>
      <c r="J878" s="179"/>
      <c r="K878" s="181" t="s">
        <v>5</v>
      </c>
      <c r="L878" s="179"/>
      <c r="M878" s="179"/>
      <c r="N878" s="179"/>
      <c r="O878" s="179"/>
      <c r="P878" s="179"/>
      <c r="Q878" s="179"/>
      <c r="R878" s="182"/>
      <c r="T878" s="183"/>
      <c r="U878" s="179"/>
      <c r="V878" s="179"/>
      <c r="W878" s="179"/>
      <c r="X878" s="179"/>
      <c r="Y878" s="179"/>
      <c r="Z878" s="179"/>
      <c r="AA878" s="184"/>
      <c r="AT878" s="185" t="s">
        <v>134</v>
      </c>
      <c r="AU878" s="185" t="s">
        <v>87</v>
      </c>
      <c r="AV878" s="11" t="s">
        <v>22</v>
      </c>
      <c r="AW878" s="11" t="s">
        <v>35</v>
      </c>
      <c r="AX878" s="11" t="s">
        <v>77</v>
      </c>
      <c r="AY878" s="185" t="s">
        <v>127</v>
      </c>
    </row>
    <row r="879" spans="2:51" s="11" customFormat="1" ht="22.5" customHeight="1">
      <c r="B879" s="178"/>
      <c r="C879" s="179"/>
      <c r="D879" s="179"/>
      <c r="E879" s="180" t="s">
        <v>5</v>
      </c>
      <c r="F879" s="290" t="s">
        <v>1137</v>
      </c>
      <c r="G879" s="291"/>
      <c r="H879" s="291"/>
      <c r="I879" s="291"/>
      <c r="J879" s="179"/>
      <c r="K879" s="181" t="s">
        <v>5</v>
      </c>
      <c r="L879" s="179"/>
      <c r="M879" s="179"/>
      <c r="N879" s="179"/>
      <c r="O879" s="179"/>
      <c r="P879" s="179"/>
      <c r="Q879" s="179"/>
      <c r="R879" s="182"/>
      <c r="T879" s="183"/>
      <c r="U879" s="179"/>
      <c r="V879" s="179"/>
      <c r="W879" s="179"/>
      <c r="X879" s="179"/>
      <c r="Y879" s="179"/>
      <c r="Z879" s="179"/>
      <c r="AA879" s="184"/>
      <c r="AT879" s="185" t="s">
        <v>134</v>
      </c>
      <c r="AU879" s="185" t="s">
        <v>87</v>
      </c>
      <c r="AV879" s="11" t="s">
        <v>22</v>
      </c>
      <c r="AW879" s="11" t="s">
        <v>35</v>
      </c>
      <c r="AX879" s="11" t="s">
        <v>77</v>
      </c>
      <c r="AY879" s="185" t="s">
        <v>127</v>
      </c>
    </row>
    <row r="880" spans="2:51" s="10" customFormat="1" ht="22.5" customHeight="1">
      <c r="B880" s="170"/>
      <c r="C880" s="171"/>
      <c r="D880" s="171"/>
      <c r="E880" s="172" t="s">
        <v>5</v>
      </c>
      <c r="F880" s="302" t="s">
        <v>1147</v>
      </c>
      <c r="G880" s="303"/>
      <c r="H880" s="303"/>
      <c r="I880" s="303"/>
      <c r="J880" s="171"/>
      <c r="K880" s="173">
        <v>3.78</v>
      </c>
      <c r="L880" s="171"/>
      <c r="M880" s="171"/>
      <c r="N880" s="171"/>
      <c r="O880" s="171"/>
      <c r="P880" s="171"/>
      <c r="Q880" s="171"/>
      <c r="R880" s="174"/>
      <c r="T880" s="175"/>
      <c r="U880" s="171"/>
      <c r="V880" s="171"/>
      <c r="W880" s="171"/>
      <c r="X880" s="171"/>
      <c r="Y880" s="171"/>
      <c r="Z880" s="171"/>
      <c r="AA880" s="176"/>
      <c r="AT880" s="177" t="s">
        <v>134</v>
      </c>
      <c r="AU880" s="177" t="s">
        <v>87</v>
      </c>
      <c r="AV880" s="10" t="s">
        <v>87</v>
      </c>
      <c r="AW880" s="10" t="s">
        <v>35</v>
      </c>
      <c r="AX880" s="10" t="s">
        <v>77</v>
      </c>
      <c r="AY880" s="177" t="s">
        <v>127</v>
      </c>
    </row>
    <row r="881" spans="2:65" s="11" customFormat="1" ht="22.5" customHeight="1">
      <c r="B881" s="178"/>
      <c r="C881" s="179"/>
      <c r="D881" s="179"/>
      <c r="E881" s="180" t="s">
        <v>5</v>
      </c>
      <c r="F881" s="290" t="s">
        <v>1139</v>
      </c>
      <c r="G881" s="291"/>
      <c r="H881" s="291"/>
      <c r="I881" s="291"/>
      <c r="J881" s="179"/>
      <c r="K881" s="181" t="s">
        <v>5</v>
      </c>
      <c r="L881" s="179"/>
      <c r="M881" s="179"/>
      <c r="N881" s="179"/>
      <c r="O881" s="179"/>
      <c r="P881" s="179"/>
      <c r="Q881" s="179"/>
      <c r="R881" s="182"/>
      <c r="T881" s="183"/>
      <c r="U881" s="179"/>
      <c r="V881" s="179"/>
      <c r="W881" s="179"/>
      <c r="X881" s="179"/>
      <c r="Y881" s="179"/>
      <c r="Z881" s="179"/>
      <c r="AA881" s="184"/>
      <c r="AT881" s="185" t="s">
        <v>134</v>
      </c>
      <c r="AU881" s="185" t="s">
        <v>87</v>
      </c>
      <c r="AV881" s="11" t="s">
        <v>22</v>
      </c>
      <c r="AW881" s="11" t="s">
        <v>35</v>
      </c>
      <c r="AX881" s="11" t="s">
        <v>77</v>
      </c>
      <c r="AY881" s="185" t="s">
        <v>127</v>
      </c>
    </row>
    <row r="882" spans="2:65" s="10" customFormat="1" ht="22.5" customHeight="1">
      <c r="B882" s="170"/>
      <c r="C882" s="171"/>
      <c r="D882" s="171"/>
      <c r="E882" s="172" t="s">
        <v>5</v>
      </c>
      <c r="F882" s="302" t="s">
        <v>1148</v>
      </c>
      <c r="G882" s="303"/>
      <c r="H882" s="303"/>
      <c r="I882" s="303"/>
      <c r="J882" s="171"/>
      <c r="K882" s="173">
        <v>6.48</v>
      </c>
      <c r="L882" s="171"/>
      <c r="M882" s="171"/>
      <c r="N882" s="171"/>
      <c r="O882" s="171"/>
      <c r="P882" s="171"/>
      <c r="Q882" s="171"/>
      <c r="R882" s="174"/>
      <c r="T882" s="175"/>
      <c r="U882" s="171"/>
      <c r="V882" s="171"/>
      <c r="W882" s="171"/>
      <c r="X882" s="171"/>
      <c r="Y882" s="171"/>
      <c r="Z882" s="171"/>
      <c r="AA882" s="176"/>
      <c r="AT882" s="177" t="s">
        <v>134</v>
      </c>
      <c r="AU882" s="177" t="s">
        <v>87</v>
      </c>
      <c r="AV882" s="10" t="s">
        <v>87</v>
      </c>
      <c r="AW882" s="10" t="s">
        <v>35</v>
      </c>
      <c r="AX882" s="10" t="s">
        <v>77</v>
      </c>
      <c r="AY882" s="177" t="s">
        <v>127</v>
      </c>
    </row>
    <row r="883" spans="2:65" s="10" customFormat="1" ht="22.5" customHeight="1">
      <c r="B883" s="170"/>
      <c r="C883" s="171"/>
      <c r="D883" s="171"/>
      <c r="E883" s="172" t="s">
        <v>5</v>
      </c>
      <c r="F883" s="302" t="s">
        <v>1149</v>
      </c>
      <c r="G883" s="303"/>
      <c r="H883" s="303"/>
      <c r="I883" s="303"/>
      <c r="J883" s="171"/>
      <c r="K883" s="173">
        <v>6.72</v>
      </c>
      <c r="L883" s="171"/>
      <c r="M883" s="171"/>
      <c r="N883" s="171"/>
      <c r="O883" s="171"/>
      <c r="P883" s="171"/>
      <c r="Q883" s="171"/>
      <c r="R883" s="174"/>
      <c r="T883" s="175"/>
      <c r="U883" s="171"/>
      <c r="V883" s="171"/>
      <c r="W883" s="171"/>
      <c r="X883" s="171"/>
      <c r="Y883" s="171"/>
      <c r="Z883" s="171"/>
      <c r="AA883" s="176"/>
      <c r="AT883" s="177" t="s">
        <v>134</v>
      </c>
      <c r="AU883" s="177" t="s">
        <v>87</v>
      </c>
      <c r="AV883" s="10" t="s">
        <v>87</v>
      </c>
      <c r="AW883" s="10" t="s">
        <v>35</v>
      </c>
      <c r="AX883" s="10" t="s">
        <v>77</v>
      </c>
      <c r="AY883" s="177" t="s">
        <v>127</v>
      </c>
    </row>
    <row r="884" spans="2:65" s="12" customFormat="1" ht="22.5" customHeight="1">
      <c r="B884" s="188"/>
      <c r="C884" s="189"/>
      <c r="D884" s="189"/>
      <c r="E884" s="190" t="s">
        <v>5</v>
      </c>
      <c r="F884" s="304" t="s">
        <v>279</v>
      </c>
      <c r="G884" s="305"/>
      <c r="H884" s="305"/>
      <c r="I884" s="305"/>
      <c r="J884" s="189"/>
      <c r="K884" s="191">
        <v>79.733999999999995</v>
      </c>
      <c r="L884" s="189"/>
      <c r="M884" s="189"/>
      <c r="N884" s="189"/>
      <c r="O884" s="189"/>
      <c r="P884" s="189"/>
      <c r="Q884" s="189"/>
      <c r="R884" s="192"/>
      <c r="T884" s="193"/>
      <c r="U884" s="189"/>
      <c r="V884" s="189"/>
      <c r="W884" s="189"/>
      <c r="X884" s="189"/>
      <c r="Y884" s="189"/>
      <c r="Z884" s="189"/>
      <c r="AA884" s="194"/>
      <c r="AT884" s="195" t="s">
        <v>134</v>
      </c>
      <c r="AU884" s="195" t="s">
        <v>87</v>
      </c>
      <c r="AV884" s="12" t="s">
        <v>150</v>
      </c>
      <c r="AW884" s="12" t="s">
        <v>35</v>
      </c>
      <c r="AX884" s="12" t="s">
        <v>22</v>
      </c>
      <c r="AY884" s="195" t="s">
        <v>127</v>
      </c>
    </row>
    <row r="885" spans="2:65" s="1" customFormat="1" ht="31.5" customHeight="1">
      <c r="B885" s="135"/>
      <c r="C885" s="163" t="s">
        <v>647</v>
      </c>
      <c r="D885" s="163" t="s">
        <v>128</v>
      </c>
      <c r="E885" s="164" t="s">
        <v>1150</v>
      </c>
      <c r="F885" s="285" t="s">
        <v>1151</v>
      </c>
      <c r="G885" s="285"/>
      <c r="H885" s="285"/>
      <c r="I885" s="285"/>
      <c r="J885" s="165" t="s">
        <v>305</v>
      </c>
      <c r="K885" s="166">
        <v>17.802</v>
      </c>
      <c r="L885" s="286">
        <v>0</v>
      </c>
      <c r="M885" s="286"/>
      <c r="N885" s="287">
        <f>ROUND(L885*K885,2)</f>
        <v>0</v>
      </c>
      <c r="O885" s="287"/>
      <c r="P885" s="287"/>
      <c r="Q885" s="287"/>
      <c r="R885" s="138"/>
      <c r="T885" s="167" t="s">
        <v>5</v>
      </c>
      <c r="U885" s="47" t="s">
        <v>42</v>
      </c>
      <c r="V885" s="39"/>
      <c r="W885" s="168">
        <f>V885*K885</f>
        <v>0</v>
      </c>
      <c r="X885" s="168">
        <v>2.4775800000000001</v>
      </c>
      <c r="Y885" s="168">
        <f>X885*K885</f>
        <v>44.105879160000001</v>
      </c>
      <c r="Z885" s="168">
        <v>0</v>
      </c>
      <c r="AA885" s="169">
        <f>Z885*K885</f>
        <v>0</v>
      </c>
      <c r="AR885" s="21" t="s">
        <v>150</v>
      </c>
      <c r="AT885" s="21" t="s">
        <v>128</v>
      </c>
      <c r="AU885" s="21" t="s">
        <v>87</v>
      </c>
      <c r="AY885" s="21" t="s">
        <v>127</v>
      </c>
      <c r="BE885" s="109">
        <f>IF(U885="základní",N885,0)</f>
        <v>0</v>
      </c>
      <c r="BF885" s="109">
        <f>IF(U885="snížená",N885,0)</f>
        <v>0</v>
      </c>
      <c r="BG885" s="109">
        <f>IF(U885="zákl. přenesená",N885,0)</f>
        <v>0</v>
      </c>
      <c r="BH885" s="109">
        <f>IF(U885="sníž. přenesená",N885,0)</f>
        <v>0</v>
      </c>
      <c r="BI885" s="109">
        <f>IF(U885="nulová",N885,0)</f>
        <v>0</v>
      </c>
      <c r="BJ885" s="21" t="s">
        <v>22</v>
      </c>
      <c r="BK885" s="109">
        <f>ROUND(L885*K885,2)</f>
        <v>0</v>
      </c>
      <c r="BL885" s="21" t="s">
        <v>150</v>
      </c>
      <c r="BM885" s="21" t="s">
        <v>1152</v>
      </c>
    </row>
    <row r="886" spans="2:65" s="11" customFormat="1" ht="22.5" customHeight="1">
      <c r="B886" s="178"/>
      <c r="C886" s="179"/>
      <c r="D886" s="179"/>
      <c r="E886" s="180" t="s">
        <v>5</v>
      </c>
      <c r="F886" s="300" t="s">
        <v>1133</v>
      </c>
      <c r="G886" s="301"/>
      <c r="H886" s="301"/>
      <c r="I886" s="301"/>
      <c r="J886" s="179"/>
      <c r="K886" s="181" t="s">
        <v>5</v>
      </c>
      <c r="L886" s="179"/>
      <c r="M886" s="179"/>
      <c r="N886" s="179"/>
      <c r="O886" s="179"/>
      <c r="P886" s="179"/>
      <c r="Q886" s="179"/>
      <c r="R886" s="182"/>
      <c r="T886" s="183"/>
      <c r="U886" s="179"/>
      <c r="V886" s="179"/>
      <c r="W886" s="179"/>
      <c r="X886" s="179"/>
      <c r="Y886" s="179"/>
      <c r="Z886" s="179"/>
      <c r="AA886" s="184"/>
      <c r="AT886" s="185" t="s">
        <v>134</v>
      </c>
      <c r="AU886" s="185" t="s">
        <v>87</v>
      </c>
      <c r="AV886" s="11" t="s">
        <v>22</v>
      </c>
      <c r="AW886" s="11" t="s">
        <v>35</v>
      </c>
      <c r="AX886" s="11" t="s">
        <v>77</v>
      </c>
      <c r="AY886" s="185" t="s">
        <v>127</v>
      </c>
    </row>
    <row r="887" spans="2:65" s="11" customFormat="1" ht="22.5" customHeight="1">
      <c r="B887" s="178"/>
      <c r="C887" s="179"/>
      <c r="D887" s="179"/>
      <c r="E887" s="180" t="s">
        <v>5</v>
      </c>
      <c r="F887" s="290" t="s">
        <v>1134</v>
      </c>
      <c r="G887" s="291"/>
      <c r="H887" s="291"/>
      <c r="I887" s="291"/>
      <c r="J887" s="179"/>
      <c r="K887" s="181" t="s">
        <v>5</v>
      </c>
      <c r="L887" s="179"/>
      <c r="M887" s="179"/>
      <c r="N887" s="179"/>
      <c r="O887" s="179"/>
      <c r="P887" s="179"/>
      <c r="Q887" s="179"/>
      <c r="R887" s="182"/>
      <c r="T887" s="183"/>
      <c r="U887" s="179"/>
      <c r="V887" s="179"/>
      <c r="W887" s="179"/>
      <c r="X887" s="179"/>
      <c r="Y887" s="179"/>
      <c r="Z887" s="179"/>
      <c r="AA887" s="184"/>
      <c r="AT887" s="185" t="s">
        <v>134</v>
      </c>
      <c r="AU887" s="185" t="s">
        <v>87</v>
      </c>
      <c r="AV887" s="11" t="s">
        <v>22</v>
      </c>
      <c r="AW887" s="11" t="s">
        <v>35</v>
      </c>
      <c r="AX887" s="11" t="s">
        <v>77</v>
      </c>
      <c r="AY887" s="185" t="s">
        <v>127</v>
      </c>
    </row>
    <row r="888" spans="2:65" s="11" customFormat="1" ht="22.5" customHeight="1">
      <c r="B888" s="178"/>
      <c r="C888" s="179"/>
      <c r="D888" s="179"/>
      <c r="E888" s="180" t="s">
        <v>5</v>
      </c>
      <c r="F888" s="290" t="s">
        <v>1135</v>
      </c>
      <c r="G888" s="291"/>
      <c r="H888" s="291"/>
      <c r="I888" s="291"/>
      <c r="J888" s="179"/>
      <c r="K888" s="181" t="s">
        <v>5</v>
      </c>
      <c r="L888" s="179"/>
      <c r="M888" s="179"/>
      <c r="N888" s="179"/>
      <c r="O888" s="179"/>
      <c r="P888" s="179"/>
      <c r="Q888" s="179"/>
      <c r="R888" s="182"/>
      <c r="T888" s="183"/>
      <c r="U888" s="179"/>
      <c r="V888" s="179"/>
      <c r="W888" s="179"/>
      <c r="X888" s="179"/>
      <c r="Y888" s="179"/>
      <c r="Z888" s="179"/>
      <c r="AA888" s="184"/>
      <c r="AT888" s="185" t="s">
        <v>134</v>
      </c>
      <c r="AU888" s="185" t="s">
        <v>87</v>
      </c>
      <c r="AV888" s="11" t="s">
        <v>22</v>
      </c>
      <c r="AW888" s="11" t="s">
        <v>35</v>
      </c>
      <c r="AX888" s="11" t="s">
        <v>77</v>
      </c>
      <c r="AY888" s="185" t="s">
        <v>127</v>
      </c>
    </row>
    <row r="889" spans="2:65" s="11" customFormat="1" ht="22.5" customHeight="1">
      <c r="B889" s="178"/>
      <c r="C889" s="179"/>
      <c r="D889" s="179"/>
      <c r="E889" s="180" t="s">
        <v>5</v>
      </c>
      <c r="F889" s="290" t="s">
        <v>1136</v>
      </c>
      <c r="G889" s="291"/>
      <c r="H889" s="291"/>
      <c r="I889" s="291"/>
      <c r="J889" s="179"/>
      <c r="K889" s="181" t="s">
        <v>5</v>
      </c>
      <c r="L889" s="179"/>
      <c r="M889" s="179"/>
      <c r="N889" s="179"/>
      <c r="O889" s="179"/>
      <c r="P889" s="179"/>
      <c r="Q889" s="179"/>
      <c r="R889" s="182"/>
      <c r="T889" s="183"/>
      <c r="U889" s="179"/>
      <c r="V889" s="179"/>
      <c r="W889" s="179"/>
      <c r="X889" s="179"/>
      <c r="Y889" s="179"/>
      <c r="Z889" s="179"/>
      <c r="AA889" s="184"/>
      <c r="AT889" s="185" t="s">
        <v>134</v>
      </c>
      <c r="AU889" s="185" t="s">
        <v>87</v>
      </c>
      <c r="AV889" s="11" t="s">
        <v>22</v>
      </c>
      <c r="AW889" s="11" t="s">
        <v>35</v>
      </c>
      <c r="AX889" s="11" t="s">
        <v>77</v>
      </c>
      <c r="AY889" s="185" t="s">
        <v>127</v>
      </c>
    </row>
    <row r="890" spans="2:65" s="11" customFormat="1" ht="22.5" customHeight="1">
      <c r="B890" s="178"/>
      <c r="C890" s="179"/>
      <c r="D890" s="179"/>
      <c r="E890" s="180" t="s">
        <v>5</v>
      </c>
      <c r="F890" s="290" t="s">
        <v>803</v>
      </c>
      <c r="G890" s="291"/>
      <c r="H890" s="291"/>
      <c r="I890" s="291"/>
      <c r="J890" s="179"/>
      <c r="K890" s="181" t="s">
        <v>5</v>
      </c>
      <c r="L890" s="179"/>
      <c r="M890" s="179"/>
      <c r="N890" s="179"/>
      <c r="O890" s="179"/>
      <c r="P890" s="179"/>
      <c r="Q890" s="179"/>
      <c r="R890" s="182"/>
      <c r="T890" s="183"/>
      <c r="U890" s="179"/>
      <c r="V890" s="179"/>
      <c r="W890" s="179"/>
      <c r="X890" s="179"/>
      <c r="Y890" s="179"/>
      <c r="Z890" s="179"/>
      <c r="AA890" s="184"/>
      <c r="AT890" s="185" t="s">
        <v>134</v>
      </c>
      <c r="AU890" s="185" t="s">
        <v>87</v>
      </c>
      <c r="AV890" s="11" t="s">
        <v>22</v>
      </c>
      <c r="AW890" s="11" t="s">
        <v>35</v>
      </c>
      <c r="AX890" s="11" t="s">
        <v>77</v>
      </c>
      <c r="AY890" s="185" t="s">
        <v>127</v>
      </c>
    </row>
    <row r="891" spans="2:65" s="11" customFormat="1" ht="22.5" customHeight="1">
      <c r="B891" s="178"/>
      <c r="C891" s="179"/>
      <c r="D891" s="179"/>
      <c r="E891" s="180" t="s">
        <v>5</v>
      </c>
      <c r="F891" s="290" t="s">
        <v>1153</v>
      </c>
      <c r="G891" s="291"/>
      <c r="H891" s="291"/>
      <c r="I891" s="291"/>
      <c r="J891" s="179"/>
      <c r="K891" s="181" t="s">
        <v>5</v>
      </c>
      <c r="L891" s="179"/>
      <c r="M891" s="179"/>
      <c r="N891" s="179"/>
      <c r="O891" s="179"/>
      <c r="P891" s="179"/>
      <c r="Q891" s="179"/>
      <c r="R891" s="182"/>
      <c r="T891" s="183"/>
      <c r="U891" s="179"/>
      <c r="V891" s="179"/>
      <c r="W891" s="179"/>
      <c r="X891" s="179"/>
      <c r="Y891" s="179"/>
      <c r="Z891" s="179"/>
      <c r="AA891" s="184"/>
      <c r="AT891" s="185" t="s">
        <v>134</v>
      </c>
      <c r="AU891" s="185" t="s">
        <v>87</v>
      </c>
      <c r="AV891" s="11" t="s">
        <v>22</v>
      </c>
      <c r="AW891" s="11" t="s">
        <v>35</v>
      </c>
      <c r="AX891" s="11" t="s">
        <v>77</v>
      </c>
      <c r="AY891" s="185" t="s">
        <v>127</v>
      </c>
    </row>
    <row r="892" spans="2:65" s="10" customFormat="1" ht="22.5" customHeight="1">
      <c r="B892" s="170"/>
      <c r="C892" s="171"/>
      <c r="D892" s="171"/>
      <c r="E892" s="172" t="s">
        <v>5</v>
      </c>
      <c r="F892" s="302" t="s">
        <v>1138</v>
      </c>
      <c r="G892" s="303"/>
      <c r="H892" s="303"/>
      <c r="I892" s="303"/>
      <c r="J892" s="171"/>
      <c r="K892" s="173">
        <v>3.5</v>
      </c>
      <c r="L892" s="171"/>
      <c r="M892" s="171"/>
      <c r="N892" s="171"/>
      <c r="O892" s="171"/>
      <c r="P892" s="171"/>
      <c r="Q892" s="171"/>
      <c r="R892" s="174"/>
      <c r="T892" s="175"/>
      <c r="U892" s="171"/>
      <c r="V892" s="171"/>
      <c r="W892" s="171"/>
      <c r="X892" s="171"/>
      <c r="Y892" s="171"/>
      <c r="Z892" s="171"/>
      <c r="AA892" s="176"/>
      <c r="AT892" s="177" t="s">
        <v>134</v>
      </c>
      <c r="AU892" s="177" t="s">
        <v>87</v>
      </c>
      <c r="AV892" s="10" t="s">
        <v>87</v>
      </c>
      <c r="AW892" s="10" t="s">
        <v>35</v>
      </c>
      <c r="AX892" s="10" t="s">
        <v>77</v>
      </c>
      <c r="AY892" s="177" t="s">
        <v>127</v>
      </c>
    </row>
    <row r="893" spans="2:65" s="11" customFormat="1" ht="22.5" customHeight="1">
      <c r="B893" s="178"/>
      <c r="C893" s="179"/>
      <c r="D893" s="179"/>
      <c r="E893" s="180" t="s">
        <v>5</v>
      </c>
      <c r="F893" s="290" t="s">
        <v>805</v>
      </c>
      <c r="G893" s="291"/>
      <c r="H893" s="291"/>
      <c r="I893" s="291"/>
      <c r="J893" s="179"/>
      <c r="K893" s="181" t="s">
        <v>5</v>
      </c>
      <c r="L893" s="179"/>
      <c r="M893" s="179"/>
      <c r="N893" s="179"/>
      <c r="O893" s="179"/>
      <c r="P893" s="179"/>
      <c r="Q893" s="179"/>
      <c r="R893" s="182"/>
      <c r="T893" s="183"/>
      <c r="U893" s="179"/>
      <c r="V893" s="179"/>
      <c r="W893" s="179"/>
      <c r="X893" s="179"/>
      <c r="Y893" s="179"/>
      <c r="Z893" s="179"/>
      <c r="AA893" s="184"/>
      <c r="AT893" s="185" t="s">
        <v>134</v>
      </c>
      <c r="AU893" s="185" t="s">
        <v>87</v>
      </c>
      <c r="AV893" s="11" t="s">
        <v>22</v>
      </c>
      <c r="AW893" s="11" t="s">
        <v>35</v>
      </c>
      <c r="AX893" s="11" t="s">
        <v>77</v>
      </c>
      <c r="AY893" s="185" t="s">
        <v>127</v>
      </c>
    </row>
    <row r="894" spans="2:65" s="11" customFormat="1" ht="22.5" customHeight="1">
      <c r="B894" s="178"/>
      <c r="C894" s="179"/>
      <c r="D894" s="179"/>
      <c r="E894" s="180" t="s">
        <v>5</v>
      </c>
      <c r="F894" s="290" t="s">
        <v>1153</v>
      </c>
      <c r="G894" s="291"/>
      <c r="H894" s="291"/>
      <c r="I894" s="291"/>
      <c r="J894" s="179"/>
      <c r="K894" s="181" t="s">
        <v>5</v>
      </c>
      <c r="L894" s="179"/>
      <c r="M894" s="179"/>
      <c r="N894" s="179"/>
      <c r="O894" s="179"/>
      <c r="P894" s="179"/>
      <c r="Q894" s="179"/>
      <c r="R894" s="182"/>
      <c r="T894" s="183"/>
      <c r="U894" s="179"/>
      <c r="V894" s="179"/>
      <c r="W894" s="179"/>
      <c r="X894" s="179"/>
      <c r="Y894" s="179"/>
      <c r="Z894" s="179"/>
      <c r="AA894" s="184"/>
      <c r="AT894" s="185" t="s">
        <v>134</v>
      </c>
      <c r="AU894" s="185" t="s">
        <v>87</v>
      </c>
      <c r="AV894" s="11" t="s">
        <v>22</v>
      </c>
      <c r="AW894" s="11" t="s">
        <v>35</v>
      </c>
      <c r="AX894" s="11" t="s">
        <v>77</v>
      </c>
      <c r="AY894" s="185" t="s">
        <v>127</v>
      </c>
    </row>
    <row r="895" spans="2:65" s="10" customFormat="1" ht="22.5" customHeight="1">
      <c r="B895" s="170"/>
      <c r="C895" s="171"/>
      <c r="D895" s="171"/>
      <c r="E895" s="172" t="s">
        <v>5</v>
      </c>
      <c r="F895" s="302" t="s">
        <v>1142</v>
      </c>
      <c r="G895" s="303"/>
      <c r="H895" s="303"/>
      <c r="I895" s="303"/>
      <c r="J895" s="171"/>
      <c r="K895" s="173">
        <v>6.4619999999999997</v>
      </c>
      <c r="L895" s="171"/>
      <c r="M895" s="171"/>
      <c r="N895" s="171"/>
      <c r="O895" s="171"/>
      <c r="P895" s="171"/>
      <c r="Q895" s="171"/>
      <c r="R895" s="174"/>
      <c r="T895" s="175"/>
      <c r="U895" s="171"/>
      <c r="V895" s="171"/>
      <c r="W895" s="171"/>
      <c r="X895" s="171"/>
      <c r="Y895" s="171"/>
      <c r="Z895" s="171"/>
      <c r="AA895" s="176"/>
      <c r="AT895" s="177" t="s">
        <v>134</v>
      </c>
      <c r="AU895" s="177" t="s">
        <v>87</v>
      </c>
      <c r="AV895" s="10" t="s">
        <v>87</v>
      </c>
      <c r="AW895" s="10" t="s">
        <v>35</v>
      </c>
      <c r="AX895" s="10" t="s">
        <v>77</v>
      </c>
      <c r="AY895" s="177" t="s">
        <v>127</v>
      </c>
    </row>
    <row r="896" spans="2:65" s="11" customFormat="1" ht="22.5" customHeight="1">
      <c r="B896" s="178"/>
      <c r="C896" s="179"/>
      <c r="D896" s="179"/>
      <c r="E896" s="180" t="s">
        <v>5</v>
      </c>
      <c r="F896" s="290" t="s">
        <v>807</v>
      </c>
      <c r="G896" s="291"/>
      <c r="H896" s="291"/>
      <c r="I896" s="291"/>
      <c r="J896" s="179"/>
      <c r="K896" s="181" t="s">
        <v>5</v>
      </c>
      <c r="L896" s="179"/>
      <c r="M896" s="179"/>
      <c r="N896" s="179"/>
      <c r="O896" s="179"/>
      <c r="P896" s="179"/>
      <c r="Q896" s="179"/>
      <c r="R896" s="182"/>
      <c r="T896" s="183"/>
      <c r="U896" s="179"/>
      <c r="V896" s="179"/>
      <c r="W896" s="179"/>
      <c r="X896" s="179"/>
      <c r="Y896" s="179"/>
      <c r="Z896" s="179"/>
      <c r="AA896" s="184"/>
      <c r="AT896" s="185" t="s">
        <v>134</v>
      </c>
      <c r="AU896" s="185" t="s">
        <v>87</v>
      </c>
      <c r="AV896" s="11" t="s">
        <v>22</v>
      </c>
      <c r="AW896" s="11" t="s">
        <v>35</v>
      </c>
      <c r="AX896" s="11" t="s">
        <v>77</v>
      </c>
      <c r="AY896" s="185" t="s">
        <v>127</v>
      </c>
    </row>
    <row r="897" spans="2:65" s="11" customFormat="1" ht="22.5" customHeight="1">
      <c r="B897" s="178"/>
      <c r="C897" s="179"/>
      <c r="D897" s="179"/>
      <c r="E897" s="180" t="s">
        <v>5</v>
      </c>
      <c r="F897" s="290" t="s">
        <v>1153</v>
      </c>
      <c r="G897" s="291"/>
      <c r="H897" s="291"/>
      <c r="I897" s="291"/>
      <c r="J897" s="179"/>
      <c r="K897" s="181" t="s">
        <v>5</v>
      </c>
      <c r="L897" s="179"/>
      <c r="M897" s="179"/>
      <c r="N897" s="179"/>
      <c r="O897" s="179"/>
      <c r="P897" s="179"/>
      <c r="Q897" s="179"/>
      <c r="R897" s="182"/>
      <c r="T897" s="183"/>
      <c r="U897" s="179"/>
      <c r="V897" s="179"/>
      <c r="W897" s="179"/>
      <c r="X897" s="179"/>
      <c r="Y897" s="179"/>
      <c r="Z897" s="179"/>
      <c r="AA897" s="184"/>
      <c r="AT897" s="185" t="s">
        <v>134</v>
      </c>
      <c r="AU897" s="185" t="s">
        <v>87</v>
      </c>
      <c r="AV897" s="11" t="s">
        <v>22</v>
      </c>
      <c r="AW897" s="11" t="s">
        <v>35</v>
      </c>
      <c r="AX897" s="11" t="s">
        <v>77</v>
      </c>
      <c r="AY897" s="185" t="s">
        <v>127</v>
      </c>
    </row>
    <row r="898" spans="2:65" s="10" customFormat="1" ht="22.5" customHeight="1">
      <c r="B898" s="170"/>
      <c r="C898" s="171"/>
      <c r="D898" s="171"/>
      <c r="E898" s="172" t="s">
        <v>5</v>
      </c>
      <c r="F898" s="302" t="s">
        <v>1145</v>
      </c>
      <c r="G898" s="303"/>
      <c r="H898" s="303"/>
      <c r="I898" s="303"/>
      <c r="J898" s="171"/>
      <c r="K898" s="173">
        <v>4.0599999999999996</v>
      </c>
      <c r="L898" s="171"/>
      <c r="M898" s="171"/>
      <c r="N898" s="171"/>
      <c r="O898" s="171"/>
      <c r="P898" s="171"/>
      <c r="Q898" s="171"/>
      <c r="R898" s="174"/>
      <c r="T898" s="175"/>
      <c r="U898" s="171"/>
      <c r="V898" s="171"/>
      <c r="W898" s="171"/>
      <c r="X898" s="171"/>
      <c r="Y898" s="171"/>
      <c r="Z898" s="171"/>
      <c r="AA898" s="176"/>
      <c r="AT898" s="177" t="s">
        <v>134</v>
      </c>
      <c r="AU898" s="177" t="s">
        <v>87</v>
      </c>
      <c r="AV898" s="10" t="s">
        <v>87</v>
      </c>
      <c r="AW898" s="10" t="s">
        <v>35</v>
      </c>
      <c r="AX898" s="10" t="s">
        <v>77</v>
      </c>
      <c r="AY898" s="177" t="s">
        <v>127</v>
      </c>
    </row>
    <row r="899" spans="2:65" s="11" customFormat="1" ht="22.5" customHeight="1">
      <c r="B899" s="178"/>
      <c r="C899" s="179"/>
      <c r="D899" s="179"/>
      <c r="E899" s="180" t="s">
        <v>5</v>
      </c>
      <c r="F899" s="290" t="s">
        <v>809</v>
      </c>
      <c r="G899" s="291"/>
      <c r="H899" s="291"/>
      <c r="I899" s="291"/>
      <c r="J899" s="179"/>
      <c r="K899" s="181" t="s">
        <v>5</v>
      </c>
      <c r="L899" s="179"/>
      <c r="M899" s="179"/>
      <c r="N899" s="179"/>
      <c r="O899" s="179"/>
      <c r="P899" s="179"/>
      <c r="Q899" s="179"/>
      <c r="R899" s="182"/>
      <c r="T899" s="183"/>
      <c r="U899" s="179"/>
      <c r="V899" s="179"/>
      <c r="W899" s="179"/>
      <c r="X899" s="179"/>
      <c r="Y899" s="179"/>
      <c r="Z899" s="179"/>
      <c r="AA899" s="184"/>
      <c r="AT899" s="185" t="s">
        <v>134</v>
      </c>
      <c r="AU899" s="185" t="s">
        <v>87</v>
      </c>
      <c r="AV899" s="11" t="s">
        <v>22</v>
      </c>
      <c r="AW899" s="11" t="s">
        <v>35</v>
      </c>
      <c r="AX899" s="11" t="s">
        <v>77</v>
      </c>
      <c r="AY899" s="185" t="s">
        <v>127</v>
      </c>
    </row>
    <row r="900" spans="2:65" s="11" customFormat="1" ht="22.5" customHeight="1">
      <c r="B900" s="178"/>
      <c r="C900" s="179"/>
      <c r="D900" s="179"/>
      <c r="E900" s="180" t="s">
        <v>5</v>
      </c>
      <c r="F900" s="290" t="s">
        <v>1153</v>
      </c>
      <c r="G900" s="291"/>
      <c r="H900" s="291"/>
      <c r="I900" s="291"/>
      <c r="J900" s="179"/>
      <c r="K900" s="181" t="s">
        <v>5</v>
      </c>
      <c r="L900" s="179"/>
      <c r="M900" s="179"/>
      <c r="N900" s="179"/>
      <c r="O900" s="179"/>
      <c r="P900" s="179"/>
      <c r="Q900" s="179"/>
      <c r="R900" s="182"/>
      <c r="T900" s="183"/>
      <c r="U900" s="179"/>
      <c r="V900" s="179"/>
      <c r="W900" s="179"/>
      <c r="X900" s="179"/>
      <c r="Y900" s="179"/>
      <c r="Z900" s="179"/>
      <c r="AA900" s="184"/>
      <c r="AT900" s="185" t="s">
        <v>134</v>
      </c>
      <c r="AU900" s="185" t="s">
        <v>87</v>
      </c>
      <c r="AV900" s="11" t="s">
        <v>22</v>
      </c>
      <c r="AW900" s="11" t="s">
        <v>35</v>
      </c>
      <c r="AX900" s="11" t="s">
        <v>77</v>
      </c>
      <c r="AY900" s="185" t="s">
        <v>127</v>
      </c>
    </row>
    <row r="901" spans="2:65" s="10" customFormat="1" ht="22.5" customHeight="1">
      <c r="B901" s="170"/>
      <c r="C901" s="171"/>
      <c r="D901" s="171"/>
      <c r="E901" s="172" t="s">
        <v>5</v>
      </c>
      <c r="F901" s="302" t="s">
        <v>1147</v>
      </c>
      <c r="G901" s="303"/>
      <c r="H901" s="303"/>
      <c r="I901" s="303"/>
      <c r="J901" s="171"/>
      <c r="K901" s="173">
        <v>3.78</v>
      </c>
      <c r="L901" s="171"/>
      <c r="M901" s="171"/>
      <c r="N901" s="171"/>
      <c r="O901" s="171"/>
      <c r="P901" s="171"/>
      <c r="Q901" s="171"/>
      <c r="R901" s="174"/>
      <c r="T901" s="175"/>
      <c r="U901" s="171"/>
      <c r="V901" s="171"/>
      <c r="W901" s="171"/>
      <c r="X901" s="171"/>
      <c r="Y901" s="171"/>
      <c r="Z901" s="171"/>
      <c r="AA901" s="176"/>
      <c r="AT901" s="177" t="s">
        <v>134</v>
      </c>
      <c r="AU901" s="177" t="s">
        <v>87</v>
      </c>
      <c r="AV901" s="10" t="s">
        <v>87</v>
      </c>
      <c r="AW901" s="10" t="s">
        <v>35</v>
      </c>
      <c r="AX901" s="10" t="s">
        <v>77</v>
      </c>
      <c r="AY901" s="177" t="s">
        <v>127</v>
      </c>
    </row>
    <row r="902" spans="2:65" s="12" customFormat="1" ht="22.5" customHeight="1">
      <c r="B902" s="188"/>
      <c r="C902" s="189"/>
      <c r="D902" s="189"/>
      <c r="E902" s="190" t="s">
        <v>5</v>
      </c>
      <c r="F902" s="304" t="s">
        <v>279</v>
      </c>
      <c r="G902" s="305"/>
      <c r="H902" s="305"/>
      <c r="I902" s="305"/>
      <c r="J902" s="189"/>
      <c r="K902" s="191">
        <v>17.802</v>
      </c>
      <c r="L902" s="189"/>
      <c r="M902" s="189"/>
      <c r="N902" s="189"/>
      <c r="O902" s="189"/>
      <c r="P902" s="189"/>
      <c r="Q902" s="189"/>
      <c r="R902" s="192"/>
      <c r="T902" s="193"/>
      <c r="U902" s="189"/>
      <c r="V902" s="189"/>
      <c r="W902" s="189"/>
      <c r="X902" s="189"/>
      <c r="Y902" s="189"/>
      <c r="Z902" s="189"/>
      <c r="AA902" s="194"/>
      <c r="AT902" s="195" t="s">
        <v>134</v>
      </c>
      <c r="AU902" s="195" t="s">
        <v>87</v>
      </c>
      <c r="AV902" s="12" t="s">
        <v>150</v>
      </c>
      <c r="AW902" s="12" t="s">
        <v>35</v>
      </c>
      <c r="AX902" s="12" t="s">
        <v>22</v>
      </c>
      <c r="AY902" s="195" t="s">
        <v>127</v>
      </c>
    </row>
    <row r="903" spans="2:65" s="1" customFormat="1" ht="31.5" customHeight="1">
      <c r="B903" s="135"/>
      <c r="C903" s="163" t="s">
        <v>651</v>
      </c>
      <c r="D903" s="163" t="s">
        <v>128</v>
      </c>
      <c r="E903" s="164" t="s">
        <v>1154</v>
      </c>
      <c r="F903" s="285" t="s">
        <v>1155</v>
      </c>
      <c r="G903" s="285"/>
      <c r="H903" s="285"/>
      <c r="I903" s="285"/>
      <c r="J903" s="165" t="s">
        <v>472</v>
      </c>
      <c r="K903" s="166">
        <v>1</v>
      </c>
      <c r="L903" s="286">
        <v>0</v>
      </c>
      <c r="M903" s="286"/>
      <c r="N903" s="287">
        <f>ROUND(L903*K903,2)</f>
        <v>0</v>
      </c>
      <c r="O903" s="287"/>
      <c r="P903" s="287"/>
      <c r="Q903" s="287"/>
      <c r="R903" s="138"/>
      <c r="T903" s="167" t="s">
        <v>5</v>
      </c>
      <c r="U903" s="47" t="s">
        <v>42</v>
      </c>
      <c r="V903" s="39"/>
      <c r="W903" s="168">
        <f>V903*K903</f>
        <v>0</v>
      </c>
      <c r="X903" s="168">
        <v>5.9069999999999998E-2</v>
      </c>
      <c r="Y903" s="168">
        <f>X903*K903</f>
        <v>5.9069999999999998E-2</v>
      </c>
      <c r="Z903" s="168">
        <v>0</v>
      </c>
      <c r="AA903" s="169">
        <f>Z903*K903</f>
        <v>0</v>
      </c>
      <c r="AR903" s="21" t="s">
        <v>150</v>
      </c>
      <c r="AT903" s="21" t="s">
        <v>128</v>
      </c>
      <c r="AU903" s="21" t="s">
        <v>87</v>
      </c>
      <c r="AY903" s="21" t="s">
        <v>127</v>
      </c>
      <c r="BE903" s="109">
        <f>IF(U903="základní",N903,0)</f>
        <v>0</v>
      </c>
      <c r="BF903" s="109">
        <f>IF(U903="snížená",N903,0)</f>
        <v>0</v>
      </c>
      <c r="BG903" s="109">
        <f>IF(U903="zákl. přenesená",N903,0)</f>
        <v>0</v>
      </c>
      <c r="BH903" s="109">
        <f>IF(U903="sníž. přenesená",N903,0)</f>
        <v>0</v>
      </c>
      <c r="BI903" s="109">
        <f>IF(U903="nulová",N903,0)</f>
        <v>0</v>
      </c>
      <c r="BJ903" s="21" t="s">
        <v>22</v>
      </c>
      <c r="BK903" s="109">
        <f>ROUND(L903*K903,2)</f>
        <v>0</v>
      </c>
      <c r="BL903" s="21" t="s">
        <v>150</v>
      </c>
      <c r="BM903" s="21" t="s">
        <v>1156</v>
      </c>
    </row>
    <row r="904" spans="2:65" s="11" customFormat="1" ht="22.5" customHeight="1">
      <c r="B904" s="178"/>
      <c r="C904" s="179"/>
      <c r="D904" s="179"/>
      <c r="E904" s="180" t="s">
        <v>5</v>
      </c>
      <c r="F904" s="300" t="s">
        <v>263</v>
      </c>
      <c r="G904" s="301"/>
      <c r="H904" s="301"/>
      <c r="I904" s="301"/>
      <c r="J904" s="179"/>
      <c r="K904" s="181" t="s">
        <v>5</v>
      </c>
      <c r="L904" s="179"/>
      <c r="M904" s="179"/>
      <c r="N904" s="179"/>
      <c r="O904" s="179"/>
      <c r="P904" s="179"/>
      <c r="Q904" s="179"/>
      <c r="R904" s="182"/>
      <c r="T904" s="183"/>
      <c r="U904" s="179"/>
      <c r="V904" s="179"/>
      <c r="W904" s="179"/>
      <c r="X904" s="179"/>
      <c r="Y904" s="179"/>
      <c r="Z904" s="179"/>
      <c r="AA904" s="184"/>
      <c r="AT904" s="185" t="s">
        <v>134</v>
      </c>
      <c r="AU904" s="185" t="s">
        <v>87</v>
      </c>
      <c r="AV904" s="11" t="s">
        <v>22</v>
      </c>
      <c r="AW904" s="11" t="s">
        <v>35</v>
      </c>
      <c r="AX904" s="11" t="s">
        <v>77</v>
      </c>
      <c r="AY904" s="185" t="s">
        <v>127</v>
      </c>
    </row>
    <row r="905" spans="2:65" s="11" customFormat="1" ht="22.5" customHeight="1">
      <c r="B905" s="178"/>
      <c r="C905" s="179"/>
      <c r="D905" s="179"/>
      <c r="E905" s="180" t="s">
        <v>5</v>
      </c>
      <c r="F905" s="290" t="s">
        <v>760</v>
      </c>
      <c r="G905" s="291"/>
      <c r="H905" s="291"/>
      <c r="I905" s="291"/>
      <c r="J905" s="179"/>
      <c r="K905" s="181" t="s">
        <v>5</v>
      </c>
      <c r="L905" s="179"/>
      <c r="M905" s="179"/>
      <c r="N905" s="179"/>
      <c r="O905" s="179"/>
      <c r="P905" s="179"/>
      <c r="Q905" s="179"/>
      <c r="R905" s="182"/>
      <c r="T905" s="183"/>
      <c r="U905" s="179"/>
      <c r="V905" s="179"/>
      <c r="W905" s="179"/>
      <c r="X905" s="179"/>
      <c r="Y905" s="179"/>
      <c r="Z905" s="179"/>
      <c r="AA905" s="184"/>
      <c r="AT905" s="185" t="s">
        <v>134</v>
      </c>
      <c r="AU905" s="185" t="s">
        <v>87</v>
      </c>
      <c r="AV905" s="11" t="s">
        <v>22</v>
      </c>
      <c r="AW905" s="11" t="s">
        <v>35</v>
      </c>
      <c r="AX905" s="11" t="s">
        <v>77</v>
      </c>
      <c r="AY905" s="185" t="s">
        <v>127</v>
      </c>
    </row>
    <row r="906" spans="2:65" s="11" customFormat="1" ht="22.5" customHeight="1">
      <c r="B906" s="178"/>
      <c r="C906" s="179"/>
      <c r="D906" s="179"/>
      <c r="E906" s="180" t="s">
        <v>5</v>
      </c>
      <c r="F906" s="290" t="s">
        <v>761</v>
      </c>
      <c r="G906" s="291"/>
      <c r="H906" s="291"/>
      <c r="I906" s="291"/>
      <c r="J906" s="179"/>
      <c r="K906" s="181" t="s">
        <v>5</v>
      </c>
      <c r="L906" s="179"/>
      <c r="M906" s="179"/>
      <c r="N906" s="179"/>
      <c r="O906" s="179"/>
      <c r="P906" s="179"/>
      <c r="Q906" s="179"/>
      <c r="R906" s="182"/>
      <c r="T906" s="183"/>
      <c r="U906" s="179"/>
      <c r="V906" s="179"/>
      <c r="W906" s="179"/>
      <c r="X906" s="179"/>
      <c r="Y906" s="179"/>
      <c r="Z906" s="179"/>
      <c r="AA906" s="184"/>
      <c r="AT906" s="185" t="s">
        <v>134</v>
      </c>
      <c r="AU906" s="185" t="s">
        <v>87</v>
      </c>
      <c r="AV906" s="11" t="s">
        <v>22</v>
      </c>
      <c r="AW906" s="11" t="s">
        <v>35</v>
      </c>
      <c r="AX906" s="11" t="s">
        <v>77</v>
      </c>
      <c r="AY906" s="185" t="s">
        <v>127</v>
      </c>
    </row>
    <row r="907" spans="2:65" s="11" customFormat="1" ht="22.5" customHeight="1">
      <c r="B907" s="178"/>
      <c r="C907" s="179"/>
      <c r="D907" s="179"/>
      <c r="E907" s="180" t="s">
        <v>5</v>
      </c>
      <c r="F907" s="290" t="s">
        <v>762</v>
      </c>
      <c r="G907" s="291"/>
      <c r="H907" s="291"/>
      <c r="I907" s="291"/>
      <c r="J907" s="179"/>
      <c r="K907" s="181" t="s">
        <v>5</v>
      </c>
      <c r="L907" s="179"/>
      <c r="M907" s="179"/>
      <c r="N907" s="179"/>
      <c r="O907" s="179"/>
      <c r="P907" s="179"/>
      <c r="Q907" s="179"/>
      <c r="R907" s="182"/>
      <c r="T907" s="183"/>
      <c r="U907" s="179"/>
      <c r="V907" s="179"/>
      <c r="W907" s="179"/>
      <c r="X907" s="179"/>
      <c r="Y907" s="179"/>
      <c r="Z907" s="179"/>
      <c r="AA907" s="184"/>
      <c r="AT907" s="185" t="s">
        <v>134</v>
      </c>
      <c r="AU907" s="185" t="s">
        <v>87</v>
      </c>
      <c r="AV907" s="11" t="s">
        <v>22</v>
      </c>
      <c r="AW907" s="11" t="s">
        <v>35</v>
      </c>
      <c r="AX907" s="11" t="s">
        <v>77</v>
      </c>
      <c r="AY907" s="185" t="s">
        <v>127</v>
      </c>
    </row>
    <row r="908" spans="2:65" s="10" customFormat="1" ht="22.5" customHeight="1">
      <c r="B908" s="170"/>
      <c r="C908" s="171"/>
      <c r="D908" s="171"/>
      <c r="E908" s="172" t="s">
        <v>5</v>
      </c>
      <c r="F908" s="302" t="s">
        <v>22</v>
      </c>
      <c r="G908" s="303"/>
      <c r="H908" s="303"/>
      <c r="I908" s="303"/>
      <c r="J908" s="171"/>
      <c r="K908" s="173">
        <v>1</v>
      </c>
      <c r="L908" s="171"/>
      <c r="M908" s="171"/>
      <c r="N908" s="171"/>
      <c r="O908" s="171"/>
      <c r="P908" s="171"/>
      <c r="Q908" s="171"/>
      <c r="R908" s="174"/>
      <c r="T908" s="175"/>
      <c r="U908" s="171"/>
      <c r="V908" s="171"/>
      <c r="W908" s="171"/>
      <c r="X908" s="171"/>
      <c r="Y908" s="171"/>
      <c r="Z908" s="171"/>
      <c r="AA908" s="176"/>
      <c r="AT908" s="177" t="s">
        <v>134</v>
      </c>
      <c r="AU908" s="177" t="s">
        <v>87</v>
      </c>
      <c r="AV908" s="10" t="s">
        <v>87</v>
      </c>
      <c r="AW908" s="10" t="s">
        <v>35</v>
      </c>
      <c r="AX908" s="10" t="s">
        <v>22</v>
      </c>
      <c r="AY908" s="177" t="s">
        <v>127</v>
      </c>
    </row>
    <row r="909" spans="2:65" s="1" customFormat="1" ht="44.25" customHeight="1">
      <c r="B909" s="135"/>
      <c r="C909" s="163" t="s">
        <v>655</v>
      </c>
      <c r="D909" s="163" t="s">
        <v>128</v>
      </c>
      <c r="E909" s="164" t="s">
        <v>1157</v>
      </c>
      <c r="F909" s="285" t="s">
        <v>1158</v>
      </c>
      <c r="G909" s="285"/>
      <c r="H909" s="285"/>
      <c r="I909" s="285"/>
      <c r="J909" s="165" t="s">
        <v>472</v>
      </c>
      <c r="K909" s="166">
        <v>1</v>
      </c>
      <c r="L909" s="286">
        <v>0</v>
      </c>
      <c r="M909" s="286"/>
      <c r="N909" s="287">
        <f>ROUND(L909*K909,2)</f>
        <v>0</v>
      </c>
      <c r="O909" s="287"/>
      <c r="P909" s="287"/>
      <c r="Q909" s="287"/>
      <c r="R909" s="138"/>
      <c r="T909" s="167" t="s">
        <v>5</v>
      </c>
      <c r="U909" s="47" t="s">
        <v>42</v>
      </c>
      <c r="V909" s="39"/>
      <c r="W909" s="168">
        <f>V909*K909</f>
        <v>0</v>
      </c>
      <c r="X909" s="168">
        <v>2.6710000000000001E-2</v>
      </c>
      <c r="Y909" s="168">
        <f>X909*K909</f>
        <v>2.6710000000000001E-2</v>
      </c>
      <c r="Z909" s="168">
        <v>0</v>
      </c>
      <c r="AA909" s="169">
        <f>Z909*K909</f>
        <v>0</v>
      </c>
      <c r="AR909" s="21" t="s">
        <v>150</v>
      </c>
      <c r="AT909" s="21" t="s">
        <v>128</v>
      </c>
      <c r="AU909" s="21" t="s">
        <v>87</v>
      </c>
      <c r="AY909" s="21" t="s">
        <v>127</v>
      </c>
      <c r="BE909" s="109">
        <f>IF(U909="základní",N909,0)</f>
        <v>0</v>
      </c>
      <c r="BF909" s="109">
        <f>IF(U909="snížená",N909,0)</f>
        <v>0</v>
      </c>
      <c r="BG909" s="109">
        <f>IF(U909="zákl. přenesená",N909,0)</f>
        <v>0</v>
      </c>
      <c r="BH909" s="109">
        <f>IF(U909="sníž. přenesená",N909,0)</f>
        <v>0</v>
      </c>
      <c r="BI909" s="109">
        <f>IF(U909="nulová",N909,0)</f>
        <v>0</v>
      </c>
      <c r="BJ909" s="21" t="s">
        <v>22</v>
      </c>
      <c r="BK909" s="109">
        <f>ROUND(L909*K909,2)</f>
        <v>0</v>
      </c>
      <c r="BL909" s="21" t="s">
        <v>150</v>
      </c>
      <c r="BM909" s="21" t="s">
        <v>1159</v>
      </c>
    </row>
    <row r="910" spans="2:65" s="1" customFormat="1" ht="31.5" customHeight="1">
      <c r="B910" s="135"/>
      <c r="C910" s="163" t="s">
        <v>659</v>
      </c>
      <c r="D910" s="163" t="s">
        <v>128</v>
      </c>
      <c r="E910" s="164" t="s">
        <v>1160</v>
      </c>
      <c r="F910" s="285" t="s">
        <v>1161</v>
      </c>
      <c r="G910" s="285"/>
      <c r="H910" s="285"/>
      <c r="I910" s="285"/>
      <c r="J910" s="165" t="s">
        <v>472</v>
      </c>
      <c r="K910" s="166">
        <v>1</v>
      </c>
      <c r="L910" s="286">
        <v>0</v>
      </c>
      <c r="M910" s="286"/>
      <c r="N910" s="287">
        <f>ROUND(L910*K910,2)</f>
        <v>0</v>
      </c>
      <c r="O910" s="287"/>
      <c r="P910" s="287"/>
      <c r="Q910" s="287"/>
      <c r="R910" s="138"/>
      <c r="T910" s="167" t="s">
        <v>5</v>
      </c>
      <c r="U910" s="47" t="s">
        <v>42</v>
      </c>
      <c r="V910" s="39"/>
      <c r="W910" s="168">
        <f>V910*K910</f>
        <v>0</v>
      </c>
      <c r="X910" s="168">
        <v>6.2199999999999998E-3</v>
      </c>
      <c r="Y910" s="168">
        <f>X910*K910</f>
        <v>6.2199999999999998E-3</v>
      </c>
      <c r="Z910" s="168">
        <v>0</v>
      </c>
      <c r="AA910" s="169">
        <f>Z910*K910</f>
        <v>0</v>
      </c>
      <c r="AR910" s="21" t="s">
        <v>150</v>
      </c>
      <c r="AT910" s="21" t="s">
        <v>128</v>
      </c>
      <c r="AU910" s="21" t="s">
        <v>87</v>
      </c>
      <c r="AY910" s="21" t="s">
        <v>127</v>
      </c>
      <c r="BE910" s="109">
        <f>IF(U910="základní",N910,0)</f>
        <v>0</v>
      </c>
      <c r="BF910" s="109">
        <f>IF(U910="snížená",N910,0)</f>
        <v>0</v>
      </c>
      <c r="BG910" s="109">
        <f>IF(U910="zákl. přenesená",N910,0)</f>
        <v>0</v>
      </c>
      <c r="BH910" s="109">
        <f>IF(U910="sníž. přenesená",N910,0)</f>
        <v>0</v>
      </c>
      <c r="BI910" s="109">
        <f>IF(U910="nulová",N910,0)</f>
        <v>0</v>
      </c>
      <c r="BJ910" s="21" t="s">
        <v>22</v>
      </c>
      <c r="BK910" s="109">
        <f>ROUND(L910*K910,2)</f>
        <v>0</v>
      </c>
      <c r="BL910" s="21" t="s">
        <v>150</v>
      </c>
      <c r="BM910" s="21" t="s">
        <v>1162</v>
      </c>
    </row>
    <row r="911" spans="2:65" s="1" customFormat="1" ht="31.5" customHeight="1">
      <c r="B911" s="135"/>
      <c r="C911" s="163" t="s">
        <v>663</v>
      </c>
      <c r="D911" s="163" t="s">
        <v>128</v>
      </c>
      <c r="E911" s="164" t="s">
        <v>1163</v>
      </c>
      <c r="F911" s="285" t="s">
        <v>1164</v>
      </c>
      <c r="G911" s="285"/>
      <c r="H911" s="285"/>
      <c r="I911" s="285"/>
      <c r="J911" s="165" t="s">
        <v>472</v>
      </c>
      <c r="K911" s="166">
        <v>1</v>
      </c>
      <c r="L911" s="286">
        <v>0</v>
      </c>
      <c r="M911" s="286"/>
      <c r="N911" s="287">
        <f>ROUND(L911*K911,2)</f>
        <v>0</v>
      </c>
      <c r="O911" s="287"/>
      <c r="P911" s="287"/>
      <c r="Q911" s="287"/>
      <c r="R911" s="138"/>
      <c r="T911" s="167" t="s">
        <v>5</v>
      </c>
      <c r="U911" s="47" t="s">
        <v>42</v>
      </c>
      <c r="V911" s="39"/>
      <c r="W911" s="168">
        <f>V911*K911</f>
        <v>0</v>
      </c>
      <c r="X911" s="168">
        <v>0</v>
      </c>
      <c r="Y911" s="168">
        <f>X911*K911</f>
        <v>0</v>
      </c>
      <c r="Z911" s="168">
        <v>0</v>
      </c>
      <c r="AA911" s="169">
        <f>Z911*K911</f>
        <v>0</v>
      </c>
      <c r="AR911" s="21" t="s">
        <v>150</v>
      </c>
      <c r="AT911" s="21" t="s">
        <v>128</v>
      </c>
      <c r="AU911" s="21" t="s">
        <v>87</v>
      </c>
      <c r="AY911" s="21" t="s">
        <v>127</v>
      </c>
      <c r="BE911" s="109">
        <f>IF(U911="základní",N911,0)</f>
        <v>0</v>
      </c>
      <c r="BF911" s="109">
        <f>IF(U911="snížená",N911,0)</f>
        <v>0</v>
      </c>
      <c r="BG911" s="109">
        <f>IF(U911="zákl. přenesená",N911,0)</f>
        <v>0</v>
      </c>
      <c r="BH911" s="109">
        <f>IF(U911="sníž. přenesená",N911,0)</f>
        <v>0</v>
      </c>
      <c r="BI911" s="109">
        <f>IF(U911="nulová",N911,0)</f>
        <v>0</v>
      </c>
      <c r="BJ911" s="21" t="s">
        <v>22</v>
      </c>
      <c r="BK911" s="109">
        <f>ROUND(L911*K911,2)</f>
        <v>0</v>
      </c>
      <c r="BL911" s="21" t="s">
        <v>150</v>
      </c>
      <c r="BM911" s="21" t="s">
        <v>1165</v>
      </c>
    </row>
    <row r="912" spans="2:65" s="1" customFormat="1" ht="31.5" customHeight="1">
      <c r="B912" s="135"/>
      <c r="C912" s="163" t="s">
        <v>668</v>
      </c>
      <c r="D912" s="163" t="s">
        <v>128</v>
      </c>
      <c r="E912" s="164" t="s">
        <v>1166</v>
      </c>
      <c r="F912" s="285" t="s">
        <v>1167</v>
      </c>
      <c r="G912" s="285"/>
      <c r="H912" s="285"/>
      <c r="I912" s="285"/>
      <c r="J912" s="165" t="s">
        <v>472</v>
      </c>
      <c r="K912" s="166">
        <v>1</v>
      </c>
      <c r="L912" s="286">
        <v>0</v>
      </c>
      <c r="M912" s="286"/>
      <c r="N912" s="287">
        <f>ROUND(L912*K912,2)</f>
        <v>0</v>
      </c>
      <c r="O912" s="287"/>
      <c r="P912" s="287"/>
      <c r="Q912" s="287"/>
      <c r="R912" s="138"/>
      <c r="T912" s="167" t="s">
        <v>5</v>
      </c>
      <c r="U912" s="47" t="s">
        <v>42</v>
      </c>
      <c r="V912" s="39"/>
      <c r="W912" s="168">
        <f>V912*K912</f>
        <v>0</v>
      </c>
      <c r="X912" s="168">
        <v>3.5349999999999999E-2</v>
      </c>
      <c r="Y912" s="168">
        <f>X912*K912</f>
        <v>3.5349999999999999E-2</v>
      </c>
      <c r="Z912" s="168">
        <v>0</v>
      </c>
      <c r="AA912" s="169">
        <f>Z912*K912</f>
        <v>0</v>
      </c>
      <c r="AR912" s="21" t="s">
        <v>150</v>
      </c>
      <c r="AT912" s="21" t="s">
        <v>128</v>
      </c>
      <c r="AU912" s="21" t="s">
        <v>87</v>
      </c>
      <c r="AY912" s="21" t="s">
        <v>127</v>
      </c>
      <c r="BE912" s="109">
        <f>IF(U912="základní",N912,0)</f>
        <v>0</v>
      </c>
      <c r="BF912" s="109">
        <f>IF(U912="snížená",N912,0)</f>
        <v>0</v>
      </c>
      <c r="BG912" s="109">
        <f>IF(U912="zákl. přenesená",N912,0)</f>
        <v>0</v>
      </c>
      <c r="BH912" s="109">
        <f>IF(U912="sníž. přenesená",N912,0)</f>
        <v>0</v>
      </c>
      <c r="BI912" s="109">
        <f>IF(U912="nulová",N912,0)</f>
        <v>0</v>
      </c>
      <c r="BJ912" s="21" t="s">
        <v>22</v>
      </c>
      <c r="BK912" s="109">
        <f>ROUND(L912*K912,2)</f>
        <v>0</v>
      </c>
      <c r="BL912" s="21" t="s">
        <v>150</v>
      </c>
      <c r="BM912" s="21" t="s">
        <v>1168</v>
      </c>
    </row>
    <row r="913" spans="2:65" s="1" customFormat="1" ht="31.5" customHeight="1">
      <c r="B913" s="135"/>
      <c r="C913" s="163" t="s">
        <v>675</v>
      </c>
      <c r="D913" s="163" t="s">
        <v>128</v>
      </c>
      <c r="E913" s="164" t="s">
        <v>1169</v>
      </c>
      <c r="F913" s="285" t="s">
        <v>1170</v>
      </c>
      <c r="G913" s="285"/>
      <c r="H913" s="285"/>
      <c r="I913" s="285"/>
      <c r="J913" s="165" t="s">
        <v>472</v>
      </c>
      <c r="K913" s="166">
        <v>1</v>
      </c>
      <c r="L913" s="286">
        <v>0</v>
      </c>
      <c r="M913" s="286"/>
      <c r="N913" s="287">
        <f>ROUND(L913*K913,2)</f>
        <v>0</v>
      </c>
      <c r="O913" s="287"/>
      <c r="P913" s="287"/>
      <c r="Q913" s="287"/>
      <c r="R913" s="138"/>
      <c r="T913" s="167" t="s">
        <v>5</v>
      </c>
      <c r="U913" s="47" t="s">
        <v>42</v>
      </c>
      <c r="V913" s="39"/>
      <c r="W913" s="168">
        <f>V913*K913</f>
        <v>0</v>
      </c>
      <c r="X913" s="168">
        <v>0.1056</v>
      </c>
      <c r="Y913" s="168">
        <f>X913*K913</f>
        <v>0.1056</v>
      </c>
      <c r="Z913" s="168">
        <v>0</v>
      </c>
      <c r="AA913" s="169">
        <f>Z913*K913</f>
        <v>0</v>
      </c>
      <c r="AR913" s="21" t="s">
        <v>150</v>
      </c>
      <c r="AT913" s="21" t="s">
        <v>128</v>
      </c>
      <c r="AU913" s="21" t="s">
        <v>87</v>
      </c>
      <c r="AY913" s="21" t="s">
        <v>127</v>
      </c>
      <c r="BE913" s="109">
        <f>IF(U913="základní",N913,0)</f>
        <v>0</v>
      </c>
      <c r="BF913" s="109">
        <f>IF(U913="snížená",N913,0)</f>
        <v>0</v>
      </c>
      <c r="BG913" s="109">
        <f>IF(U913="zákl. přenesená",N913,0)</f>
        <v>0</v>
      </c>
      <c r="BH913" s="109">
        <f>IF(U913="sníž. přenesená",N913,0)</f>
        <v>0</v>
      </c>
      <c r="BI913" s="109">
        <f>IF(U913="nulová",N913,0)</f>
        <v>0</v>
      </c>
      <c r="BJ913" s="21" t="s">
        <v>22</v>
      </c>
      <c r="BK913" s="109">
        <f>ROUND(L913*K913,2)</f>
        <v>0</v>
      </c>
      <c r="BL913" s="21" t="s">
        <v>150</v>
      </c>
      <c r="BM913" s="21" t="s">
        <v>1171</v>
      </c>
    </row>
    <row r="914" spans="2:65" s="11" customFormat="1" ht="22.5" customHeight="1">
      <c r="B914" s="178"/>
      <c r="C914" s="179"/>
      <c r="D914" s="179"/>
      <c r="E914" s="180" t="s">
        <v>5</v>
      </c>
      <c r="F914" s="300" t="s">
        <v>263</v>
      </c>
      <c r="G914" s="301"/>
      <c r="H914" s="301"/>
      <c r="I914" s="301"/>
      <c r="J914" s="179"/>
      <c r="K914" s="181" t="s">
        <v>5</v>
      </c>
      <c r="L914" s="179"/>
      <c r="M914" s="179"/>
      <c r="N914" s="179"/>
      <c r="O914" s="179"/>
      <c r="P914" s="179"/>
      <c r="Q914" s="179"/>
      <c r="R914" s="182"/>
      <c r="T914" s="183"/>
      <c r="U914" s="179"/>
      <c r="V914" s="179"/>
      <c r="W914" s="179"/>
      <c r="X914" s="179"/>
      <c r="Y914" s="179"/>
      <c r="Z914" s="179"/>
      <c r="AA914" s="184"/>
      <c r="AT914" s="185" t="s">
        <v>134</v>
      </c>
      <c r="AU914" s="185" t="s">
        <v>87</v>
      </c>
      <c r="AV914" s="11" t="s">
        <v>22</v>
      </c>
      <c r="AW914" s="11" t="s">
        <v>35</v>
      </c>
      <c r="AX914" s="11" t="s">
        <v>77</v>
      </c>
      <c r="AY914" s="185" t="s">
        <v>127</v>
      </c>
    </row>
    <row r="915" spans="2:65" s="11" customFormat="1" ht="22.5" customHeight="1">
      <c r="B915" s="178"/>
      <c r="C915" s="179"/>
      <c r="D915" s="179"/>
      <c r="E915" s="180" t="s">
        <v>5</v>
      </c>
      <c r="F915" s="290" t="s">
        <v>760</v>
      </c>
      <c r="G915" s="291"/>
      <c r="H915" s="291"/>
      <c r="I915" s="291"/>
      <c r="J915" s="179"/>
      <c r="K915" s="181" t="s">
        <v>5</v>
      </c>
      <c r="L915" s="179"/>
      <c r="M915" s="179"/>
      <c r="N915" s="179"/>
      <c r="O915" s="179"/>
      <c r="P915" s="179"/>
      <c r="Q915" s="179"/>
      <c r="R915" s="182"/>
      <c r="T915" s="183"/>
      <c r="U915" s="179"/>
      <c r="V915" s="179"/>
      <c r="W915" s="179"/>
      <c r="X915" s="179"/>
      <c r="Y915" s="179"/>
      <c r="Z915" s="179"/>
      <c r="AA915" s="184"/>
      <c r="AT915" s="185" t="s">
        <v>134</v>
      </c>
      <c r="AU915" s="185" t="s">
        <v>87</v>
      </c>
      <c r="AV915" s="11" t="s">
        <v>22</v>
      </c>
      <c r="AW915" s="11" t="s">
        <v>35</v>
      </c>
      <c r="AX915" s="11" t="s">
        <v>77</v>
      </c>
      <c r="AY915" s="185" t="s">
        <v>127</v>
      </c>
    </row>
    <row r="916" spans="2:65" s="11" customFormat="1" ht="22.5" customHeight="1">
      <c r="B916" s="178"/>
      <c r="C916" s="179"/>
      <c r="D916" s="179"/>
      <c r="E916" s="180" t="s">
        <v>5</v>
      </c>
      <c r="F916" s="290" t="s">
        <v>761</v>
      </c>
      <c r="G916" s="291"/>
      <c r="H916" s="291"/>
      <c r="I916" s="291"/>
      <c r="J916" s="179"/>
      <c r="K916" s="181" t="s">
        <v>5</v>
      </c>
      <c r="L916" s="179"/>
      <c r="M916" s="179"/>
      <c r="N916" s="179"/>
      <c r="O916" s="179"/>
      <c r="P916" s="179"/>
      <c r="Q916" s="179"/>
      <c r="R916" s="182"/>
      <c r="T916" s="183"/>
      <c r="U916" s="179"/>
      <c r="V916" s="179"/>
      <c r="W916" s="179"/>
      <c r="X916" s="179"/>
      <c r="Y916" s="179"/>
      <c r="Z916" s="179"/>
      <c r="AA916" s="184"/>
      <c r="AT916" s="185" t="s">
        <v>134</v>
      </c>
      <c r="AU916" s="185" t="s">
        <v>87</v>
      </c>
      <c r="AV916" s="11" t="s">
        <v>22</v>
      </c>
      <c r="AW916" s="11" t="s">
        <v>35</v>
      </c>
      <c r="AX916" s="11" t="s">
        <v>77</v>
      </c>
      <c r="AY916" s="185" t="s">
        <v>127</v>
      </c>
    </row>
    <row r="917" spans="2:65" s="11" customFormat="1" ht="22.5" customHeight="1">
      <c r="B917" s="178"/>
      <c r="C917" s="179"/>
      <c r="D917" s="179"/>
      <c r="E917" s="180" t="s">
        <v>5</v>
      </c>
      <c r="F917" s="290" t="s">
        <v>762</v>
      </c>
      <c r="G917" s="291"/>
      <c r="H917" s="291"/>
      <c r="I917" s="291"/>
      <c r="J917" s="179"/>
      <c r="K917" s="181" t="s">
        <v>5</v>
      </c>
      <c r="L917" s="179"/>
      <c r="M917" s="179"/>
      <c r="N917" s="179"/>
      <c r="O917" s="179"/>
      <c r="P917" s="179"/>
      <c r="Q917" s="179"/>
      <c r="R917" s="182"/>
      <c r="T917" s="183"/>
      <c r="U917" s="179"/>
      <c r="V917" s="179"/>
      <c r="W917" s="179"/>
      <c r="X917" s="179"/>
      <c r="Y917" s="179"/>
      <c r="Z917" s="179"/>
      <c r="AA917" s="184"/>
      <c r="AT917" s="185" t="s">
        <v>134</v>
      </c>
      <c r="AU917" s="185" t="s">
        <v>87</v>
      </c>
      <c r="AV917" s="11" t="s">
        <v>22</v>
      </c>
      <c r="AW917" s="11" t="s">
        <v>35</v>
      </c>
      <c r="AX917" s="11" t="s">
        <v>77</v>
      </c>
      <c r="AY917" s="185" t="s">
        <v>127</v>
      </c>
    </row>
    <row r="918" spans="2:65" s="10" customFormat="1" ht="22.5" customHeight="1">
      <c r="B918" s="170"/>
      <c r="C918" s="171"/>
      <c r="D918" s="171"/>
      <c r="E918" s="172" t="s">
        <v>5</v>
      </c>
      <c r="F918" s="302" t="s">
        <v>22</v>
      </c>
      <c r="G918" s="303"/>
      <c r="H918" s="303"/>
      <c r="I918" s="303"/>
      <c r="J918" s="171"/>
      <c r="K918" s="173">
        <v>1</v>
      </c>
      <c r="L918" s="171"/>
      <c r="M918" s="171"/>
      <c r="N918" s="171"/>
      <c r="O918" s="171"/>
      <c r="P918" s="171"/>
      <c r="Q918" s="171"/>
      <c r="R918" s="174"/>
      <c r="T918" s="175"/>
      <c r="U918" s="171"/>
      <c r="V918" s="171"/>
      <c r="W918" s="171"/>
      <c r="X918" s="171"/>
      <c r="Y918" s="171"/>
      <c r="Z918" s="171"/>
      <c r="AA918" s="176"/>
      <c r="AT918" s="177" t="s">
        <v>134</v>
      </c>
      <c r="AU918" s="177" t="s">
        <v>87</v>
      </c>
      <c r="AV918" s="10" t="s">
        <v>87</v>
      </c>
      <c r="AW918" s="10" t="s">
        <v>35</v>
      </c>
      <c r="AX918" s="10" t="s">
        <v>22</v>
      </c>
      <c r="AY918" s="177" t="s">
        <v>127</v>
      </c>
    </row>
    <row r="919" spans="2:65" s="1" customFormat="1" ht="31.5" customHeight="1">
      <c r="B919" s="135"/>
      <c r="C919" s="163" t="s">
        <v>679</v>
      </c>
      <c r="D919" s="163" t="s">
        <v>128</v>
      </c>
      <c r="E919" s="164" t="s">
        <v>1172</v>
      </c>
      <c r="F919" s="285" t="s">
        <v>1173</v>
      </c>
      <c r="G919" s="285"/>
      <c r="H919" s="285"/>
      <c r="I919" s="285"/>
      <c r="J919" s="165" t="s">
        <v>472</v>
      </c>
      <c r="K919" s="166">
        <v>2</v>
      </c>
      <c r="L919" s="286">
        <v>0</v>
      </c>
      <c r="M919" s="286"/>
      <c r="N919" s="287">
        <f>ROUND(L919*K919,2)</f>
        <v>0</v>
      </c>
      <c r="O919" s="287"/>
      <c r="P919" s="287"/>
      <c r="Q919" s="287"/>
      <c r="R919" s="138"/>
      <c r="T919" s="167" t="s">
        <v>5</v>
      </c>
      <c r="U919" s="47" t="s">
        <v>42</v>
      </c>
      <c r="V919" s="39"/>
      <c r="W919" s="168">
        <f>V919*K919</f>
        <v>0</v>
      </c>
      <c r="X919" s="168">
        <v>0.10661</v>
      </c>
      <c r="Y919" s="168">
        <f>X919*K919</f>
        <v>0.21321999999999999</v>
      </c>
      <c r="Z919" s="168">
        <v>0</v>
      </c>
      <c r="AA919" s="169">
        <f>Z919*K919</f>
        <v>0</v>
      </c>
      <c r="AR919" s="21" t="s">
        <v>150</v>
      </c>
      <c r="AT919" s="21" t="s">
        <v>128</v>
      </c>
      <c r="AU919" s="21" t="s">
        <v>87</v>
      </c>
      <c r="AY919" s="21" t="s">
        <v>127</v>
      </c>
      <c r="BE919" s="109">
        <f>IF(U919="základní",N919,0)</f>
        <v>0</v>
      </c>
      <c r="BF919" s="109">
        <f>IF(U919="snížená",N919,0)</f>
        <v>0</v>
      </c>
      <c r="BG919" s="109">
        <f>IF(U919="zákl. přenesená",N919,0)</f>
        <v>0</v>
      </c>
      <c r="BH919" s="109">
        <f>IF(U919="sníž. přenesená",N919,0)</f>
        <v>0</v>
      </c>
      <c r="BI919" s="109">
        <f>IF(U919="nulová",N919,0)</f>
        <v>0</v>
      </c>
      <c r="BJ919" s="21" t="s">
        <v>22</v>
      </c>
      <c r="BK919" s="109">
        <f>ROUND(L919*K919,2)</f>
        <v>0</v>
      </c>
      <c r="BL919" s="21" t="s">
        <v>150</v>
      </c>
      <c r="BM919" s="21" t="s">
        <v>1174</v>
      </c>
    </row>
    <row r="920" spans="2:65" s="11" customFormat="1" ht="22.5" customHeight="1">
      <c r="B920" s="178"/>
      <c r="C920" s="179"/>
      <c r="D920" s="179"/>
      <c r="E920" s="180" t="s">
        <v>5</v>
      </c>
      <c r="F920" s="300" t="s">
        <v>263</v>
      </c>
      <c r="G920" s="301"/>
      <c r="H920" s="301"/>
      <c r="I920" s="301"/>
      <c r="J920" s="179"/>
      <c r="K920" s="181" t="s">
        <v>5</v>
      </c>
      <c r="L920" s="179"/>
      <c r="M920" s="179"/>
      <c r="N920" s="179"/>
      <c r="O920" s="179"/>
      <c r="P920" s="179"/>
      <c r="Q920" s="179"/>
      <c r="R920" s="182"/>
      <c r="T920" s="183"/>
      <c r="U920" s="179"/>
      <c r="V920" s="179"/>
      <c r="W920" s="179"/>
      <c r="X920" s="179"/>
      <c r="Y920" s="179"/>
      <c r="Z920" s="179"/>
      <c r="AA920" s="184"/>
      <c r="AT920" s="185" t="s">
        <v>134</v>
      </c>
      <c r="AU920" s="185" t="s">
        <v>87</v>
      </c>
      <c r="AV920" s="11" t="s">
        <v>22</v>
      </c>
      <c r="AW920" s="11" t="s">
        <v>35</v>
      </c>
      <c r="AX920" s="11" t="s">
        <v>77</v>
      </c>
      <c r="AY920" s="185" t="s">
        <v>127</v>
      </c>
    </row>
    <row r="921" spans="2:65" s="11" customFormat="1" ht="22.5" customHeight="1">
      <c r="B921" s="178"/>
      <c r="C921" s="179"/>
      <c r="D921" s="179"/>
      <c r="E921" s="180" t="s">
        <v>5</v>
      </c>
      <c r="F921" s="290" t="s">
        <v>760</v>
      </c>
      <c r="G921" s="291"/>
      <c r="H921" s="291"/>
      <c r="I921" s="291"/>
      <c r="J921" s="179"/>
      <c r="K921" s="181" t="s">
        <v>5</v>
      </c>
      <c r="L921" s="179"/>
      <c r="M921" s="179"/>
      <c r="N921" s="179"/>
      <c r="O921" s="179"/>
      <c r="P921" s="179"/>
      <c r="Q921" s="179"/>
      <c r="R921" s="182"/>
      <c r="T921" s="183"/>
      <c r="U921" s="179"/>
      <c r="V921" s="179"/>
      <c r="W921" s="179"/>
      <c r="X921" s="179"/>
      <c r="Y921" s="179"/>
      <c r="Z921" s="179"/>
      <c r="AA921" s="184"/>
      <c r="AT921" s="185" t="s">
        <v>134</v>
      </c>
      <c r="AU921" s="185" t="s">
        <v>87</v>
      </c>
      <c r="AV921" s="11" t="s">
        <v>22</v>
      </c>
      <c r="AW921" s="11" t="s">
        <v>35</v>
      </c>
      <c r="AX921" s="11" t="s">
        <v>77</v>
      </c>
      <c r="AY921" s="185" t="s">
        <v>127</v>
      </c>
    </row>
    <row r="922" spans="2:65" s="11" customFormat="1" ht="22.5" customHeight="1">
      <c r="B922" s="178"/>
      <c r="C922" s="179"/>
      <c r="D922" s="179"/>
      <c r="E922" s="180" t="s">
        <v>5</v>
      </c>
      <c r="F922" s="290" t="s">
        <v>761</v>
      </c>
      <c r="G922" s="291"/>
      <c r="H922" s="291"/>
      <c r="I922" s="291"/>
      <c r="J922" s="179"/>
      <c r="K922" s="181" t="s">
        <v>5</v>
      </c>
      <c r="L922" s="179"/>
      <c r="M922" s="179"/>
      <c r="N922" s="179"/>
      <c r="O922" s="179"/>
      <c r="P922" s="179"/>
      <c r="Q922" s="179"/>
      <c r="R922" s="182"/>
      <c r="T922" s="183"/>
      <c r="U922" s="179"/>
      <c r="V922" s="179"/>
      <c r="W922" s="179"/>
      <c r="X922" s="179"/>
      <c r="Y922" s="179"/>
      <c r="Z922" s="179"/>
      <c r="AA922" s="184"/>
      <c r="AT922" s="185" t="s">
        <v>134</v>
      </c>
      <c r="AU922" s="185" t="s">
        <v>87</v>
      </c>
      <c r="AV922" s="11" t="s">
        <v>22</v>
      </c>
      <c r="AW922" s="11" t="s">
        <v>35</v>
      </c>
      <c r="AX922" s="11" t="s">
        <v>77</v>
      </c>
      <c r="AY922" s="185" t="s">
        <v>127</v>
      </c>
    </row>
    <row r="923" spans="2:65" s="11" customFormat="1" ht="22.5" customHeight="1">
      <c r="B923" s="178"/>
      <c r="C923" s="179"/>
      <c r="D923" s="179"/>
      <c r="E923" s="180" t="s">
        <v>5</v>
      </c>
      <c r="F923" s="290" t="s">
        <v>762</v>
      </c>
      <c r="G923" s="291"/>
      <c r="H923" s="291"/>
      <c r="I923" s="291"/>
      <c r="J923" s="179"/>
      <c r="K923" s="181" t="s">
        <v>5</v>
      </c>
      <c r="L923" s="179"/>
      <c r="M923" s="179"/>
      <c r="N923" s="179"/>
      <c r="O923" s="179"/>
      <c r="P923" s="179"/>
      <c r="Q923" s="179"/>
      <c r="R923" s="182"/>
      <c r="T923" s="183"/>
      <c r="U923" s="179"/>
      <c r="V923" s="179"/>
      <c r="W923" s="179"/>
      <c r="X923" s="179"/>
      <c r="Y923" s="179"/>
      <c r="Z923" s="179"/>
      <c r="AA923" s="184"/>
      <c r="AT923" s="185" t="s">
        <v>134</v>
      </c>
      <c r="AU923" s="185" t="s">
        <v>87</v>
      </c>
      <c r="AV923" s="11" t="s">
        <v>22</v>
      </c>
      <c r="AW923" s="11" t="s">
        <v>35</v>
      </c>
      <c r="AX923" s="11" t="s">
        <v>77</v>
      </c>
      <c r="AY923" s="185" t="s">
        <v>127</v>
      </c>
    </row>
    <row r="924" spans="2:65" s="10" customFormat="1" ht="22.5" customHeight="1">
      <c r="B924" s="170"/>
      <c r="C924" s="171"/>
      <c r="D924" s="171"/>
      <c r="E924" s="172" t="s">
        <v>5</v>
      </c>
      <c r="F924" s="302" t="s">
        <v>87</v>
      </c>
      <c r="G924" s="303"/>
      <c r="H924" s="303"/>
      <c r="I924" s="303"/>
      <c r="J924" s="171"/>
      <c r="K924" s="173">
        <v>2</v>
      </c>
      <c r="L924" s="171"/>
      <c r="M924" s="171"/>
      <c r="N924" s="171"/>
      <c r="O924" s="171"/>
      <c r="P924" s="171"/>
      <c r="Q924" s="171"/>
      <c r="R924" s="174"/>
      <c r="T924" s="175"/>
      <c r="U924" s="171"/>
      <c r="V924" s="171"/>
      <c r="W924" s="171"/>
      <c r="X924" s="171"/>
      <c r="Y924" s="171"/>
      <c r="Z924" s="171"/>
      <c r="AA924" s="176"/>
      <c r="AT924" s="177" t="s">
        <v>134</v>
      </c>
      <c r="AU924" s="177" t="s">
        <v>87</v>
      </c>
      <c r="AV924" s="10" t="s">
        <v>87</v>
      </c>
      <c r="AW924" s="10" t="s">
        <v>35</v>
      </c>
      <c r="AX924" s="10" t="s">
        <v>22</v>
      </c>
      <c r="AY924" s="177" t="s">
        <v>127</v>
      </c>
    </row>
    <row r="925" spans="2:65" s="1" customFormat="1" ht="31.5" customHeight="1">
      <c r="B925" s="135"/>
      <c r="C925" s="163" t="s">
        <v>684</v>
      </c>
      <c r="D925" s="163" t="s">
        <v>128</v>
      </c>
      <c r="E925" s="164" t="s">
        <v>1175</v>
      </c>
      <c r="F925" s="285" t="s">
        <v>1176</v>
      </c>
      <c r="G925" s="285"/>
      <c r="H925" s="285"/>
      <c r="I925" s="285"/>
      <c r="J925" s="165" t="s">
        <v>472</v>
      </c>
      <c r="K925" s="166">
        <v>3</v>
      </c>
      <c r="L925" s="286">
        <v>0</v>
      </c>
      <c r="M925" s="286"/>
      <c r="N925" s="287">
        <f>ROUND(L925*K925,2)</f>
        <v>0</v>
      </c>
      <c r="O925" s="287"/>
      <c r="P925" s="287"/>
      <c r="Q925" s="287"/>
      <c r="R925" s="138"/>
      <c r="T925" s="167" t="s">
        <v>5</v>
      </c>
      <c r="U925" s="47" t="s">
        <v>42</v>
      </c>
      <c r="V925" s="39"/>
      <c r="W925" s="168">
        <f>V925*K925</f>
        <v>0</v>
      </c>
      <c r="X925" s="168">
        <v>4.8480000000000002E-2</v>
      </c>
      <c r="Y925" s="168">
        <f>X925*K925</f>
        <v>0.14544000000000001</v>
      </c>
      <c r="Z925" s="168">
        <v>0</v>
      </c>
      <c r="AA925" s="169">
        <f>Z925*K925</f>
        <v>0</v>
      </c>
      <c r="AR925" s="21" t="s">
        <v>150</v>
      </c>
      <c r="AT925" s="21" t="s">
        <v>128</v>
      </c>
      <c r="AU925" s="21" t="s">
        <v>87</v>
      </c>
      <c r="AY925" s="21" t="s">
        <v>127</v>
      </c>
      <c r="BE925" s="109">
        <f>IF(U925="základní",N925,0)</f>
        <v>0</v>
      </c>
      <c r="BF925" s="109">
        <f>IF(U925="snížená",N925,0)</f>
        <v>0</v>
      </c>
      <c r="BG925" s="109">
        <f>IF(U925="zákl. přenesená",N925,0)</f>
        <v>0</v>
      </c>
      <c r="BH925" s="109">
        <f>IF(U925="sníž. přenesená",N925,0)</f>
        <v>0</v>
      </c>
      <c r="BI925" s="109">
        <f>IF(U925="nulová",N925,0)</f>
        <v>0</v>
      </c>
      <c r="BJ925" s="21" t="s">
        <v>22</v>
      </c>
      <c r="BK925" s="109">
        <f>ROUND(L925*K925,2)</f>
        <v>0</v>
      </c>
      <c r="BL925" s="21" t="s">
        <v>150</v>
      </c>
      <c r="BM925" s="21" t="s">
        <v>1177</v>
      </c>
    </row>
    <row r="926" spans="2:65" s="10" customFormat="1" ht="22.5" customHeight="1">
      <c r="B926" s="170"/>
      <c r="C926" s="171"/>
      <c r="D926" s="171"/>
      <c r="E926" s="172" t="s">
        <v>5</v>
      </c>
      <c r="F926" s="288" t="s">
        <v>1178</v>
      </c>
      <c r="G926" s="289"/>
      <c r="H926" s="289"/>
      <c r="I926" s="289"/>
      <c r="J926" s="171"/>
      <c r="K926" s="173">
        <v>3</v>
      </c>
      <c r="L926" s="171"/>
      <c r="M926" s="171"/>
      <c r="N926" s="171"/>
      <c r="O926" s="171"/>
      <c r="P926" s="171"/>
      <c r="Q926" s="171"/>
      <c r="R926" s="174"/>
      <c r="T926" s="175"/>
      <c r="U926" s="171"/>
      <c r="V926" s="171"/>
      <c r="W926" s="171"/>
      <c r="X926" s="171"/>
      <c r="Y926" s="171"/>
      <c r="Z926" s="171"/>
      <c r="AA926" s="176"/>
      <c r="AT926" s="177" t="s">
        <v>134</v>
      </c>
      <c r="AU926" s="177" t="s">
        <v>87</v>
      </c>
      <c r="AV926" s="10" t="s">
        <v>87</v>
      </c>
      <c r="AW926" s="10" t="s">
        <v>35</v>
      </c>
      <c r="AX926" s="10" t="s">
        <v>22</v>
      </c>
      <c r="AY926" s="177" t="s">
        <v>127</v>
      </c>
    </row>
    <row r="927" spans="2:65" s="1" customFormat="1" ht="31.5" customHeight="1">
      <c r="B927" s="135"/>
      <c r="C927" s="163" t="s">
        <v>688</v>
      </c>
      <c r="D927" s="163" t="s">
        <v>128</v>
      </c>
      <c r="E927" s="164" t="s">
        <v>1179</v>
      </c>
      <c r="F927" s="285" t="s">
        <v>1180</v>
      </c>
      <c r="G927" s="285"/>
      <c r="H927" s="285"/>
      <c r="I927" s="285"/>
      <c r="J927" s="165" t="s">
        <v>472</v>
      </c>
      <c r="K927" s="166">
        <v>3</v>
      </c>
      <c r="L927" s="286">
        <v>0</v>
      </c>
      <c r="M927" s="286"/>
      <c r="N927" s="287">
        <f>ROUND(L927*K927,2)</f>
        <v>0</v>
      </c>
      <c r="O927" s="287"/>
      <c r="P927" s="287"/>
      <c r="Q927" s="287"/>
      <c r="R927" s="138"/>
      <c r="T927" s="167" t="s">
        <v>5</v>
      </c>
      <c r="U927" s="47" t="s">
        <v>42</v>
      </c>
      <c r="V927" s="39"/>
      <c r="W927" s="168">
        <f>V927*K927</f>
        <v>0</v>
      </c>
      <c r="X927" s="168">
        <v>0</v>
      </c>
      <c r="Y927" s="168">
        <f>X927*K927</f>
        <v>0</v>
      </c>
      <c r="Z927" s="168">
        <v>0</v>
      </c>
      <c r="AA927" s="169">
        <f>Z927*K927</f>
        <v>0</v>
      </c>
      <c r="AR927" s="21" t="s">
        <v>150</v>
      </c>
      <c r="AT927" s="21" t="s">
        <v>128</v>
      </c>
      <c r="AU927" s="21" t="s">
        <v>87</v>
      </c>
      <c r="AY927" s="21" t="s">
        <v>127</v>
      </c>
      <c r="BE927" s="109">
        <f>IF(U927="základní",N927,0)</f>
        <v>0</v>
      </c>
      <c r="BF927" s="109">
        <f>IF(U927="snížená",N927,0)</f>
        <v>0</v>
      </c>
      <c r="BG927" s="109">
        <f>IF(U927="zákl. přenesená",N927,0)</f>
        <v>0</v>
      </c>
      <c r="BH927" s="109">
        <f>IF(U927="sníž. přenesená",N927,0)</f>
        <v>0</v>
      </c>
      <c r="BI927" s="109">
        <f>IF(U927="nulová",N927,0)</f>
        <v>0</v>
      </c>
      <c r="BJ927" s="21" t="s">
        <v>22</v>
      </c>
      <c r="BK927" s="109">
        <f>ROUND(L927*K927,2)</f>
        <v>0</v>
      </c>
      <c r="BL927" s="21" t="s">
        <v>150</v>
      </c>
      <c r="BM927" s="21" t="s">
        <v>1181</v>
      </c>
    </row>
    <row r="928" spans="2:65" s="1" customFormat="1" ht="44.25" customHeight="1">
      <c r="B928" s="135"/>
      <c r="C928" s="163" t="s">
        <v>692</v>
      </c>
      <c r="D928" s="163" t="s">
        <v>128</v>
      </c>
      <c r="E928" s="164" t="s">
        <v>1182</v>
      </c>
      <c r="F928" s="285" t="s">
        <v>1183</v>
      </c>
      <c r="G928" s="285"/>
      <c r="H928" s="285"/>
      <c r="I928" s="285"/>
      <c r="J928" s="165" t="s">
        <v>472</v>
      </c>
      <c r="K928" s="166">
        <v>3</v>
      </c>
      <c r="L928" s="286">
        <v>0</v>
      </c>
      <c r="M928" s="286"/>
      <c r="N928" s="287">
        <f>ROUND(L928*K928,2)</f>
        <v>0</v>
      </c>
      <c r="O928" s="287"/>
      <c r="P928" s="287"/>
      <c r="Q928" s="287"/>
      <c r="R928" s="138"/>
      <c r="T928" s="167" t="s">
        <v>5</v>
      </c>
      <c r="U928" s="47" t="s">
        <v>42</v>
      </c>
      <c r="V928" s="39"/>
      <c r="W928" s="168">
        <f>V928*K928</f>
        <v>0</v>
      </c>
      <c r="X928" s="168">
        <v>0.35248000000000002</v>
      </c>
      <c r="Y928" s="168">
        <f>X928*K928</f>
        <v>1.0574400000000002</v>
      </c>
      <c r="Z928" s="168">
        <v>0</v>
      </c>
      <c r="AA928" s="169">
        <f>Z928*K928</f>
        <v>0</v>
      </c>
      <c r="AR928" s="21" t="s">
        <v>150</v>
      </c>
      <c r="AT928" s="21" t="s">
        <v>128</v>
      </c>
      <c r="AU928" s="21" t="s">
        <v>87</v>
      </c>
      <c r="AY928" s="21" t="s">
        <v>127</v>
      </c>
      <c r="BE928" s="109">
        <f>IF(U928="základní",N928,0)</f>
        <v>0</v>
      </c>
      <c r="BF928" s="109">
        <f>IF(U928="snížená",N928,0)</f>
        <v>0</v>
      </c>
      <c r="BG928" s="109">
        <f>IF(U928="zákl. přenesená",N928,0)</f>
        <v>0</v>
      </c>
      <c r="BH928" s="109">
        <f>IF(U928="sníž. přenesená",N928,0)</f>
        <v>0</v>
      </c>
      <c r="BI928" s="109">
        <f>IF(U928="nulová",N928,0)</f>
        <v>0</v>
      </c>
      <c r="BJ928" s="21" t="s">
        <v>22</v>
      </c>
      <c r="BK928" s="109">
        <f>ROUND(L928*K928,2)</f>
        <v>0</v>
      </c>
      <c r="BL928" s="21" t="s">
        <v>150</v>
      </c>
      <c r="BM928" s="21" t="s">
        <v>1184</v>
      </c>
    </row>
    <row r="929" spans="2:65" s="1" customFormat="1" ht="22.5" customHeight="1">
      <c r="B929" s="135"/>
      <c r="C929" s="163" t="s">
        <v>696</v>
      </c>
      <c r="D929" s="163" t="s">
        <v>128</v>
      </c>
      <c r="E929" s="164" t="s">
        <v>1185</v>
      </c>
      <c r="F929" s="285" t="s">
        <v>1186</v>
      </c>
      <c r="G929" s="285"/>
      <c r="H929" s="285"/>
      <c r="I929" s="285"/>
      <c r="J929" s="165" t="s">
        <v>472</v>
      </c>
      <c r="K929" s="166">
        <v>58</v>
      </c>
      <c r="L929" s="286">
        <v>0</v>
      </c>
      <c r="M929" s="286"/>
      <c r="N929" s="287">
        <f>ROUND(L929*K929,2)</f>
        <v>0</v>
      </c>
      <c r="O929" s="287"/>
      <c r="P929" s="287"/>
      <c r="Q929" s="287"/>
      <c r="R929" s="138"/>
      <c r="T929" s="167" t="s">
        <v>5</v>
      </c>
      <c r="U929" s="47" t="s">
        <v>42</v>
      </c>
      <c r="V929" s="39"/>
      <c r="W929" s="168">
        <f>V929*K929</f>
        <v>0</v>
      </c>
      <c r="X929" s="168">
        <v>1.56E-3</v>
      </c>
      <c r="Y929" s="168">
        <f>X929*K929</f>
        <v>9.0480000000000005E-2</v>
      </c>
      <c r="Z929" s="168">
        <v>0</v>
      </c>
      <c r="AA929" s="169">
        <f>Z929*K929</f>
        <v>0</v>
      </c>
      <c r="AR929" s="21" t="s">
        <v>150</v>
      </c>
      <c r="AT929" s="21" t="s">
        <v>128</v>
      </c>
      <c r="AU929" s="21" t="s">
        <v>87</v>
      </c>
      <c r="AY929" s="21" t="s">
        <v>127</v>
      </c>
      <c r="BE929" s="109">
        <f>IF(U929="základní",N929,0)</f>
        <v>0</v>
      </c>
      <c r="BF929" s="109">
        <f>IF(U929="snížená",N929,0)</f>
        <v>0</v>
      </c>
      <c r="BG929" s="109">
        <f>IF(U929="zákl. přenesená",N929,0)</f>
        <v>0</v>
      </c>
      <c r="BH929" s="109">
        <f>IF(U929="sníž. přenesená",N929,0)</f>
        <v>0</v>
      </c>
      <c r="BI929" s="109">
        <f>IF(U929="nulová",N929,0)</f>
        <v>0</v>
      </c>
      <c r="BJ929" s="21" t="s">
        <v>22</v>
      </c>
      <c r="BK929" s="109">
        <f>ROUND(L929*K929,2)</f>
        <v>0</v>
      </c>
      <c r="BL929" s="21" t="s">
        <v>150</v>
      </c>
      <c r="BM929" s="21" t="s">
        <v>1187</v>
      </c>
    </row>
    <row r="930" spans="2:65" s="11" customFormat="1" ht="22.5" customHeight="1">
      <c r="B930" s="178"/>
      <c r="C930" s="179"/>
      <c r="D930" s="179"/>
      <c r="E930" s="180" t="s">
        <v>5</v>
      </c>
      <c r="F930" s="300" t="s">
        <v>1133</v>
      </c>
      <c r="G930" s="301"/>
      <c r="H930" s="301"/>
      <c r="I930" s="301"/>
      <c r="J930" s="179"/>
      <c r="K930" s="181" t="s">
        <v>5</v>
      </c>
      <c r="L930" s="179"/>
      <c r="M930" s="179"/>
      <c r="N930" s="179"/>
      <c r="O930" s="179"/>
      <c r="P930" s="179"/>
      <c r="Q930" s="179"/>
      <c r="R930" s="182"/>
      <c r="T930" s="183"/>
      <c r="U930" s="179"/>
      <c r="V930" s="179"/>
      <c r="W930" s="179"/>
      <c r="X930" s="179"/>
      <c r="Y930" s="179"/>
      <c r="Z930" s="179"/>
      <c r="AA930" s="184"/>
      <c r="AT930" s="185" t="s">
        <v>134</v>
      </c>
      <c r="AU930" s="185" t="s">
        <v>87</v>
      </c>
      <c r="AV930" s="11" t="s">
        <v>22</v>
      </c>
      <c r="AW930" s="11" t="s">
        <v>35</v>
      </c>
      <c r="AX930" s="11" t="s">
        <v>77</v>
      </c>
      <c r="AY930" s="185" t="s">
        <v>127</v>
      </c>
    </row>
    <row r="931" spans="2:65" s="11" customFormat="1" ht="22.5" customHeight="1">
      <c r="B931" s="178"/>
      <c r="C931" s="179"/>
      <c r="D931" s="179"/>
      <c r="E931" s="180" t="s">
        <v>5</v>
      </c>
      <c r="F931" s="290" t="s">
        <v>1134</v>
      </c>
      <c r="G931" s="291"/>
      <c r="H931" s="291"/>
      <c r="I931" s="291"/>
      <c r="J931" s="179"/>
      <c r="K931" s="181" t="s">
        <v>5</v>
      </c>
      <c r="L931" s="179"/>
      <c r="M931" s="179"/>
      <c r="N931" s="179"/>
      <c r="O931" s="179"/>
      <c r="P931" s="179"/>
      <c r="Q931" s="179"/>
      <c r="R931" s="182"/>
      <c r="T931" s="183"/>
      <c r="U931" s="179"/>
      <c r="V931" s="179"/>
      <c r="W931" s="179"/>
      <c r="X931" s="179"/>
      <c r="Y931" s="179"/>
      <c r="Z931" s="179"/>
      <c r="AA931" s="184"/>
      <c r="AT931" s="185" t="s">
        <v>134</v>
      </c>
      <c r="AU931" s="185" t="s">
        <v>87</v>
      </c>
      <c r="AV931" s="11" t="s">
        <v>22</v>
      </c>
      <c r="AW931" s="11" t="s">
        <v>35</v>
      </c>
      <c r="AX931" s="11" t="s">
        <v>77</v>
      </c>
      <c r="AY931" s="185" t="s">
        <v>127</v>
      </c>
    </row>
    <row r="932" spans="2:65" s="11" customFormat="1" ht="22.5" customHeight="1">
      <c r="B932" s="178"/>
      <c r="C932" s="179"/>
      <c r="D932" s="179"/>
      <c r="E932" s="180" t="s">
        <v>5</v>
      </c>
      <c r="F932" s="290" t="s">
        <v>1135</v>
      </c>
      <c r="G932" s="291"/>
      <c r="H932" s="291"/>
      <c r="I932" s="291"/>
      <c r="J932" s="179"/>
      <c r="K932" s="181" t="s">
        <v>5</v>
      </c>
      <c r="L932" s="179"/>
      <c r="M932" s="179"/>
      <c r="N932" s="179"/>
      <c r="O932" s="179"/>
      <c r="P932" s="179"/>
      <c r="Q932" s="179"/>
      <c r="R932" s="182"/>
      <c r="T932" s="183"/>
      <c r="U932" s="179"/>
      <c r="V932" s="179"/>
      <c r="W932" s="179"/>
      <c r="X932" s="179"/>
      <c r="Y932" s="179"/>
      <c r="Z932" s="179"/>
      <c r="AA932" s="184"/>
      <c r="AT932" s="185" t="s">
        <v>134</v>
      </c>
      <c r="AU932" s="185" t="s">
        <v>87</v>
      </c>
      <c r="AV932" s="11" t="s">
        <v>22</v>
      </c>
      <c r="AW932" s="11" t="s">
        <v>35</v>
      </c>
      <c r="AX932" s="11" t="s">
        <v>77</v>
      </c>
      <c r="AY932" s="185" t="s">
        <v>127</v>
      </c>
    </row>
    <row r="933" spans="2:65" s="11" customFormat="1" ht="22.5" customHeight="1">
      <c r="B933" s="178"/>
      <c r="C933" s="179"/>
      <c r="D933" s="179"/>
      <c r="E933" s="180" t="s">
        <v>5</v>
      </c>
      <c r="F933" s="290" t="s">
        <v>1136</v>
      </c>
      <c r="G933" s="291"/>
      <c r="H933" s="291"/>
      <c r="I933" s="291"/>
      <c r="J933" s="179"/>
      <c r="K933" s="181" t="s">
        <v>5</v>
      </c>
      <c r="L933" s="179"/>
      <c r="M933" s="179"/>
      <c r="N933" s="179"/>
      <c r="O933" s="179"/>
      <c r="P933" s="179"/>
      <c r="Q933" s="179"/>
      <c r="R933" s="182"/>
      <c r="T933" s="183"/>
      <c r="U933" s="179"/>
      <c r="V933" s="179"/>
      <c r="W933" s="179"/>
      <c r="X933" s="179"/>
      <c r="Y933" s="179"/>
      <c r="Z933" s="179"/>
      <c r="AA933" s="184"/>
      <c r="AT933" s="185" t="s">
        <v>134</v>
      </c>
      <c r="AU933" s="185" t="s">
        <v>87</v>
      </c>
      <c r="AV933" s="11" t="s">
        <v>22</v>
      </c>
      <c r="AW933" s="11" t="s">
        <v>35</v>
      </c>
      <c r="AX933" s="11" t="s">
        <v>77</v>
      </c>
      <c r="AY933" s="185" t="s">
        <v>127</v>
      </c>
    </row>
    <row r="934" spans="2:65" s="11" customFormat="1" ht="22.5" customHeight="1">
      <c r="B934" s="178"/>
      <c r="C934" s="179"/>
      <c r="D934" s="179"/>
      <c r="E934" s="180" t="s">
        <v>5</v>
      </c>
      <c r="F934" s="290" t="s">
        <v>803</v>
      </c>
      <c r="G934" s="291"/>
      <c r="H934" s="291"/>
      <c r="I934" s="291"/>
      <c r="J934" s="179"/>
      <c r="K934" s="181" t="s">
        <v>5</v>
      </c>
      <c r="L934" s="179"/>
      <c r="M934" s="179"/>
      <c r="N934" s="179"/>
      <c r="O934" s="179"/>
      <c r="P934" s="179"/>
      <c r="Q934" s="179"/>
      <c r="R934" s="182"/>
      <c r="T934" s="183"/>
      <c r="U934" s="179"/>
      <c r="V934" s="179"/>
      <c r="W934" s="179"/>
      <c r="X934" s="179"/>
      <c r="Y934" s="179"/>
      <c r="Z934" s="179"/>
      <c r="AA934" s="184"/>
      <c r="AT934" s="185" t="s">
        <v>134</v>
      </c>
      <c r="AU934" s="185" t="s">
        <v>87</v>
      </c>
      <c r="AV934" s="11" t="s">
        <v>22</v>
      </c>
      <c r="AW934" s="11" t="s">
        <v>35</v>
      </c>
      <c r="AX934" s="11" t="s">
        <v>77</v>
      </c>
      <c r="AY934" s="185" t="s">
        <v>127</v>
      </c>
    </row>
    <row r="935" spans="2:65" s="10" customFormat="1" ht="22.5" customHeight="1">
      <c r="B935" s="170"/>
      <c r="C935" s="171"/>
      <c r="D935" s="171"/>
      <c r="E935" s="172" t="s">
        <v>5</v>
      </c>
      <c r="F935" s="302" t="s">
        <v>201</v>
      </c>
      <c r="G935" s="303"/>
      <c r="H935" s="303"/>
      <c r="I935" s="303"/>
      <c r="J935" s="171"/>
      <c r="K935" s="173">
        <v>12</v>
      </c>
      <c r="L935" s="171"/>
      <c r="M935" s="171"/>
      <c r="N935" s="171"/>
      <c r="O935" s="171"/>
      <c r="P935" s="171"/>
      <c r="Q935" s="171"/>
      <c r="R935" s="174"/>
      <c r="T935" s="175"/>
      <c r="U935" s="171"/>
      <c r="V935" s="171"/>
      <c r="W935" s="171"/>
      <c r="X935" s="171"/>
      <c r="Y935" s="171"/>
      <c r="Z935" s="171"/>
      <c r="AA935" s="176"/>
      <c r="AT935" s="177" t="s">
        <v>134</v>
      </c>
      <c r="AU935" s="177" t="s">
        <v>87</v>
      </c>
      <c r="AV935" s="10" t="s">
        <v>87</v>
      </c>
      <c r="AW935" s="10" t="s">
        <v>35</v>
      </c>
      <c r="AX935" s="10" t="s">
        <v>77</v>
      </c>
      <c r="AY935" s="177" t="s">
        <v>127</v>
      </c>
    </row>
    <row r="936" spans="2:65" s="11" customFormat="1" ht="22.5" customHeight="1">
      <c r="B936" s="178"/>
      <c r="C936" s="179"/>
      <c r="D936" s="179"/>
      <c r="E936" s="180" t="s">
        <v>5</v>
      </c>
      <c r="F936" s="290" t="s">
        <v>805</v>
      </c>
      <c r="G936" s="291"/>
      <c r="H936" s="291"/>
      <c r="I936" s="291"/>
      <c r="J936" s="179"/>
      <c r="K936" s="181" t="s">
        <v>5</v>
      </c>
      <c r="L936" s="179"/>
      <c r="M936" s="179"/>
      <c r="N936" s="179"/>
      <c r="O936" s="179"/>
      <c r="P936" s="179"/>
      <c r="Q936" s="179"/>
      <c r="R936" s="182"/>
      <c r="T936" s="183"/>
      <c r="U936" s="179"/>
      <c r="V936" s="179"/>
      <c r="W936" s="179"/>
      <c r="X936" s="179"/>
      <c r="Y936" s="179"/>
      <c r="Z936" s="179"/>
      <c r="AA936" s="184"/>
      <c r="AT936" s="185" t="s">
        <v>134</v>
      </c>
      <c r="AU936" s="185" t="s">
        <v>87</v>
      </c>
      <c r="AV936" s="11" t="s">
        <v>22</v>
      </c>
      <c r="AW936" s="11" t="s">
        <v>35</v>
      </c>
      <c r="AX936" s="11" t="s">
        <v>77</v>
      </c>
      <c r="AY936" s="185" t="s">
        <v>127</v>
      </c>
    </row>
    <row r="937" spans="2:65" s="10" customFormat="1" ht="22.5" customHeight="1">
      <c r="B937" s="170"/>
      <c r="C937" s="171"/>
      <c r="D937" s="171"/>
      <c r="E937" s="172" t="s">
        <v>5</v>
      </c>
      <c r="F937" s="302" t="s">
        <v>230</v>
      </c>
      <c r="G937" s="303"/>
      <c r="H937" s="303"/>
      <c r="I937" s="303"/>
      <c r="J937" s="171"/>
      <c r="K937" s="173">
        <v>17</v>
      </c>
      <c r="L937" s="171"/>
      <c r="M937" s="171"/>
      <c r="N937" s="171"/>
      <c r="O937" s="171"/>
      <c r="P937" s="171"/>
      <c r="Q937" s="171"/>
      <c r="R937" s="174"/>
      <c r="T937" s="175"/>
      <c r="U937" s="171"/>
      <c r="V937" s="171"/>
      <c r="W937" s="171"/>
      <c r="X937" s="171"/>
      <c r="Y937" s="171"/>
      <c r="Z937" s="171"/>
      <c r="AA937" s="176"/>
      <c r="AT937" s="177" t="s">
        <v>134</v>
      </c>
      <c r="AU937" s="177" t="s">
        <v>87</v>
      </c>
      <c r="AV937" s="10" t="s">
        <v>87</v>
      </c>
      <c r="AW937" s="10" t="s">
        <v>35</v>
      </c>
      <c r="AX937" s="10" t="s">
        <v>77</v>
      </c>
      <c r="AY937" s="177" t="s">
        <v>127</v>
      </c>
    </row>
    <row r="938" spans="2:65" s="11" customFormat="1" ht="22.5" customHeight="1">
      <c r="B938" s="178"/>
      <c r="C938" s="179"/>
      <c r="D938" s="179"/>
      <c r="E938" s="180" t="s">
        <v>5</v>
      </c>
      <c r="F938" s="290" t="s">
        <v>807</v>
      </c>
      <c r="G938" s="291"/>
      <c r="H938" s="291"/>
      <c r="I938" s="291"/>
      <c r="J938" s="179"/>
      <c r="K938" s="181" t="s">
        <v>5</v>
      </c>
      <c r="L938" s="179"/>
      <c r="M938" s="179"/>
      <c r="N938" s="179"/>
      <c r="O938" s="179"/>
      <c r="P938" s="179"/>
      <c r="Q938" s="179"/>
      <c r="R938" s="182"/>
      <c r="T938" s="183"/>
      <c r="U938" s="179"/>
      <c r="V938" s="179"/>
      <c r="W938" s="179"/>
      <c r="X938" s="179"/>
      <c r="Y938" s="179"/>
      <c r="Z938" s="179"/>
      <c r="AA938" s="184"/>
      <c r="AT938" s="185" t="s">
        <v>134</v>
      </c>
      <c r="AU938" s="185" t="s">
        <v>87</v>
      </c>
      <c r="AV938" s="11" t="s">
        <v>22</v>
      </c>
      <c r="AW938" s="11" t="s">
        <v>35</v>
      </c>
      <c r="AX938" s="11" t="s">
        <v>77</v>
      </c>
      <c r="AY938" s="185" t="s">
        <v>127</v>
      </c>
    </row>
    <row r="939" spans="2:65" s="10" customFormat="1" ht="22.5" customHeight="1">
      <c r="B939" s="170"/>
      <c r="C939" s="171"/>
      <c r="D939" s="171"/>
      <c r="E939" s="172" t="s">
        <v>5</v>
      </c>
      <c r="F939" s="302" t="s">
        <v>209</v>
      </c>
      <c r="G939" s="303"/>
      <c r="H939" s="303"/>
      <c r="I939" s="303"/>
      <c r="J939" s="171"/>
      <c r="K939" s="173">
        <v>13</v>
      </c>
      <c r="L939" s="171"/>
      <c r="M939" s="171"/>
      <c r="N939" s="171"/>
      <c r="O939" s="171"/>
      <c r="P939" s="171"/>
      <c r="Q939" s="171"/>
      <c r="R939" s="174"/>
      <c r="T939" s="175"/>
      <c r="U939" s="171"/>
      <c r="V939" s="171"/>
      <c r="W939" s="171"/>
      <c r="X939" s="171"/>
      <c r="Y939" s="171"/>
      <c r="Z939" s="171"/>
      <c r="AA939" s="176"/>
      <c r="AT939" s="177" t="s">
        <v>134</v>
      </c>
      <c r="AU939" s="177" t="s">
        <v>87</v>
      </c>
      <c r="AV939" s="10" t="s">
        <v>87</v>
      </c>
      <c r="AW939" s="10" t="s">
        <v>35</v>
      </c>
      <c r="AX939" s="10" t="s">
        <v>77</v>
      </c>
      <c r="AY939" s="177" t="s">
        <v>127</v>
      </c>
    </row>
    <row r="940" spans="2:65" s="11" customFormat="1" ht="22.5" customHeight="1">
      <c r="B940" s="178"/>
      <c r="C940" s="179"/>
      <c r="D940" s="179"/>
      <c r="E940" s="180" t="s">
        <v>5</v>
      </c>
      <c r="F940" s="290" t="s">
        <v>809</v>
      </c>
      <c r="G940" s="291"/>
      <c r="H940" s="291"/>
      <c r="I940" s="291"/>
      <c r="J940" s="179"/>
      <c r="K940" s="181" t="s">
        <v>5</v>
      </c>
      <c r="L940" s="179"/>
      <c r="M940" s="179"/>
      <c r="N940" s="179"/>
      <c r="O940" s="179"/>
      <c r="P940" s="179"/>
      <c r="Q940" s="179"/>
      <c r="R940" s="182"/>
      <c r="T940" s="183"/>
      <c r="U940" s="179"/>
      <c r="V940" s="179"/>
      <c r="W940" s="179"/>
      <c r="X940" s="179"/>
      <c r="Y940" s="179"/>
      <c r="Z940" s="179"/>
      <c r="AA940" s="184"/>
      <c r="AT940" s="185" t="s">
        <v>134</v>
      </c>
      <c r="AU940" s="185" t="s">
        <v>87</v>
      </c>
      <c r="AV940" s="11" t="s">
        <v>22</v>
      </c>
      <c r="AW940" s="11" t="s">
        <v>35</v>
      </c>
      <c r="AX940" s="11" t="s">
        <v>77</v>
      </c>
      <c r="AY940" s="185" t="s">
        <v>127</v>
      </c>
    </row>
    <row r="941" spans="2:65" s="10" customFormat="1" ht="22.5" customHeight="1">
      <c r="B941" s="170"/>
      <c r="C941" s="171"/>
      <c r="D941" s="171"/>
      <c r="E941" s="172" t="s">
        <v>5</v>
      </c>
      <c r="F941" s="302" t="s">
        <v>226</v>
      </c>
      <c r="G941" s="303"/>
      <c r="H941" s="303"/>
      <c r="I941" s="303"/>
      <c r="J941" s="171"/>
      <c r="K941" s="173">
        <v>16</v>
      </c>
      <c r="L941" s="171"/>
      <c r="M941" s="171"/>
      <c r="N941" s="171"/>
      <c r="O941" s="171"/>
      <c r="P941" s="171"/>
      <c r="Q941" s="171"/>
      <c r="R941" s="174"/>
      <c r="T941" s="175"/>
      <c r="U941" s="171"/>
      <c r="V941" s="171"/>
      <c r="W941" s="171"/>
      <c r="X941" s="171"/>
      <c r="Y941" s="171"/>
      <c r="Z941" s="171"/>
      <c r="AA941" s="176"/>
      <c r="AT941" s="177" t="s">
        <v>134</v>
      </c>
      <c r="AU941" s="177" t="s">
        <v>87</v>
      </c>
      <c r="AV941" s="10" t="s">
        <v>87</v>
      </c>
      <c r="AW941" s="10" t="s">
        <v>35</v>
      </c>
      <c r="AX941" s="10" t="s">
        <v>77</v>
      </c>
      <c r="AY941" s="177" t="s">
        <v>127</v>
      </c>
    </row>
    <row r="942" spans="2:65" s="12" customFormat="1" ht="22.5" customHeight="1">
      <c r="B942" s="188"/>
      <c r="C942" s="189"/>
      <c r="D942" s="189"/>
      <c r="E942" s="190" t="s">
        <v>5</v>
      </c>
      <c r="F942" s="304" t="s">
        <v>279</v>
      </c>
      <c r="G942" s="305"/>
      <c r="H942" s="305"/>
      <c r="I942" s="305"/>
      <c r="J942" s="189"/>
      <c r="K942" s="191">
        <v>58</v>
      </c>
      <c r="L942" s="189"/>
      <c r="M942" s="189"/>
      <c r="N942" s="189"/>
      <c r="O942" s="189"/>
      <c r="P942" s="189"/>
      <c r="Q942" s="189"/>
      <c r="R942" s="192"/>
      <c r="T942" s="193"/>
      <c r="U942" s="189"/>
      <c r="V942" s="189"/>
      <c r="W942" s="189"/>
      <c r="X942" s="189"/>
      <c r="Y942" s="189"/>
      <c r="Z942" s="189"/>
      <c r="AA942" s="194"/>
      <c r="AT942" s="195" t="s">
        <v>134</v>
      </c>
      <c r="AU942" s="195" t="s">
        <v>87</v>
      </c>
      <c r="AV942" s="12" t="s">
        <v>150</v>
      </c>
      <c r="AW942" s="12" t="s">
        <v>35</v>
      </c>
      <c r="AX942" s="12" t="s">
        <v>22</v>
      </c>
      <c r="AY942" s="195" t="s">
        <v>127</v>
      </c>
    </row>
    <row r="943" spans="2:65" s="1" customFormat="1" ht="31.5" customHeight="1">
      <c r="B943" s="135"/>
      <c r="C943" s="163" t="s">
        <v>700</v>
      </c>
      <c r="D943" s="163" t="s">
        <v>128</v>
      </c>
      <c r="E943" s="164" t="s">
        <v>1188</v>
      </c>
      <c r="F943" s="285" t="s">
        <v>1189</v>
      </c>
      <c r="G943" s="285"/>
      <c r="H943" s="285"/>
      <c r="I943" s="285"/>
      <c r="J943" s="165" t="s">
        <v>305</v>
      </c>
      <c r="K943" s="166">
        <v>2.56</v>
      </c>
      <c r="L943" s="286">
        <v>0</v>
      </c>
      <c r="M943" s="286"/>
      <c r="N943" s="287">
        <f>ROUND(L943*K943,2)</f>
        <v>0</v>
      </c>
      <c r="O943" s="287"/>
      <c r="P943" s="287"/>
      <c r="Q943" s="287"/>
      <c r="R943" s="138"/>
      <c r="T943" s="167" t="s">
        <v>5</v>
      </c>
      <c r="U943" s="47" t="s">
        <v>42</v>
      </c>
      <c r="V943" s="39"/>
      <c r="W943" s="168">
        <f>V943*K943</f>
        <v>0</v>
      </c>
      <c r="X943" s="168">
        <v>0</v>
      </c>
      <c r="Y943" s="168">
        <f>X943*K943</f>
        <v>0</v>
      </c>
      <c r="Z943" s="168">
        <v>0</v>
      </c>
      <c r="AA943" s="169">
        <f>Z943*K943</f>
        <v>0</v>
      </c>
      <c r="AR943" s="21" t="s">
        <v>150</v>
      </c>
      <c r="AT943" s="21" t="s">
        <v>128</v>
      </c>
      <c r="AU943" s="21" t="s">
        <v>87</v>
      </c>
      <c r="AY943" s="21" t="s">
        <v>127</v>
      </c>
      <c r="BE943" s="109">
        <f>IF(U943="základní",N943,0)</f>
        <v>0</v>
      </c>
      <c r="BF943" s="109">
        <f>IF(U943="snížená",N943,0)</f>
        <v>0</v>
      </c>
      <c r="BG943" s="109">
        <f>IF(U943="zákl. přenesená",N943,0)</f>
        <v>0</v>
      </c>
      <c r="BH943" s="109">
        <f>IF(U943="sníž. přenesená",N943,0)</f>
        <v>0</v>
      </c>
      <c r="BI943" s="109">
        <f>IF(U943="nulová",N943,0)</f>
        <v>0</v>
      </c>
      <c r="BJ943" s="21" t="s">
        <v>22</v>
      </c>
      <c r="BK943" s="109">
        <f>ROUND(L943*K943,2)</f>
        <v>0</v>
      </c>
      <c r="BL943" s="21" t="s">
        <v>150</v>
      </c>
      <c r="BM943" s="21" t="s">
        <v>1190</v>
      </c>
    </row>
    <row r="944" spans="2:65" s="11" customFormat="1" ht="22.5" customHeight="1">
      <c r="B944" s="178"/>
      <c r="C944" s="179"/>
      <c r="D944" s="179"/>
      <c r="E944" s="180" t="s">
        <v>5</v>
      </c>
      <c r="F944" s="300" t="s">
        <v>1007</v>
      </c>
      <c r="G944" s="301"/>
      <c r="H944" s="301"/>
      <c r="I944" s="301"/>
      <c r="J944" s="179"/>
      <c r="K944" s="181" t="s">
        <v>5</v>
      </c>
      <c r="L944" s="179"/>
      <c r="M944" s="179"/>
      <c r="N944" s="179"/>
      <c r="O944" s="179"/>
      <c r="P944" s="179"/>
      <c r="Q944" s="179"/>
      <c r="R944" s="182"/>
      <c r="T944" s="183"/>
      <c r="U944" s="179"/>
      <c r="V944" s="179"/>
      <c r="W944" s="179"/>
      <c r="X944" s="179"/>
      <c r="Y944" s="179"/>
      <c r="Z944" s="179"/>
      <c r="AA944" s="184"/>
      <c r="AT944" s="185" t="s">
        <v>134</v>
      </c>
      <c r="AU944" s="185" t="s">
        <v>87</v>
      </c>
      <c r="AV944" s="11" t="s">
        <v>22</v>
      </c>
      <c r="AW944" s="11" t="s">
        <v>35</v>
      </c>
      <c r="AX944" s="11" t="s">
        <v>77</v>
      </c>
      <c r="AY944" s="185" t="s">
        <v>127</v>
      </c>
    </row>
    <row r="945" spans="2:65" s="11" customFormat="1" ht="22.5" customHeight="1">
      <c r="B945" s="178"/>
      <c r="C945" s="179"/>
      <c r="D945" s="179"/>
      <c r="E945" s="180" t="s">
        <v>5</v>
      </c>
      <c r="F945" s="290" t="s">
        <v>811</v>
      </c>
      <c r="G945" s="291"/>
      <c r="H945" s="291"/>
      <c r="I945" s="291"/>
      <c r="J945" s="179"/>
      <c r="K945" s="181" t="s">
        <v>5</v>
      </c>
      <c r="L945" s="179"/>
      <c r="M945" s="179"/>
      <c r="N945" s="179"/>
      <c r="O945" s="179"/>
      <c r="P945" s="179"/>
      <c r="Q945" s="179"/>
      <c r="R945" s="182"/>
      <c r="T945" s="183"/>
      <c r="U945" s="179"/>
      <c r="V945" s="179"/>
      <c r="W945" s="179"/>
      <c r="X945" s="179"/>
      <c r="Y945" s="179"/>
      <c r="Z945" s="179"/>
      <c r="AA945" s="184"/>
      <c r="AT945" s="185" t="s">
        <v>134</v>
      </c>
      <c r="AU945" s="185" t="s">
        <v>87</v>
      </c>
      <c r="AV945" s="11" t="s">
        <v>22</v>
      </c>
      <c r="AW945" s="11" t="s">
        <v>35</v>
      </c>
      <c r="AX945" s="11" t="s">
        <v>77</v>
      </c>
      <c r="AY945" s="185" t="s">
        <v>127</v>
      </c>
    </row>
    <row r="946" spans="2:65" s="10" customFormat="1" ht="22.5" customHeight="1">
      <c r="B946" s="170"/>
      <c r="C946" s="171"/>
      <c r="D946" s="171"/>
      <c r="E946" s="172" t="s">
        <v>5</v>
      </c>
      <c r="F946" s="302" t="s">
        <v>1191</v>
      </c>
      <c r="G946" s="303"/>
      <c r="H946" s="303"/>
      <c r="I946" s="303"/>
      <c r="J946" s="171"/>
      <c r="K946" s="173">
        <v>2.56</v>
      </c>
      <c r="L946" s="171"/>
      <c r="M946" s="171"/>
      <c r="N946" s="171"/>
      <c r="O946" s="171"/>
      <c r="P946" s="171"/>
      <c r="Q946" s="171"/>
      <c r="R946" s="174"/>
      <c r="T946" s="175"/>
      <c r="U946" s="171"/>
      <c r="V946" s="171"/>
      <c r="W946" s="171"/>
      <c r="X946" s="171"/>
      <c r="Y946" s="171"/>
      <c r="Z946" s="171"/>
      <c r="AA946" s="176"/>
      <c r="AT946" s="177" t="s">
        <v>134</v>
      </c>
      <c r="AU946" s="177" t="s">
        <v>87</v>
      </c>
      <c r="AV946" s="10" t="s">
        <v>87</v>
      </c>
      <c r="AW946" s="10" t="s">
        <v>35</v>
      </c>
      <c r="AX946" s="10" t="s">
        <v>22</v>
      </c>
      <c r="AY946" s="177" t="s">
        <v>127</v>
      </c>
    </row>
    <row r="947" spans="2:65" s="1" customFormat="1" ht="22.5" customHeight="1">
      <c r="B947" s="135"/>
      <c r="C947" s="163" t="s">
        <v>704</v>
      </c>
      <c r="D947" s="163" t="s">
        <v>128</v>
      </c>
      <c r="E947" s="164" t="s">
        <v>1192</v>
      </c>
      <c r="F947" s="285" t="s">
        <v>1193</v>
      </c>
      <c r="G947" s="285"/>
      <c r="H947" s="285"/>
      <c r="I947" s="285"/>
      <c r="J947" s="165" t="s">
        <v>305</v>
      </c>
      <c r="K947" s="166">
        <v>3.8029999999999999</v>
      </c>
      <c r="L947" s="286">
        <v>0</v>
      </c>
      <c r="M947" s="286"/>
      <c r="N947" s="287">
        <f>ROUND(L947*K947,2)</f>
        <v>0</v>
      </c>
      <c r="O947" s="287"/>
      <c r="P947" s="287"/>
      <c r="Q947" s="287"/>
      <c r="R947" s="138"/>
      <c r="T947" s="167" t="s">
        <v>5</v>
      </c>
      <c r="U947" s="47" t="s">
        <v>42</v>
      </c>
      <c r="V947" s="39"/>
      <c r="W947" s="168">
        <f>V947*K947</f>
        <v>0</v>
      </c>
      <c r="X947" s="168">
        <v>0</v>
      </c>
      <c r="Y947" s="168">
        <f>X947*K947</f>
        <v>0</v>
      </c>
      <c r="Z947" s="168">
        <v>0</v>
      </c>
      <c r="AA947" s="169">
        <f>Z947*K947</f>
        <v>0</v>
      </c>
      <c r="AR947" s="21" t="s">
        <v>150</v>
      </c>
      <c r="AT947" s="21" t="s">
        <v>128</v>
      </c>
      <c r="AU947" s="21" t="s">
        <v>87</v>
      </c>
      <c r="AY947" s="21" t="s">
        <v>127</v>
      </c>
      <c r="BE947" s="109">
        <f>IF(U947="základní",N947,0)</f>
        <v>0</v>
      </c>
      <c r="BF947" s="109">
        <f>IF(U947="snížená",N947,0)</f>
        <v>0</v>
      </c>
      <c r="BG947" s="109">
        <f>IF(U947="zákl. přenesená",N947,0)</f>
        <v>0</v>
      </c>
      <c r="BH947" s="109">
        <f>IF(U947="sníž. přenesená",N947,0)</f>
        <v>0</v>
      </c>
      <c r="BI947" s="109">
        <f>IF(U947="nulová",N947,0)</f>
        <v>0</v>
      </c>
      <c r="BJ947" s="21" t="s">
        <v>22</v>
      </c>
      <c r="BK947" s="109">
        <f>ROUND(L947*K947,2)</f>
        <v>0</v>
      </c>
      <c r="BL947" s="21" t="s">
        <v>150</v>
      </c>
      <c r="BM947" s="21" t="s">
        <v>1194</v>
      </c>
    </row>
    <row r="948" spans="2:65" s="11" customFormat="1" ht="22.5" customHeight="1">
      <c r="B948" s="178"/>
      <c r="C948" s="179"/>
      <c r="D948" s="179"/>
      <c r="E948" s="180" t="s">
        <v>5</v>
      </c>
      <c r="F948" s="300" t="s">
        <v>1195</v>
      </c>
      <c r="G948" s="301"/>
      <c r="H948" s="301"/>
      <c r="I948" s="301"/>
      <c r="J948" s="179"/>
      <c r="K948" s="181" t="s">
        <v>5</v>
      </c>
      <c r="L948" s="179"/>
      <c r="M948" s="179"/>
      <c r="N948" s="179"/>
      <c r="O948" s="179"/>
      <c r="P948" s="179"/>
      <c r="Q948" s="179"/>
      <c r="R948" s="182"/>
      <c r="T948" s="183"/>
      <c r="U948" s="179"/>
      <c r="V948" s="179"/>
      <c r="W948" s="179"/>
      <c r="X948" s="179"/>
      <c r="Y948" s="179"/>
      <c r="Z948" s="179"/>
      <c r="AA948" s="184"/>
      <c r="AT948" s="185" t="s">
        <v>134</v>
      </c>
      <c r="AU948" s="185" t="s">
        <v>87</v>
      </c>
      <c r="AV948" s="11" t="s">
        <v>22</v>
      </c>
      <c r="AW948" s="11" t="s">
        <v>35</v>
      </c>
      <c r="AX948" s="11" t="s">
        <v>77</v>
      </c>
      <c r="AY948" s="185" t="s">
        <v>127</v>
      </c>
    </row>
    <row r="949" spans="2:65" s="11" customFormat="1" ht="22.5" customHeight="1">
      <c r="B949" s="178"/>
      <c r="C949" s="179"/>
      <c r="D949" s="179"/>
      <c r="E949" s="180" t="s">
        <v>5</v>
      </c>
      <c r="F949" s="290" t="s">
        <v>1196</v>
      </c>
      <c r="G949" s="291"/>
      <c r="H949" s="291"/>
      <c r="I949" s="291"/>
      <c r="J949" s="179"/>
      <c r="K949" s="181" t="s">
        <v>5</v>
      </c>
      <c r="L949" s="179"/>
      <c r="M949" s="179"/>
      <c r="N949" s="179"/>
      <c r="O949" s="179"/>
      <c r="P949" s="179"/>
      <c r="Q949" s="179"/>
      <c r="R949" s="182"/>
      <c r="T949" s="183"/>
      <c r="U949" s="179"/>
      <c r="V949" s="179"/>
      <c r="W949" s="179"/>
      <c r="X949" s="179"/>
      <c r="Y949" s="179"/>
      <c r="Z949" s="179"/>
      <c r="AA949" s="184"/>
      <c r="AT949" s="185" t="s">
        <v>134</v>
      </c>
      <c r="AU949" s="185" t="s">
        <v>87</v>
      </c>
      <c r="AV949" s="11" t="s">
        <v>22</v>
      </c>
      <c r="AW949" s="11" t="s">
        <v>35</v>
      </c>
      <c r="AX949" s="11" t="s">
        <v>77</v>
      </c>
      <c r="AY949" s="185" t="s">
        <v>127</v>
      </c>
    </row>
    <row r="950" spans="2:65" s="11" customFormat="1" ht="22.5" customHeight="1">
      <c r="B950" s="178"/>
      <c r="C950" s="179"/>
      <c r="D950" s="179"/>
      <c r="E950" s="180" t="s">
        <v>5</v>
      </c>
      <c r="F950" s="290" t="s">
        <v>1197</v>
      </c>
      <c r="G950" s="291"/>
      <c r="H950" s="291"/>
      <c r="I950" s="291"/>
      <c r="J950" s="179"/>
      <c r="K950" s="181" t="s">
        <v>5</v>
      </c>
      <c r="L950" s="179"/>
      <c r="M950" s="179"/>
      <c r="N950" s="179"/>
      <c r="O950" s="179"/>
      <c r="P950" s="179"/>
      <c r="Q950" s="179"/>
      <c r="R950" s="182"/>
      <c r="T950" s="183"/>
      <c r="U950" s="179"/>
      <c r="V950" s="179"/>
      <c r="W950" s="179"/>
      <c r="X950" s="179"/>
      <c r="Y950" s="179"/>
      <c r="Z950" s="179"/>
      <c r="AA950" s="184"/>
      <c r="AT950" s="185" t="s">
        <v>134</v>
      </c>
      <c r="AU950" s="185" t="s">
        <v>87</v>
      </c>
      <c r="AV950" s="11" t="s">
        <v>22</v>
      </c>
      <c r="AW950" s="11" t="s">
        <v>35</v>
      </c>
      <c r="AX950" s="11" t="s">
        <v>77</v>
      </c>
      <c r="AY950" s="185" t="s">
        <v>127</v>
      </c>
    </row>
    <row r="951" spans="2:65" s="11" customFormat="1" ht="22.5" customHeight="1">
      <c r="B951" s="178"/>
      <c r="C951" s="179"/>
      <c r="D951" s="179"/>
      <c r="E951" s="180" t="s">
        <v>5</v>
      </c>
      <c r="F951" s="290" t="s">
        <v>1198</v>
      </c>
      <c r="G951" s="291"/>
      <c r="H951" s="291"/>
      <c r="I951" s="291"/>
      <c r="J951" s="179"/>
      <c r="K951" s="181" t="s">
        <v>5</v>
      </c>
      <c r="L951" s="179"/>
      <c r="M951" s="179"/>
      <c r="N951" s="179"/>
      <c r="O951" s="179"/>
      <c r="P951" s="179"/>
      <c r="Q951" s="179"/>
      <c r="R951" s="182"/>
      <c r="T951" s="183"/>
      <c r="U951" s="179"/>
      <c r="V951" s="179"/>
      <c r="W951" s="179"/>
      <c r="X951" s="179"/>
      <c r="Y951" s="179"/>
      <c r="Z951" s="179"/>
      <c r="AA951" s="184"/>
      <c r="AT951" s="185" t="s">
        <v>134</v>
      </c>
      <c r="AU951" s="185" t="s">
        <v>87</v>
      </c>
      <c r="AV951" s="11" t="s">
        <v>22</v>
      </c>
      <c r="AW951" s="11" t="s">
        <v>35</v>
      </c>
      <c r="AX951" s="11" t="s">
        <v>77</v>
      </c>
      <c r="AY951" s="185" t="s">
        <v>127</v>
      </c>
    </row>
    <row r="952" spans="2:65" s="11" customFormat="1" ht="22.5" customHeight="1">
      <c r="B952" s="178"/>
      <c r="C952" s="179"/>
      <c r="D952" s="179"/>
      <c r="E952" s="180" t="s">
        <v>5</v>
      </c>
      <c r="F952" s="290" t="s">
        <v>803</v>
      </c>
      <c r="G952" s="291"/>
      <c r="H952" s="291"/>
      <c r="I952" s="291"/>
      <c r="J952" s="179"/>
      <c r="K952" s="181" t="s">
        <v>5</v>
      </c>
      <c r="L952" s="179"/>
      <c r="M952" s="179"/>
      <c r="N952" s="179"/>
      <c r="O952" s="179"/>
      <c r="P952" s="179"/>
      <c r="Q952" s="179"/>
      <c r="R952" s="182"/>
      <c r="T952" s="183"/>
      <c r="U952" s="179"/>
      <c r="V952" s="179"/>
      <c r="W952" s="179"/>
      <c r="X952" s="179"/>
      <c r="Y952" s="179"/>
      <c r="Z952" s="179"/>
      <c r="AA952" s="184"/>
      <c r="AT952" s="185" t="s">
        <v>134</v>
      </c>
      <c r="AU952" s="185" t="s">
        <v>87</v>
      </c>
      <c r="AV952" s="11" t="s">
        <v>22</v>
      </c>
      <c r="AW952" s="11" t="s">
        <v>35</v>
      </c>
      <c r="AX952" s="11" t="s">
        <v>77</v>
      </c>
      <c r="AY952" s="185" t="s">
        <v>127</v>
      </c>
    </row>
    <row r="953" spans="2:65" s="10" customFormat="1" ht="22.5" customHeight="1">
      <c r="B953" s="170"/>
      <c r="C953" s="171"/>
      <c r="D953" s="171"/>
      <c r="E953" s="172" t="s">
        <v>5</v>
      </c>
      <c r="F953" s="302" t="s">
        <v>1199</v>
      </c>
      <c r="G953" s="303"/>
      <c r="H953" s="303"/>
      <c r="I953" s="303"/>
      <c r="J953" s="171"/>
      <c r="K953" s="173">
        <v>2.16</v>
      </c>
      <c r="L953" s="171"/>
      <c r="M953" s="171"/>
      <c r="N953" s="171"/>
      <c r="O953" s="171"/>
      <c r="P953" s="171"/>
      <c r="Q953" s="171"/>
      <c r="R953" s="174"/>
      <c r="T953" s="175"/>
      <c r="U953" s="171"/>
      <c r="V953" s="171"/>
      <c r="W953" s="171"/>
      <c r="X953" s="171"/>
      <c r="Y953" s="171"/>
      <c r="Z953" s="171"/>
      <c r="AA953" s="176"/>
      <c r="AT953" s="177" t="s">
        <v>134</v>
      </c>
      <c r="AU953" s="177" t="s">
        <v>87</v>
      </c>
      <c r="AV953" s="10" t="s">
        <v>87</v>
      </c>
      <c r="AW953" s="10" t="s">
        <v>35</v>
      </c>
      <c r="AX953" s="10" t="s">
        <v>77</v>
      </c>
      <c r="AY953" s="177" t="s">
        <v>127</v>
      </c>
    </row>
    <row r="954" spans="2:65" s="11" customFormat="1" ht="22.5" customHeight="1">
      <c r="B954" s="178"/>
      <c r="C954" s="179"/>
      <c r="D954" s="179"/>
      <c r="E954" s="180" t="s">
        <v>5</v>
      </c>
      <c r="F954" s="290" t="s">
        <v>805</v>
      </c>
      <c r="G954" s="291"/>
      <c r="H954" s="291"/>
      <c r="I954" s="291"/>
      <c r="J954" s="179"/>
      <c r="K954" s="181" t="s">
        <v>5</v>
      </c>
      <c r="L954" s="179"/>
      <c r="M954" s="179"/>
      <c r="N954" s="179"/>
      <c r="O954" s="179"/>
      <c r="P954" s="179"/>
      <c r="Q954" s="179"/>
      <c r="R954" s="182"/>
      <c r="T954" s="183"/>
      <c r="U954" s="179"/>
      <c r="V954" s="179"/>
      <c r="W954" s="179"/>
      <c r="X954" s="179"/>
      <c r="Y954" s="179"/>
      <c r="Z954" s="179"/>
      <c r="AA954" s="184"/>
      <c r="AT954" s="185" t="s">
        <v>134</v>
      </c>
      <c r="AU954" s="185" t="s">
        <v>87</v>
      </c>
      <c r="AV954" s="11" t="s">
        <v>22</v>
      </c>
      <c r="AW954" s="11" t="s">
        <v>35</v>
      </c>
      <c r="AX954" s="11" t="s">
        <v>77</v>
      </c>
      <c r="AY954" s="185" t="s">
        <v>127</v>
      </c>
    </row>
    <row r="955" spans="2:65" s="10" customFormat="1" ht="22.5" customHeight="1">
      <c r="B955" s="170"/>
      <c r="C955" s="171"/>
      <c r="D955" s="171"/>
      <c r="E955" s="172" t="s">
        <v>5</v>
      </c>
      <c r="F955" s="302" t="s">
        <v>1200</v>
      </c>
      <c r="G955" s="303"/>
      <c r="H955" s="303"/>
      <c r="I955" s="303"/>
      <c r="J955" s="171"/>
      <c r="K955" s="173">
        <v>1.026</v>
      </c>
      <c r="L955" s="171"/>
      <c r="M955" s="171"/>
      <c r="N955" s="171"/>
      <c r="O955" s="171"/>
      <c r="P955" s="171"/>
      <c r="Q955" s="171"/>
      <c r="R955" s="174"/>
      <c r="T955" s="175"/>
      <c r="U955" s="171"/>
      <c r="V955" s="171"/>
      <c r="W955" s="171"/>
      <c r="X955" s="171"/>
      <c r="Y955" s="171"/>
      <c r="Z955" s="171"/>
      <c r="AA955" s="176"/>
      <c r="AT955" s="177" t="s">
        <v>134</v>
      </c>
      <c r="AU955" s="177" t="s">
        <v>87</v>
      </c>
      <c r="AV955" s="10" t="s">
        <v>87</v>
      </c>
      <c r="AW955" s="10" t="s">
        <v>35</v>
      </c>
      <c r="AX955" s="10" t="s">
        <v>77</v>
      </c>
      <c r="AY955" s="177" t="s">
        <v>127</v>
      </c>
    </row>
    <row r="956" spans="2:65" s="11" customFormat="1" ht="22.5" customHeight="1">
      <c r="B956" s="178"/>
      <c r="C956" s="179"/>
      <c r="D956" s="179"/>
      <c r="E956" s="180" t="s">
        <v>5</v>
      </c>
      <c r="F956" s="290" t="s">
        <v>807</v>
      </c>
      <c r="G956" s="291"/>
      <c r="H956" s="291"/>
      <c r="I956" s="291"/>
      <c r="J956" s="179"/>
      <c r="K956" s="181" t="s">
        <v>5</v>
      </c>
      <c r="L956" s="179"/>
      <c r="M956" s="179"/>
      <c r="N956" s="179"/>
      <c r="O956" s="179"/>
      <c r="P956" s="179"/>
      <c r="Q956" s="179"/>
      <c r="R956" s="182"/>
      <c r="T956" s="183"/>
      <c r="U956" s="179"/>
      <c r="V956" s="179"/>
      <c r="W956" s="179"/>
      <c r="X956" s="179"/>
      <c r="Y956" s="179"/>
      <c r="Z956" s="179"/>
      <c r="AA956" s="184"/>
      <c r="AT956" s="185" t="s">
        <v>134</v>
      </c>
      <c r="AU956" s="185" t="s">
        <v>87</v>
      </c>
      <c r="AV956" s="11" t="s">
        <v>22</v>
      </c>
      <c r="AW956" s="11" t="s">
        <v>35</v>
      </c>
      <c r="AX956" s="11" t="s">
        <v>77</v>
      </c>
      <c r="AY956" s="185" t="s">
        <v>127</v>
      </c>
    </row>
    <row r="957" spans="2:65" s="10" customFormat="1" ht="22.5" customHeight="1">
      <c r="B957" s="170"/>
      <c r="C957" s="171"/>
      <c r="D957" s="171"/>
      <c r="E957" s="172" t="s">
        <v>5</v>
      </c>
      <c r="F957" s="302" t="s">
        <v>1201</v>
      </c>
      <c r="G957" s="303"/>
      <c r="H957" s="303"/>
      <c r="I957" s="303"/>
      <c r="J957" s="171"/>
      <c r="K957" s="173">
        <v>0.61699999999999999</v>
      </c>
      <c r="L957" s="171"/>
      <c r="M957" s="171"/>
      <c r="N957" s="171"/>
      <c r="O957" s="171"/>
      <c r="P957" s="171"/>
      <c r="Q957" s="171"/>
      <c r="R957" s="174"/>
      <c r="T957" s="175"/>
      <c r="U957" s="171"/>
      <c r="V957" s="171"/>
      <c r="W957" s="171"/>
      <c r="X957" s="171"/>
      <c r="Y957" s="171"/>
      <c r="Z957" s="171"/>
      <c r="AA957" s="176"/>
      <c r="AT957" s="177" t="s">
        <v>134</v>
      </c>
      <c r="AU957" s="177" t="s">
        <v>87</v>
      </c>
      <c r="AV957" s="10" t="s">
        <v>87</v>
      </c>
      <c r="AW957" s="10" t="s">
        <v>35</v>
      </c>
      <c r="AX957" s="10" t="s">
        <v>77</v>
      </c>
      <c r="AY957" s="177" t="s">
        <v>127</v>
      </c>
    </row>
    <row r="958" spans="2:65" s="12" customFormat="1" ht="22.5" customHeight="1">
      <c r="B958" s="188"/>
      <c r="C958" s="189"/>
      <c r="D958" s="189"/>
      <c r="E958" s="190" t="s">
        <v>5</v>
      </c>
      <c r="F958" s="304" t="s">
        <v>279</v>
      </c>
      <c r="G958" s="305"/>
      <c r="H958" s="305"/>
      <c r="I958" s="305"/>
      <c r="J958" s="189"/>
      <c r="K958" s="191">
        <v>3.8029999999999999</v>
      </c>
      <c r="L958" s="189"/>
      <c r="M958" s="189"/>
      <c r="N958" s="189"/>
      <c r="O958" s="189"/>
      <c r="P958" s="189"/>
      <c r="Q958" s="189"/>
      <c r="R958" s="192"/>
      <c r="T958" s="193"/>
      <c r="U958" s="189"/>
      <c r="V958" s="189"/>
      <c r="W958" s="189"/>
      <c r="X958" s="189"/>
      <c r="Y958" s="189"/>
      <c r="Z958" s="189"/>
      <c r="AA958" s="194"/>
      <c r="AT958" s="195" t="s">
        <v>134</v>
      </c>
      <c r="AU958" s="195" t="s">
        <v>87</v>
      </c>
      <c r="AV958" s="12" t="s">
        <v>150</v>
      </c>
      <c r="AW958" s="12" t="s">
        <v>35</v>
      </c>
      <c r="AX958" s="12" t="s">
        <v>22</v>
      </c>
      <c r="AY958" s="195" t="s">
        <v>127</v>
      </c>
    </row>
    <row r="959" spans="2:65" s="1" customFormat="1" ht="22.5" customHeight="1">
      <c r="B959" s="135"/>
      <c r="C959" s="163" t="s">
        <v>708</v>
      </c>
      <c r="D959" s="163" t="s">
        <v>128</v>
      </c>
      <c r="E959" s="164" t="s">
        <v>1202</v>
      </c>
      <c r="F959" s="285" t="s">
        <v>1203</v>
      </c>
      <c r="G959" s="285"/>
      <c r="H959" s="285"/>
      <c r="I959" s="285"/>
      <c r="J959" s="165" t="s">
        <v>261</v>
      </c>
      <c r="K959" s="166">
        <v>9.6</v>
      </c>
      <c r="L959" s="286">
        <v>0</v>
      </c>
      <c r="M959" s="286"/>
      <c r="N959" s="287">
        <f>ROUND(L959*K959,2)</f>
        <v>0</v>
      </c>
      <c r="O959" s="287"/>
      <c r="P959" s="287"/>
      <c r="Q959" s="287"/>
      <c r="R959" s="138"/>
      <c r="T959" s="167" t="s">
        <v>5</v>
      </c>
      <c r="U959" s="47" t="s">
        <v>42</v>
      </c>
      <c r="V959" s="39"/>
      <c r="W959" s="168">
        <f>V959*K959</f>
        <v>0</v>
      </c>
      <c r="X959" s="168">
        <v>4.0200000000000001E-3</v>
      </c>
      <c r="Y959" s="168">
        <f>X959*K959</f>
        <v>3.8592000000000001E-2</v>
      </c>
      <c r="Z959" s="168">
        <v>0</v>
      </c>
      <c r="AA959" s="169">
        <f>Z959*K959</f>
        <v>0</v>
      </c>
      <c r="AR959" s="21" t="s">
        <v>150</v>
      </c>
      <c r="AT959" s="21" t="s">
        <v>128</v>
      </c>
      <c r="AU959" s="21" t="s">
        <v>87</v>
      </c>
      <c r="AY959" s="21" t="s">
        <v>127</v>
      </c>
      <c r="BE959" s="109">
        <f>IF(U959="základní",N959,0)</f>
        <v>0</v>
      </c>
      <c r="BF959" s="109">
        <f>IF(U959="snížená",N959,0)</f>
        <v>0</v>
      </c>
      <c r="BG959" s="109">
        <f>IF(U959="zákl. přenesená",N959,0)</f>
        <v>0</v>
      </c>
      <c r="BH959" s="109">
        <f>IF(U959="sníž. přenesená",N959,0)</f>
        <v>0</v>
      </c>
      <c r="BI959" s="109">
        <f>IF(U959="nulová",N959,0)</f>
        <v>0</v>
      </c>
      <c r="BJ959" s="21" t="s">
        <v>22</v>
      </c>
      <c r="BK959" s="109">
        <f>ROUND(L959*K959,2)</f>
        <v>0</v>
      </c>
      <c r="BL959" s="21" t="s">
        <v>150</v>
      </c>
      <c r="BM959" s="21" t="s">
        <v>1204</v>
      </c>
    </row>
    <row r="960" spans="2:65" s="11" customFormat="1" ht="22.5" customHeight="1">
      <c r="B960" s="178"/>
      <c r="C960" s="179"/>
      <c r="D960" s="179"/>
      <c r="E960" s="180" t="s">
        <v>5</v>
      </c>
      <c r="F960" s="300" t="s">
        <v>1007</v>
      </c>
      <c r="G960" s="301"/>
      <c r="H960" s="301"/>
      <c r="I960" s="301"/>
      <c r="J960" s="179"/>
      <c r="K960" s="181" t="s">
        <v>5</v>
      </c>
      <c r="L960" s="179"/>
      <c r="M960" s="179"/>
      <c r="N960" s="179"/>
      <c r="O960" s="179"/>
      <c r="P960" s="179"/>
      <c r="Q960" s="179"/>
      <c r="R960" s="182"/>
      <c r="T960" s="183"/>
      <c r="U960" s="179"/>
      <c r="V960" s="179"/>
      <c r="W960" s="179"/>
      <c r="X960" s="179"/>
      <c r="Y960" s="179"/>
      <c r="Z960" s="179"/>
      <c r="AA960" s="184"/>
      <c r="AT960" s="185" t="s">
        <v>134</v>
      </c>
      <c r="AU960" s="185" t="s">
        <v>87</v>
      </c>
      <c r="AV960" s="11" t="s">
        <v>22</v>
      </c>
      <c r="AW960" s="11" t="s">
        <v>35</v>
      </c>
      <c r="AX960" s="11" t="s">
        <v>77</v>
      </c>
      <c r="AY960" s="185" t="s">
        <v>127</v>
      </c>
    </row>
    <row r="961" spans="2:65" s="11" customFormat="1" ht="22.5" customHeight="1">
      <c r="B961" s="178"/>
      <c r="C961" s="179"/>
      <c r="D961" s="179"/>
      <c r="E961" s="180" t="s">
        <v>5</v>
      </c>
      <c r="F961" s="290" t="s">
        <v>811</v>
      </c>
      <c r="G961" s="291"/>
      <c r="H961" s="291"/>
      <c r="I961" s="291"/>
      <c r="J961" s="179"/>
      <c r="K961" s="181" t="s">
        <v>5</v>
      </c>
      <c r="L961" s="179"/>
      <c r="M961" s="179"/>
      <c r="N961" s="179"/>
      <c r="O961" s="179"/>
      <c r="P961" s="179"/>
      <c r="Q961" s="179"/>
      <c r="R961" s="182"/>
      <c r="T961" s="183"/>
      <c r="U961" s="179"/>
      <c r="V961" s="179"/>
      <c r="W961" s="179"/>
      <c r="X961" s="179"/>
      <c r="Y961" s="179"/>
      <c r="Z961" s="179"/>
      <c r="AA961" s="184"/>
      <c r="AT961" s="185" t="s">
        <v>134</v>
      </c>
      <c r="AU961" s="185" t="s">
        <v>87</v>
      </c>
      <c r="AV961" s="11" t="s">
        <v>22</v>
      </c>
      <c r="AW961" s="11" t="s">
        <v>35</v>
      </c>
      <c r="AX961" s="11" t="s">
        <v>77</v>
      </c>
      <c r="AY961" s="185" t="s">
        <v>127</v>
      </c>
    </row>
    <row r="962" spans="2:65" s="10" customFormat="1" ht="22.5" customHeight="1">
      <c r="B962" s="170"/>
      <c r="C962" s="171"/>
      <c r="D962" s="171"/>
      <c r="E962" s="172" t="s">
        <v>5</v>
      </c>
      <c r="F962" s="302" t="s">
        <v>1205</v>
      </c>
      <c r="G962" s="303"/>
      <c r="H962" s="303"/>
      <c r="I962" s="303"/>
      <c r="J962" s="171"/>
      <c r="K962" s="173">
        <v>9.6</v>
      </c>
      <c r="L962" s="171"/>
      <c r="M962" s="171"/>
      <c r="N962" s="171"/>
      <c r="O962" s="171"/>
      <c r="P962" s="171"/>
      <c r="Q962" s="171"/>
      <c r="R962" s="174"/>
      <c r="T962" s="175"/>
      <c r="U962" s="171"/>
      <c r="V962" s="171"/>
      <c r="W962" s="171"/>
      <c r="X962" s="171"/>
      <c r="Y962" s="171"/>
      <c r="Z962" s="171"/>
      <c r="AA962" s="176"/>
      <c r="AT962" s="177" t="s">
        <v>134</v>
      </c>
      <c r="AU962" s="177" t="s">
        <v>87</v>
      </c>
      <c r="AV962" s="10" t="s">
        <v>87</v>
      </c>
      <c r="AW962" s="10" t="s">
        <v>35</v>
      </c>
      <c r="AX962" s="10" t="s">
        <v>22</v>
      </c>
      <c r="AY962" s="177" t="s">
        <v>127</v>
      </c>
    </row>
    <row r="963" spans="2:65" s="1" customFormat="1" ht="22.5" customHeight="1">
      <c r="B963" s="135"/>
      <c r="C963" s="163" t="s">
        <v>712</v>
      </c>
      <c r="D963" s="163" t="s">
        <v>128</v>
      </c>
      <c r="E963" s="164" t="s">
        <v>1206</v>
      </c>
      <c r="F963" s="285" t="s">
        <v>1207</v>
      </c>
      <c r="G963" s="285"/>
      <c r="H963" s="285"/>
      <c r="I963" s="285"/>
      <c r="J963" s="165" t="s">
        <v>296</v>
      </c>
      <c r="K963" s="166">
        <v>335.84</v>
      </c>
      <c r="L963" s="286">
        <v>0</v>
      </c>
      <c r="M963" s="286"/>
      <c r="N963" s="287">
        <f>ROUND(L963*K963,2)</f>
        <v>0</v>
      </c>
      <c r="O963" s="287"/>
      <c r="P963" s="287"/>
      <c r="Q963" s="287"/>
      <c r="R963" s="138"/>
      <c r="T963" s="167" t="s">
        <v>5</v>
      </c>
      <c r="U963" s="47" t="s">
        <v>42</v>
      </c>
      <c r="V963" s="39"/>
      <c r="W963" s="168">
        <f>V963*K963</f>
        <v>0</v>
      </c>
      <c r="X963" s="168">
        <v>3.0000000000000001E-5</v>
      </c>
      <c r="Y963" s="168">
        <f>X963*K963</f>
        <v>1.0075199999999999E-2</v>
      </c>
      <c r="Z963" s="168">
        <v>0</v>
      </c>
      <c r="AA963" s="169">
        <f>Z963*K963</f>
        <v>0</v>
      </c>
      <c r="AR963" s="21" t="s">
        <v>150</v>
      </c>
      <c r="AT963" s="21" t="s">
        <v>128</v>
      </c>
      <c r="AU963" s="21" t="s">
        <v>87</v>
      </c>
      <c r="AY963" s="21" t="s">
        <v>127</v>
      </c>
      <c r="BE963" s="109">
        <f>IF(U963="základní",N963,0)</f>
        <v>0</v>
      </c>
      <c r="BF963" s="109">
        <f>IF(U963="snížená",N963,0)</f>
        <v>0</v>
      </c>
      <c r="BG963" s="109">
        <f>IF(U963="zákl. přenesená",N963,0)</f>
        <v>0</v>
      </c>
      <c r="BH963" s="109">
        <f>IF(U963="sníž. přenesená",N963,0)</f>
        <v>0</v>
      </c>
      <c r="BI963" s="109">
        <f>IF(U963="nulová",N963,0)</f>
        <v>0</v>
      </c>
      <c r="BJ963" s="21" t="s">
        <v>22</v>
      </c>
      <c r="BK963" s="109">
        <f>ROUND(L963*K963,2)</f>
        <v>0</v>
      </c>
      <c r="BL963" s="21" t="s">
        <v>150</v>
      </c>
      <c r="BM963" s="21" t="s">
        <v>1208</v>
      </c>
    </row>
    <row r="964" spans="2:65" s="11" customFormat="1" ht="22.5" customHeight="1">
      <c r="B964" s="178"/>
      <c r="C964" s="179"/>
      <c r="D964" s="179"/>
      <c r="E964" s="180" t="s">
        <v>5</v>
      </c>
      <c r="F964" s="300" t="s">
        <v>1133</v>
      </c>
      <c r="G964" s="301"/>
      <c r="H964" s="301"/>
      <c r="I964" s="301"/>
      <c r="J964" s="179"/>
      <c r="K964" s="181" t="s">
        <v>5</v>
      </c>
      <c r="L964" s="179"/>
      <c r="M964" s="179"/>
      <c r="N964" s="179"/>
      <c r="O964" s="179"/>
      <c r="P964" s="179"/>
      <c r="Q964" s="179"/>
      <c r="R964" s="182"/>
      <c r="T964" s="183"/>
      <c r="U964" s="179"/>
      <c r="V964" s="179"/>
      <c r="W964" s="179"/>
      <c r="X964" s="179"/>
      <c r="Y964" s="179"/>
      <c r="Z964" s="179"/>
      <c r="AA964" s="184"/>
      <c r="AT964" s="185" t="s">
        <v>134</v>
      </c>
      <c r="AU964" s="185" t="s">
        <v>87</v>
      </c>
      <c r="AV964" s="11" t="s">
        <v>22</v>
      </c>
      <c r="AW964" s="11" t="s">
        <v>35</v>
      </c>
      <c r="AX964" s="11" t="s">
        <v>77</v>
      </c>
      <c r="AY964" s="185" t="s">
        <v>127</v>
      </c>
    </row>
    <row r="965" spans="2:65" s="11" customFormat="1" ht="22.5" customHeight="1">
      <c r="B965" s="178"/>
      <c r="C965" s="179"/>
      <c r="D965" s="179"/>
      <c r="E965" s="180" t="s">
        <v>5</v>
      </c>
      <c r="F965" s="290" t="s">
        <v>1134</v>
      </c>
      <c r="G965" s="291"/>
      <c r="H965" s="291"/>
      <c r="I965" s="291"/>
      <c r="J965" s="179"/>
      <c r="K965" s="181" t="s">
        <v>5</v>
      </c>
      <c r="L965" s="179"/>
      <c r="M965" s="179"/>
      <c r="N965" s="179"/>
      <c r="O965" s="179"/>
      <c r="P965" s="179"/>
      <c r="Q965" s="179"/>
      <c r="R965" s="182"/>
      <c r="T965" s="183"/>
      <c r="U965" s="179"/>
      <c r="V965" s="179"/>
      <c r="W965" s="179"/>
      <c r="X965" s="179"/>
      <c r="Y965" s="179"/>
      <c r="Z965" s="179"/>
      <c r="AA965" s="184"/>
      <c r="AT965" s="185" t="s">
        <v>134</v>
      </c>
      <c r="AU965" s="185" t="s">
        <v>87</v>
      </c>
      <c r="AV965" s="11" t="s">
        <v>22</v>
      </c>
      <c r="AW965" s="11" t="s">
        <v>35</v>
      </c>
      <c r="AX965" s="11" t="s">
        <v>77</v>
      </c>
      <c r="AY965" s="185" t="s">
        <v>127</v>
      </c>
    </row>
    <row r="966" spans="2:65" s="11" customFormat="1" ht="22.5" customHeight="1">
      <c r="B966" s="178"/>
      <c r="C966" s="179"/>
      <c r="D966" s="179"/>
      <c r="E966" s="180" t="s">
        <v>5</v>
      </c>
      <c r="F966" s="290" t="s">
        <v>1135</v>
      </c>
      <c r="G966" s="291"/>
      <c r="H966" s="291"/>
      <c r="I966" s="291"/>
      <c r="J966" s="179"/>
      <c r="K966" s="181" t="s">
        <v>5</v>
      </c>
      <c r="L966" s="179"/>
      <c r="M966" s="179"/>
      <c r="N966" s="179"/>
      <c r="O966" s="179"/>
      <c r="P966" s="179"/>
      <c r="Q966" s="179"/>
      <c r="R966" s="182"/>
      <c r="T966" s="183"/>
      <c r="U966" s="179"/>
      <c r="V966" s="179"/>
      <c r="W966" s="179"/>
      <c r="X966" s="179"/>
      <c r="Y966" s="179"/>
      <c r="Z966" s="179"/>
      <c r="AA966" s="184"/>
      <c r="AT966" s="185" t="s">
        <v>134</v>
      </c>
      <c r="AU966" s="185" t="s">
        <v>87</v>
      </c>
      <c r="AV966" s="11" t="s">
        <v>22</v>
      </c>
      <c r="AW966" s="11" t="s">
        <v>35</v>
      </c>
      <c r="AX966" s="11" t="s">
        <v>77</v>
      </c>
      <c r="AY966" s="185" t="s">
        <v>127</v>
      </c>
    </row>
    <row r="967" spans="2:65" s="11" customFormat="1" ht="22.5" customHeight="1">
      <c r="B967" s="178"/>
      <c r="C967" s="179"/>
      <c r="D967" s="179"/>
      <c r="E967" s="180" t="s">
        <v>5</v>
      </c>
      <c r="F967" s="290" t="s">
        <v>1136</v>
      </c>
      <c r="G967" s="291"/>
      <c r="H967" s="291"/>
      <c r="I967" s="291"/>
      <c r="J967" s="179"/>
      <c r="K967" s="181" t="s">
        <v>5</v>
      </c>
      <c r="L967" s="179"/>
      <c r="M967" s="179"/>
      <c r="N967" s="179"/>
      <c r="O967" s="179"/>
      <c r="P967" s="179"/>
      <c r="Q967" s="179"/>
      <c r="R967" s="182"/>
      <c r="T967" s="183"/>
      <c r="U967" s="179"/>
      <c r="V967" s="179"/>
      <c r="W967" s="179"/>
      <c r="X967" s="179"/>
      <c r="Y967" s="179"/>
      <c r="Z967" s="179"/>
      <c r="AA967" s="184"/>
      <c r="AT967" s="185" t="s">
        <v>134</v>
      </c>
      <c r="AU967" s="185" t="s">
        <v>87</v>
      </c>
      <c r="AV967" s="11" t="s">
        <v>22</v>
      </c>
      <c r="AW967" s="11" t="s">
        <v>35</v>
      </c>
      <c r="AX967" s="11" t="s">
        <v>77</v>
      </c>
      <c r="AY967" s="185" t="s">
        <v>127</v>
      </c>
    </row>
    <row r="968" spans="2:65" s="11" customFormat="1" ht="22.5" customHeight="1">
      <c r="B968" s="178"/>
      <c r="C968" s="179"/>
      <c r="D968" s="179"/>
      <c r="E968" s="180" t="s">
        <v>5</v>
      </c>
      <c r="F968" s="290" t="s">
        <v>803</v>
      </c>
      <c r="G968" s="291"/>
      <c r="H968" s="291"/>
      <c r="I968" s="291"/>
      <c r="J968" s="179"/>
      <c r="K968" s="181" t="s">
        <v>5</v>
      </c>
      <c r="L968" s="179"/>
      <c r="M968" s="179"/>
      <c r="N968" s="179"/>
      <c r="O968" s="179"/>
      <c r="P968" s="179"/>
      <c r="Q968" s="179"/>
      <c r="R968" s="182"/>
      <c r="T968" s="183"/>
      <c r="U968" s="179"/>
      <c r="V968" s="179"/>
      <c r="W968" s="179"/>
      <c r="X968" s="179"/>
      <c r="Y968" s="179"/>
      <c r="Z968" s="179"/>
      <c r="AA968" s="184"/>
      <c r="AT968" s="185" t="s">
        <v>134</v>
      </c>
      <c r="AU968" s="185" t="s">
        <v>87</v>
      </c>
      <c r="AV968" s="11" t="s">
        <v>22</v>
      </c>
      <c r="AW968" s="11" t="s">
        <v>35</v>
      </c>
      <c r="AX968" s="11" t="s">
        <v>77</v>
      </c>
      <c r="AY968" s="185" t="s">
        <v>127</v>
      </c>
    </row>
    <row r="969" spans="2:65" s="10" customFormat="1" ht="22.5" customHeight="1">
      <c r="B969" s="170"/>
      <c r="C969" s="171"/>
      <c r="D969" s="171"/>
      <c r="E969" s="172" t="s">
        <v>5</v>
      </c>
      <c r="F969" s="302" t="s">
        <v>1209</v>
      </c>
      <c r="G969" s="303"/>
      <c r="H969" s="303"/>
      <c r="I969" s="303"/>
      <c r="J969" s="171"/>
      <c r="K969" s="173">
        <v>63.6</v>
      </c>
      <c r="L969" s="171"/>
      <c r="M969" s="171"/>
      <c r="N969" s="171"/>
      <c r="O969" s="171"/>
      <c r="P969" s="171"/>
      <c r="Q969" s="171"/>
      <c r="R969" s="174"/>
      <c r="T969" s="175"/>
      <c r="U969" s="171"/>
      <c r="V969" s="171"/>
      <c r="W969" s="171"/>
      <c r="X969" s="171"/>
      <c r="Y969" s="171"/>
      <c r="Z969" s="171"/>
      <c r="AA969" s="176"/>
      <c r="AT969" s="177" t="s">
        <v>134</v>
      </c>
      <c r="AU969" s="177" t="s">
        <v>87</v>
      </c>
      <c r="AV969" s="10" t="s">
        <v>87</v>
      </c>
      <c r="AW969" s="10" t="s">
        <v>35</v>
      </c>
      <c r="AX969" s="10" t="s">
        <v>77</v>
      </c>
      <c r="AY969" s="177" t="s">
        <v>127</v>
      </c>
    </row>
    <row r="970" spans="2:65" s="11" customFormat="1" ht="22.5" customHeight="1">
      <c r="B970" s="178"/>
      <c r="C970" s="179"/>
      <c r="D970" s="179"/>
      <c r="E970" s="180" t="s">
        <v>5</v>
      </c>
      <c r="F970" s="290" t="s">
        <v>805</v>
      </c>
      <c r="G970" s="291"/>
      <c r="H970" s="291"/>
      <c r="I970" s="291"/>
      <c r="J970" s="179"/>
      <c r="K970" s="181" t="s">
        <v>5</v>
      </c>
      <c r="L970" s="179"/>
      <c r="M970" s="179"/>
      <c r="N970" s="179"/>
      <c r="O970" s="179"/>
      <c r="P970" s="179"/>
      <c r="Q970" s="179"/>
      <c r="R970" s="182"/>
      <c r="T970" s="183"/>
      <c r="U970" s="179"/>
      <c r="V970" s="179"/>
      <c r="W970" s="179"/>
      <c r="X970" s="179"/>
      <c r="Y970" s="179"/>
      <c r="Z970" s="179"/>
      <c r="AA970" s="184"/>
      <c r="AT970" s="185" t="s">
        <v>134</v>
      </c>
      <c r="AU970" s="185" t="s">
        <v>87</v>
      </c>
      <c r="AV970" s="11" t="s">
        <v>22</v>
      </c>
      <c r="AW970" s="11" t="s">
        <v>35</v>
      </c>
      <c r="AX970" s="11" t="s">
        <v>77</v>
      </c>
      <c r="AY970" s="185" t="s">
        <v>127</v>
      </c>
    </row>
    <row r="971" spans="2:65" s="10" customFormat="1" ht="22.5" customHeight="1">
      <c r="B971" s="170"/>
      <c r="C971" s="171"/>
      <c r="D971" s="171"/>
      <c r="E971" s="172" t="s">
        <v>5</v>
      </c>
      <c r="F971" s="302" t="s">
        <v>1210</v>
      </c>
      <c r="G971" s="303"/>
      <c r="H971" s="303"/>
      <c r="I971" s="303"/>
      <c r="J971" s="171"/>
      <c r="K971" s="173">
        <v>115.04</v>
      </c>
      <c r="L971" s="171"/>
      <c r="M971" s="171"/>
      <c r="N971" s="171"/>
      <c r="O971" s="171"/>
      <c r="P971" s="171"/>
      <c r="Q971" s="171"/>
      <c r="R971" s="174"/>
      <c r="T971" s="175"/>
      <c r="U971" s="171"/>
      <c r="V971" s="171"/>
      <c r="W971" s="171"/>
      <c r="X971" s="171"/>
      <c r="Y971" s="171"/>
      <c r="Z971" s="171"/>
      <c r="AA971" s="176"/>
      <c r="AT971" s="177" t="s">
        <v>134</v>
      </c>
      <c r="AU971" s="177" t="s">
        <v>87</v>
      </c>
      <c r="AV971" s="10" t="s">
        <v>87</v>
      </c>
      <c r="AW971" s="10" t="s">
        <v>35</v>
      </c>
      <c r="AX971" s="10" t="s">
        <v>77</v>
      </c>
      <c r="AY971" s="177" t="s">
        <v>127</v>
      </c>
    </row>
    <row r="972" spans="2:65" s="11" customFormat="1" ht="22.5" customHeight="1">
      <c r="B972" s="178"/>
      <c r="C972" s="179"/>
      <c r="D972" s="179"/>
      <c r="E972" s="180" t="s">
        <v>5</v>
      </c>
      <c r="F972" s="290" t="s">
        <v>807</v>
      </c>
      <c r="G972" s="291"/>
      <c r="H972" s="291"/>
      <c r="I972" s="291"/>
      <c r="J972" s="179"/>
      <c r="K972" s="181" t="s">
        <v>5</v>
      </c>
      <c r="L972" s="179"/>
      <c r="M972" s="179"/>
      <c r="N972" s="179"/>
      <c r="O972" s="179"/>
      <c r="P972" s="179"/>
      <c r="Q972" s="179"/>
      <c r="R972" s="182"/>
      <c r="T972" s="183"/>
      <c r="U972" s="179"/>
      <c r="V972" s="179"/>
      <c r="W972" s="179"/>
      <c r="X972" s="179"/>
      <c r="Y972" s="179"/>
      <c r="Z972" s="179"/>
      <c r="AA972" s="184"/>
      <c r="AT972" s="185" t="s">
        <v>134</v>
      </c>
      <c r="AU972" s="185" t="s">
        <v>87</v>
      </c>
      <c r="AV972" s="11" t="s">
        <v>22</v>
      </c>
      <c r="AW972" s="11" t="s">
        <v>35</v>
      </c>
      <c r="AX972" s="11" t="s">
        <v>77</v>
      </c>
      <c r="AY972" s="185" t="s">
        <v>127</v>
      </c>
    </row>
    <row r="973" spans="2:65" s="10" customFormat="1" ht="22.5" customHeight="1">
      <c r="B973" s="170"/>
      <c r="C973" s="171"/>
      <c r="D973" s="171"/>
      <c r="E973" s="172" t="s">
        <v>5</v>
      </c>
      <c r="F973" s="302" t="s">
        <v>1211</v>
      </c>
      <c r="G973" s="303"/>
      <c r="H973" s="303"/>
      <c r="I973" s="303"/>
      <c r="J973" s="171"/>
      <c r="K973" s="173">
        <v>91.2</v>
      </c>
      <c r="L973" s="171"/>
      <c r="M973" s="171"/>
      <c r="N973" s="171"/>
      <c r="O973" s="171"/>
      <c r="P973" s="171"/>
      <c r="Q973" s="171"/>
      <c r="R973" s="174"/>
      <c r="T973" s="175"/>
      <c r="U973" s="171"/>
      <c r="V973" s="171"/>
      <c r="W973" s="171"/>
      <c r="X973" s="171"/>
      <c r="Y973" s="171"/>
      <c r="Z973" s="171"/>
      <c r="AA973" s="176"/>
      <c r="AT973" s="177" t="s">
        <v>134</v>
      </c>
      <c r="AU973" s="177" t="s">
        <v>87</v>
      </c>
      <c r="AV973" s="10" t="s">
        <v>87</v>
      </c>
      <c r="AW973" s="10" t="s">
        <v>35</v>
      </c>
      <c r="AX973" s="10" t="s">
        <v>77</v>
      </c>
      <c r="AY973" s="177" t="s">
        <v>127</v>
      </c>
    </row>
    <row r="974" spans="2:65" s="11" customFormat="1" ht="22.5" customHeight="1">
      <c r="B974" s="178"/>
      <c r="C974" s="179"/>
      <c r="D974" s="179"/>
      <c r="E974" s="180" t="s">
        <v>5</v>
      </c>
      <c r="F974" s="290" t="s">
        <v>809</v>
      </c>
      <c r="G974" s="291"/>
      <c r="H974" s="291"/>
      <c r="I974" s="291"/>
      <c r="J974" s="179"/>
      <c r="K974" s="181" t="s">
        <v>5</v>
      </c>
      <c r="L974" s="179"/>
      <c r="M974" s="179"/>
      <c r="N974" s="179"/>
      <c r="O974" s="179"/>
      <c r="P974" s="179"/>
      <c r="Q974" s="179"/>
      <c r="R974" s="182"/>
      <c r="T974" s="183"/>
      <c r="U974" s="179"/>
      <c r="V974" s="179"/>
      <c r="W974" s="179"/>
      <c r="X974" s="179"/>
      <c r="Y974" s="179"/>
      <c r="Z974" s="179"/>
      <c r="AA974" s="184"/>
      <c r="AT974" s="185" t="s">
        <v>134</v>
      </c>
      <c r="AU974" s="185" t="s">
        <v>87</v>
      </c>
      <c r="AV974" s="11" t="s">
        <v>22</v>
      </c>
      <c r="AW974" s="11" t="s">
        <v>35</v>
      </c>
      <c r="AX974" s="11" t="s">
        <v>77</v>
      </c>
      <c r="AY974" s="185" t="s">
        <v>127</v>
      </c>
    </row>
    <row r="975" spans="2:65" s="10" customFormat="1" ht="22.5" customHeight="1">
      <c r="B975" s="170"/>
      <c r="C975" s="171"/>
      <c r="D975" s="171"/>
      <c r="E975" s="172" t="s">
        <v>5</v>
      </c>
      <c r="F975" s="302" t="s">
        <v>1212</v>
      </c>
      <c r="G975" s="303"/>
      <c r="H975" s="303"/>
      <c r="I975" s="303"/>
      <c r="J975" s="171"/>
      <c r="K975" s="173">
        <v>66</v>
      </c>
      <c r="L975" s="171"/>
      <c r="M975" s="171"/>
      <c r="N975" s="171"/>
      <c r="O975" s="171"/>
      <c r="P975" s="171"/>
      <c r="Q975" s="171"/>
      <c r="R975" s="174"/>
      <c r="T975" s="175"/>
      <c r="U975" s="171"/>
      <c r="V975" s="171"/>
      <c r="W975" s="171"/>
      <c r="X975" s="171"/>
      <c r="Y975" s="171"/>
      <c r="Z975" s="171"/>
      <c r="AA975" s="176"/>
      <c r="AT975" s="177" t="s">
        <v>134</v>
      </c>
      <c r="AU975" s="177" t="s">
        <v>87</v>
      </c>
      <c r="AV975" s="10" t="s">
        <v>87</v>
      </c>
      <c r="AW975" s="10" t="s">
        <v>35</v>
      </c>
      <c r="AX975" s="10" t="s">
        <v>77</v>
      </c>
      <c r="AY975" s="177" t="s">
        <v>127</v>
      </c>
    </row>
    <row r="976" spans="2:65" s="12" customFormat="1" ht="22.5" customHeight="1">
      <c r="B976" s="188"/>
      <c r="C976" s="189"/>
      <c r="D976" s="189"/>
      <c r="E976" s="190" t="s">
        <v>5</v>
      </c>
      <c r="F976" s="304" t="s">
        <v>279</v>
      </c>
      <c r="G976" s="305"/>
      <c r="H976" s="305"/>
      <c r="I976" s="305"/>
      <c r="J976" s="189"/>
      <c r="K976" s="191">
        <v>335.84</v>
      </c>
      <c r="L976" s="189"/>
      <c r="M976" s="189"/>
      <c r="N976" s="189"/>
      <c r="O976" s="189"/>
      <c r="P976" s="189"/>
      <c r="Q976" s="189"/>
      <c r="R976" s="192"/>
      <c r="T976" s="193"/>
      <c r="U976" s="189"/>
      <c r="V976" s="189"/>
      <c r="W976" s="189"/>
      <c r="X976" s="189"/>
      <c r="Y976" s="189"/>
      <c r="Z976" s="189"/>
      <c r="AA976" s="194"/>
      <c r="AT976" s="195" t="s">
        <v>134</v>
      </c>
      <c r="AU976" s="195" t="s">
        <v>87</v>
      </c>
      <c r="AV976" s="12" t="s">
        <v>150</v>
      </c>
      <c r="AW976" s="12" t="s">
        <v>35</v>
      </c>
      <c r="AX976" s="12" t="s">
        <v>22</v>
      </c>
      <c r="AY976" s="195" t="s">
        <v>127</v>
      </c>
    </row>
    <row r="977" spans="2:65" s="1" customFormat="1" ht="22.5" customHeight="1">
      <c r="B977" s="135"/>
      <c r="C977" s="163" t="s">
        <v>28</v>
      </c>
      <c r="D977" s="163" t="s">
        <v>128</v>
      </c>
      <c r="E977" s="164" t="s">
        <v>1213</v>
      </c>
      <c r="F977" s="285" t="s">
        <v>1214</v>
      </c>
      <c r="G977" s="285"/>
      <c r="H977" s="285"/>
      <c r="I977" s="285"/>
      <c r="J977" s="165" t="s">
        <v>296</v>
      </c>
      <c r="K977" s="166">
        <v>335.54</v>
      </c>
      <c r="L977" s="286">
        <v>0</v>
      </c>
      <c r="M977" s="286"/>
      <c r="N977" s="287">
        <f>ROUND(L977*K977,2)</f>
        <v>0</v>
      </c>
      <c r="O977" s="287"/>
      <c r="P977" s="287"/>
      <c r="Q977" s="287"/>
      <c r="R977" s="138"/>
      <c r="T977" s="167" t="s">
        <v>5</v>
      </c>
      <c r="U977" s="47" t="s">
        <v>42</v>
      </c>
      <c r="V977" s="39"/>
      <c r="W977" s="168">
        <f>V977*K977</f>
        <v>0</v>
      </c>
      <c r="X977" s="168">
        <v>3.0000000000000001E-5</v>
      </c>
      <c r="Y977" s="168">
        <f>X977*K977</f>
        <v>1.0066200000000001E-2</v>
      </c>
      <c r="Z977" s="168">
        <v>0</v>
      </c>
      <c r="AA977" s="169">
        <f>Z977*K977</f>
        <v>0</v>
      </c>
      <c r="AR977" s="21" t="s">
        <v>150</v>
      </c>
      <c r="AT977" s="21" t="s">
        <v>128</v>
      </c>
      <c r="AU977" s="21" t="s">
        <v>87</v>
      </c>
      <c r="AY977" s="21" t="s">
        <v>127</v>
      </c>
      <c r="BE977" s="109">
        <f>IF(U977="základní",N977,0)</f>
        <v>0</v>
      </c>
      <c r="BF977" s="109">
        <f>IF(U977="snížená",N977,0)</f>
        <v>0</v>
      </c>
      <c r="BG977" s="109">
        <f>IF(U977="zákl. přenesená",N977,0)</f>
        <v>0</v>
      </c>
      <c r="BH977" s="109">
        <f>IF(U977="sníž. přenesená",N977,0)</f>
        <v>0</v>
      </c>
      <c r="BI977" s="109">
        <f>IF(U977="nulová",N977,0)</f>
        <v>0</v>
      </c>
      <c r="BJ977" s="21" t="s">
        <v>22</v>
      </c>
      <c r="BK977" s="109">
        <f>ROUND(L977*K977,2)</f>
        <v>0</v>
      </c>
      <c r="BL977" s="21" t="s">
        <v>150</v>
      </c>
      <c r="BM977" s="21" t="s">
        <v>1215</v>
      </c>
    </row>
    <row r="978" spans="2:65" s="1" customFormat="1" ht="31.5" customHeight="1">
      <c r="B978" s="135"/>
      <c r="C978" s="163" t="s">
        <v>719</v>
      </c>
      <c r="D978" s="163" t="s">
        <v>128</v>
      </c>
      <c r="E978" s="164" t="s">
        <v>1216</v>
      </c>
      <c r="F978" s="285" t="s">
        <v>1217</v>
      </c>
      <c r="G978" s="285"/>
      <c r="H978" s="285"/>
      <c r="I978" s="285"/>
      <c r="J978" s="165" t="s">
        <v>472</v>
      </c>
      <c r="K978" s="166">
        <v>35</v>
      </c>
      <c r="L978" s="286">
        <v>0</v>
      </c>
      <c r="M978" s="286"/>
      <c r="N978" s="287">
        <f>ROUND(L978*K978,2)</f>
        <v>0</v>
      </c>
      <c r="O978" s="287"/>
      <c r="P978" s="287"/>
      <c r="Q978" s="287"/>
      <c r="R978" s="138"/>
      <c r="T978" s="167" t="s">
        <v>5</v>
      </c>
      <c r="U978" s="47" t="s">
        <v>42</v>
      </c>
      <c r="V978" s="39"/>
      <c r="W978" s="168">
        <f>V978*K978</f>
        <v>0</v>
      </c>
      <c r="X978" s="168">
        <v>1.4239999999999999E-2</v>
      </c>
      <c r="Y978" s="168">
        <f>X978*K978</f>
        <v>0.49839999999999995</v>
      </c>
      <c r="Z978" s="168">
        <v>0</v>
      </c>
      <c r="AA978" s="169">
        <f>Z978*K978</f>
        <v>0</v>
      </c>
      <c r="AR978" s="21" t="s">
        <v>150</v>
      </c>
      <c r="AT978" s="21" t="s">
        <v>128</v>
      </c>
      <c r="AU978" s="21" t="s">
        <v>87</v>
      </c>
      <c r="AY978" s="21" t="s">
        <v>127</v>
      </c>
      <c r="BE978" s="109">
        <f>IF(U978="základní",N978,0)</f>
        <v>0</v>
      </c>
      <c r="BF978" s="109">
        <f>IF(U978="snížená",N978,0)</f>
        <v>0</v>
      </c>
      <c r="BG978" s="109">
        <f>IF(U978="zákl. přenesená",N978,0)</f>
        <v>0</v>
      </c>
      <c r="BH978" s="109">
        <f>IF(U978="sníž. přenesená",N978,0)</f>
        <v>0</v>
      </c>
      <c r="BI978" s="109">
        <f>IF(U978="nulová",N978,0)</f>
        <v>0</v>
      </c>
      <c r="BJ978" s="21" t="s">
        <v>22</v>
      </c>
      <c r="BK978" s="109">
        <f>ROUND(L978*K978,2)</f>
        <v>0</v>
      </c>
      <c r="BL978" s="21" t="s">
        <v>150</v>
      </c>
      <c r="BM978" s="21" t="s">
        <v>1218</v>
      </c>
    </row>
    <row r="979" spans="2:65" s="1" customFormat="1" ht="31.5" customHeight="1">
      <c r="B979" s="135"/>
      <c r="C979" s="196" t="s">
        <v>723</v>
      </c>
      <c r="D979" s="196" t="s">
        <v>365</v>
      </c>
      <c r="E979" s="197" t="s">
        <v>1219</v>
      </c>
      <c r="F979" s="306" t="s">
        <v>1220</v>
      </c>
      <c r="G979" s="306"/>
      <c r="H979" s="306"/>
      <c r="I979" s="306"/>
      <c r="J979" s="198" t="s">
        <v>472</v>
      </c>
      <c r="K979" s="199">
        <v>3</v>
      </c>
      <c r="L979" s="307">
        <v>0</v>
      </c>
      <c r="M979" s="307"/>
      <c r="N979" s="308">
        <f>ROUND(L979*K979,2)</f>
        <v>0</v>
      </c>
      <c r="O979" s="287"/>
      <c r="P979" s="287"/>
      <c r="Q979" s="287"/>
      <c r="R979" s="138"/>
      <c r="T979" s="167" t="s">
        <v>5</v>
      </c>
      <c r="U979" s="47" t="s">
        <v>42</v>
      </c>
      <c r="V979" s="39"/>
      <c r="W979" s="168">
        <f>V979*K979</f>
        <v>0</v>
      </c>
      <c r="X979" s="168">
        <v>0.25</v>
      </c>
      <c r="Y979" s="168">
        <f>X979*K979</f>
        <v>0.75</v>
      </c>
      <c r="Z979" s="168">
        <v>0</v>
      </c>
      <c r="AA979" s="169">
        <f>Z979*K979</f>
        <v>0</v>
      </c>
      <c r="AR979" s="21" t="s">
        <v>174</v>
      </c>
      <c r="AT979" s="21" t="s">
        <v>365</v>
      </c>
      <c r="AU979" s="21" t="s">
        <v>87</v>
      </c>
      <c r="AY979" s="21" t="s">
        <v>127</v>
      </c>
      <c r="BE979" s="109">
        <f>IF(U979="základní",N979,0)</f>
        <v>0</v>
      </c>
      <c r="BF979" s="109">
        <f>IF(U979="snížená",N979,0)</f>
        <v>0</v>
      </c>
      <c r="BG979" s="109">
        <f>IF(U979="zákl. přenesená",N979,0)</f>
        <v>0</v>
      </c>
      <c r="BH979" s="109">
        <f>IF(U979="sníž. přenesená",N979,0)</f>
        <v>0</v>
      </c>
      <c r="BI979" s="109">
        <f>IF(U979="nulová",N979,0)</f>
        <v>0</v>
      </c>
      <c r="BJ979" s="21" t="s">
        <v>22</v>
      </c>
      <c r="BK979" s="109">
        <f>ROUND(L979*K979,2)</f>
        <v>0</v>
      </c>
      <c r="BL979" s="21" t="s">
        <v>150</v>
      </c>
      <c r="BM979" s="21" t="s">
        <v>1221</v>
      </c>
    </row>
    <row r="980" spans="2:65" s="11" customFormat="1" ht="22.5" customHeight="1">
      <c r="B980" s="178"/>
      <c r="C980" s="179"/>
      <c r="D980" s="179"/>
      <c r="E980" s="180" t="s">
        <v>5</v>
      </c>
      <c r="F980" s="300" t="s">
        <v>1222</v>
      </c>
      <c r="G980" s="301"/>
      <c r="H980" s="301"/>
      <c r="I980" s="301"/>
      <c r="J980" s="179"/>
      <c r="K980" s="181" t="s">
        <v>5</v>
      </c>
      <c r="L980" s="179"/>
      <c r="M980" s="179"/>
      <c r="N980" s="179"/>
      <c r="O980" s="179"/>
      <c r="P980" s="179"/>
      <c r="Q980" s="179"/>
      <c r="R980" s="182"/>
      <c r="T980" s="183"/>
      <c r="U980" s="179"/>
      <c r="V980" s="179"/>
      <c r="W980" s="179"/>
      <c r="X980" s="179"/>
      <c r="Y980" s="179"/>
      <c r="Z980" s="179"/>
      <c r="AA980" s="184"/>
      <c r="AT980" s="185" t="s">
        <v>134</v>
      </c>
      <c r="AU980" s="185" t="s">
        <v>87</v>
      </c>
      <c r="AV980" s="11" t="s">
        <v>22</v>
      </c>
      <c r="AW980" s="11" t="s">
        <v>35</v>
      </c>
      <c r="AX980" s="11" t="s">
        <v>77</v>
      </c>
      <c r="AY980" s="185" t="s">
        <v>127</v>
      </c>
    </row>
    <row r="981" spans="2:65" s="10" customFormat="1" ht="22.5" customHeight="1">
      <c r="B981" s="170"/>
      <c r="C981" s="171"/>
      <c r="D981" s="171"/>
      <c r="E981" s="172" t="s">
        <v>5</v>
      </c>
      <c r="F981" s="302" t="s">
        <v>90</v>
      </c>
      <c r="G981" s="303"/>
      <c r="H981" s="303"/>
      <c r="I981" s="303"/>
      <c r="J981" s="171"/>
      <c r="K981" s="173">
        <v>3</v>
      </c>
      <c r="L981" s="171"/>
      <c r="M981" s="171"/>
      <c r="N981" s="171"/>
      <c r="O981" s="171"/>
      <c r="P981" s="171"/>
      <c r="Q981" s="171"/>
      <c r="R981" s="174"/>
      <c r="T981" s="175"/>
      <c r="U981" s="171"/>
      <c r="V981" s="171"/>
      <c r="W981" s="171"/>
      <c r="X981" s="171"/>
      <c r="Y981" s="171"/>
      <c r="Z981" s="171"/>
      <c r="AA981" s="176"/>
      <c r="AT981" s="177" t="s">
        <v>134</v>
      </c>
      <c r="AU981" s="177" t="s">
        <v>87</v>
      </c>
      <c r="AV981" s="10" t="s">
        <v>87</v>
      </c>
      <c r="AW981" s="10" t="s">
        <v>35</v>
      </c>
      <c r="AX981" s="10" t="s">
        <v>22</v>
      </c>
      <c r="AY981" s="177" t="s">
        <v>127</v>
      </c>
    </row>
    <row r="982" spans="2:65" s="1" customFormat="1" ht="31.5" customHeight="1">
      <c r="B982" s="135"/>
      <c r="C982" s="196" t="s">
        <v>727</v>
      </c>
      <c r="D982" s="196" t="s">
        <v>365</v>
      </c>
      <c r="E982" s="197" t="s">
        <v>1223</v>
      </c>
      <c r="F982" s="306" t="s">
        <v>1224</v>
      </c>
      <c r="G982" s="306"/>
      <c r="H982" s="306"/>
      <c r="I982" s="306"/>
      <c r="J982" s="198" t="s">
        <v>472</v>
      </c>
      <c r="K982" s="199">
        <v>2</v>
      </c>
      <c r="L982" s="307">
        <v>0</v>
      </c>
      <c r="M982" s="307"/>
      <c r="N982" s="308">
        <f>ROUND(L982*K982,2)</f>
        <v>0</v>
      </c>
      <c r="O982" s="287"/>
      <c r="P982" s="287"/>
      <c r="Q982" s="287"/>
      <c r="R982" s="138"/>
      <c r="T982" s="167" t="s">
        <v>5</v>
      </c>
      <c r="U982" s="47" t="s">
        <v>42</v>
      </c>
      <c r="V982" s="39"/>
      <c r="W982" s="168">
        <f>V982*K982</f>
        <v>0</v>
      </c>
      <c r="X982" s="168">
        <v>0.5</v>
      </c>
      <c r="Y982" s="168">
        <f>X982*K982</f>
        <v>1</v>
      </c>
      <c r="Z982" s="168">
        <v>0</v>
      </c>
      <c r="AA982" s="169">
        <f>Z982*K982</f>
        <v>0</v>
      </c>
      <c r="AR982" s="21" t="s">
        <v>174</v>
      </c>
      <c r="AT982" s="21" t="s">
        <v>365</v>
      </c>
      <c r="AU982" s="21" t="s">
        <v>87</v>
      </c>
      <c r="AY982" s="21" t="s">
        <v>127</v>
      </c>
      <c r="BE982" s="109">
        <f>IF(U982="základní",N982,0)</f>
        <v>0</v>
      </c>
      <c r="BF982" s="109">
        <f>IF(U982="snížená",N982,0)</f>
        <v>0</v>
      </c>
      <c r="BG982" s="109">
        <f>IF(U982="zákl. přenesená",N982,0)</f>
        <v>0</v>
      </c>
      <c r="BH982" s="109">
        <f>IF(U982="sníž. přenesená",N982,0)</f>
        <v>0</v>
      </c>
      <c r="BI982" s="109">
        <f>IF(U982="nulová",N982,0)</f>
        <v>0</v>
      </c>
      <c r="BJ982" s="21" t="s">
        <v>22</v>
      </c>
      <c r="BK982" s="109">
        <f>ROUND(L982*K982,2)</f>
        <v>0</v>
      </c>
      <c r="BL982" s="21" t="s">
        <v>150</v>
      </c>
      <c r="BM982" s="21" t="s">
        <v>1225</v>
      </c>
    </row>
    <row r="983" spans="2:65" s="11" customFormat="1" ht="22.5" customHeight="1">
      <c r="B983" s="178"/>
      <c r="C983" s="179"/>
      <c r="D983" s="179"/>
      <c r="E983" s="180" t="s">
        <v>5</v>
      </c>
      <c r="F983" s="300" t="s">
        <v>1222</v>
      </c>
      <c r="G983" s="301"/>
      <c r="H983" s="301"/>
      <c r="I983" s="301"/>
      <c r="J983" s="179"/>
      <c r="K983" s="181" t="s">
        <v>5</v>
      </c>
      <c r="L983" s="179"/>
      <c r="M983" s="179"/>
      <c r="N983" s="179"/>
      <c r="O983" s="179"/>
      <c r="P983" s="179"/>
      <c r="Q983" s="179"/>
      <c r="R983" s="182"/>
      <c r="T983" s="183"/>
      <c r="U983" s="179"/>
      <c r="V983" s="179"/>
      <c r="W983" s="179"/>
      <c r="X983" s="179"/>
      <c r="Y983" s="179"/>
      <c r="Z983" s="179"/>
      <c r="AA983" s="184"/>
      <c r="AT983" s="185" t="s">
        <v>134</v>
      </c>
      <c r="AU983" s="185" t="s">
        <v>87</v>
      </c>
      <c r="AV983" s="11" t="s">
        <v>22</v>
      </c>
      <c r="AW983" s="11" t="s">
        <v>35</v>
      </c>
      <c r="AX983" s="11" t="s">
        <v>77</v>
      </c>
      <c r="AY983" s="185" t="s">
        <v>127</v>
      </c>
    </row>
    <row r="984" spans="2:65" s="10" customFormat="1" ht="22.5" customHeight="1">
      <c r="B984" s="170"/>
      <c r="C984" s="171"/>
      <c r="D984" s="171"/>
      <c r="E984" s="172" t="s">
        <v>5</v>
      </c>
      <c r="F984" s="302" t="s">
        <v>87</v>
      </c>
      <c r="G984" s="303"/>
      <c r="H984" s="303"/>
      <c r="I984" s="303"/>
      <c r="J984" s="171"/>
      <c r="K984" s="173">
        <v>2</v>
      </c>
      <c r="L984" s="171"/>
      <c r="M984" s="171"/>
      <c r="N984" s="171"/>
      <c r="O984" s="171"/>
      <c r="P984" s="171"/>
      <c r="Q984" s="171"/>
      <c r="R984" s="174"/>
      <c r="T984" s="175"/>
      <c r="U984" s="171"/>
      <c r="V984" s="171"/>
      <c r="W984" s="171"/>
      <c r="X984" s="171"/>
      <c r="Y984" s="171"/>
      <c r="Z984" s="171"/>
      <c r="AA984" s="176"/>
      <c r="AT984" s="177" t="s">
        <v>134</v>
      </c>
      <c r="AU984" s="177" t="s">
        <v>87</v>
      </c>
      <c r="AV984" s="10" t="s">
        <v>87</v>
      </c>
      <c r="AW984" s="10" t="s">
        <v>35</v>
      </c>
      <c r="AX984" s="10" t="s">
        <v>22</v>
      </c>
      <c r="AY984" s="177" t="s">
        <v>127</v>
      </c>
    </row>
    <row r="985" spans="2:65" s="1" customFormat="1" ht="31.5" customHeight="1">
      <c r="B985" s="135"/>
      <c r="C985" s="196" t="s">
        <v>731</v>
      </c>
      <c r="D985" s="196" t="s">
        <v>365</v>
      </c>
      <c r="E985" s="197" t="s">
        <v>1226</v>
      </c>
      <c r="F985" s="306" t="s">
        <v>1227</v>
      </c>
      <c r="G985" s="306"/>
      <c r="H985" s="306"/>
      <c r="I985" s="306"/>
      <c r="J985" s="198" t="s">
        <v>472</v>
      </c>
      <c r="K985" s="199">
        <v>5</v>
      </c>
      <c r="L985" s="307">
        <v>0</v>
      </c>
      <c r="M985" s="307"/>
      <c r="N985" s="308">
        <f>ROUND(L985*K985,2)</f>
        <v>0</v>
      </c>
      <c r="O985" s="287"/>
      <c r="P985" s="287"/>
      <c r="Q985" s="287"/>
      <c r="R985" s="138"/>
      <c r="T985" s="167" t="s">
        <v>5</v>
      </c>
      <c r="U985" s="47" t="s">
        <v>42</v>
      </c>
      <c r="V985" s="39"/>
      <c r="W985" s="168">
        <f>V985*K985</f>
        <v>0</v>
      </c>
      <c r="X985" s="168">
        <v>1</v>
      </c>
      <c r="Y985" s="168">
        <f>X985*K985</f>
        <v>5</v>
      </c>
      <c r="Z985" s="168">
        <v>0</v>
      </c>
      <c r="AA985" s="169">
        <f>Z985*K985</f>
        <v>0</v>
      </c>
      <c r="AR985" s="21" t="s">
        <v>174</v>
      </c>
      <c r="AT985" s="21" t="s">
        <v>365</v>
      </c>
      <c r="AU985" s="21" t="s">
        <v>87</v>
      </c>
      <c r="AY985" s="21" t="s">
        <v>127</v>
      </c>
      <c r="BE985" s="109">
        <f>IF(U985="základní",N985,0)</f>
        <v>0</v>
      </c>
      <c r="BF985" s="109">
        <f>IF(U985="snížená",N985,0)</f>
        <v>0</v>
      </c>
      <c r="BG985" s="109">
        <f>IF(U985="zákl. přenesená",N985,0)</f>
        <v>0</v>
      </c>
      <c r="BH985" s="109">
        <f>IF(U985="sníž. přenesená",N985,0)</f>
        <v>0</v>
      </c>
      <c r="BI985" s="109">
        <f>IF(U985="nulová",N985,0)</f>
        <v>0</v>
      </c>
      <c r="BJ985" s="21" t="s">
        <v>22</v>
      </c>
      <c r="BK985" s="109">
        <f>ROUND(L985*K985,2)</f>
        <v>0</v>
      </c>
      <c r="BL985" s="21" t="s">
        <v>150</v>
      </c>
      <c r="BM985" s="21" t="s">
        <v>1228</v>
      </c>
    </row>
    <row r="986" spans="2:65" s="11" customFormat="1" ht="22.5" customHeight="1">
      <c r="B986" s="178"/>
      <c r="C986" s="179"/>
      <c r="D986" s="179"/>
      <c r="E986" s="180" t="s">
        <v>5</v>
      </c>
      <c r="F986" s="300" t="s">
        <v>1222</v>
      </c>
      <c r="G986" s="301"/>
      <c r="H986" s="301"/>
      <c r="I986" s="301"/>
      <c r="J986" s="179"/>
      <c r="K986" s="181" t="s">
        <v>5</v>
      </c>
      <c r="L986" s="179"/>
      <c r="M986" s="179"/>
      <c r="N986" s="179"/>
      <c r="O986" s="179"/>
      <c r="P986" s="179"/>
      <c r="Q986" s="179"/>
      <c r="R986" s="182"/>
      <c r="T986" s="183"/>
      <c r="U986" s="179"/>
      <c r="V986" s="179"/>
      <c r="W986" s="179"/>
      <c r="X986" s="179"/>
      <c r="Y986" s="179"/>
      <c r="Z986" s="179"/>
      <c r="AA986" s="184"/>
      <c r="AT986" s="185" t="s">
        <v>134</v>
      </c>
      <c r="AU986" s="185" t="s">
        <v>87</v>
      </c>
      <c r="AV986" s="11" t="s">
        <v>22</v>
      </c>
      <c r="AW986" s="11" t="s">
        <v>35</v>
      </c>
      <c r="AX986" s="11" t="s">
        <v>77</v>
      </c>
      <c r="AY986" s="185" t="s">
        <v>127</v>
      </c>
    </row>
    <row r="987" spans="2:65" s="10" customFormat="1" ht="22.5" customHeight="1">
      <c r="B987" s="170"/>
      <c r="C987" s="171"/>
      <c r="D987" s="171"/>
      <c r="E987" s="172" t="s">
        <v>5</v>
      </c>
      <c r="F987" s="302" t="s">
        <v>126</v>
      </c>
      <c r="G987" s="303"/>
      <c r="H987" s="303"/>
      <c r="I987" s="303"/>
      <c r="J987" s="171"/>
      <c r="K987" s="173">
        <v>5</v>
      </c>
      <c r="L987" s="171"/>
      <c r="M987" s="171"/>
      <c r="N987" s="171"/>
      <c r="O987" s="171"/>
      <c r="P987" s="171"/>
      <c r="Q987" s="171"/>
      <c r="R987" s="174"/>
      <c r="T987" s="175"/>
      <c r="U987" s="171"/>
      <c r="V987" s="171"/>
      <c r="W987" s="171"/>
      <c r="X987" s="171"/>
      <c r="Y987" s="171"/>
      <c r="Z987" s="171"/>
      <c r="AA987" s="176"/>
      <c r="AT987" s="177" t="s">
        <v>134</v>
      </c>
      <c r="AU987" s="177" t="s">
        <v>87</v>
      </c>
      <c r="AV987" s="10" t="s">
        <v>87</v>
      </c>
      <c r="AW987" s="10" t="s">
        <v>35</v>
      </c>
      <c r="AX987" s="10" t="s">
        <v>22</v>
      </c>
      <c r="AY987" s="177" t="s">
        <v>127</v>
      </c>
    </row>
    <row r="988" spans="2:65" s="1" customFormat="1" ht="31.5" customHeight="1">
      <c r="B988" s="135"/>
      <c r="C988" s="196" t="s">
        <v>737</v>
      </c>
      <c r="D988" s="196" t="s">
        <v>365</v>
      </c>
      <c r="E988" s="197" t="s">
        <v>1229</v>
      </c>
      <c r="F988" s="306" t="s">
        <v>1230</v>
      </c>
      <c r="G988" s="306"/>
      <c r="H988" s="306"/>
      <c r="I988" s="306"/>
      <c r="J988" s="198" t="s">
        <v>472</v>
      </c>
      <c r="K988" s="199">
        <v>5</v>
      </c>
      <c r="L988" s="307">
        <v>0</v>
      </c>
      <c r="M988" s="307"/>
      <c r="N988" s="308">
        <f>ROUND(L988*K988,2)</f>
        <v>0</v>
      </c>
      <c r="O988" s="287"/>
      <c r="P988" s="287"/>
      <c r="Q988" s="287"/>
      <c r="R988" s="138"/>
      <c r="T988" s="167" t="s">
        <v>5</v>
      </c>
      <c r="U988" s="47" t="s">
        <v>42</v>
      </c>
      <c r="V988" s="39"/>
      <c r="W988" s="168">
        <f>V988*K988</f>
        <v>0</v>
      </c>
      <c r="X988" s="168">
        <v>0.58499999999999996</v>
      </c>
      <c r="Y988" s="168">
        <f>X988*K988</f>
        <v>2.9249999999999998</v>
      </c>
      <c r="Z988" s="168">
        <v>0</v>
      </c>
      <c r="AA988" s="169">
        <f>Z988*K988</f>
        <v>0</v>
      </c>
      <c r="AR988" s="21" t="s">
        <v>174</v>
      </c>
      <c r="AT988" s="21" t="s">
        <v>365</v>
      </c>
      <c r="AU988" s="21" t="s">
        <v>87</v>
      </c>
      <c r="AY988" s="21" t="s">
        <v>127</v>
      </c>
      <c r="BE988" s="109">
        <f>IF(U988="základní",N988,0)</f>
        <v>0</v>
      </c>
      <c r="BF988" s="109">
        <f>IF(U988="snížená",N988,0)</f>
        <v>0</v>
      </c>
      <c r="BG988" s="109">
        <f>IF(U988="zákl. přenesená",N988,0)</f>
        <v>0</v>
      </c>
      <c r="BH988" s="109">
        <f>IF(U988="sníž. přenesená",N988,0)</f>
        <v>0</v>
      </c>
      <c r="BI988" s="109">
        <f>IF(U988="nulová",N988,0)</f>
        <v>0</v>
      </c>
      <c r="BJ988" s="21" t="s">
        <v>22</v>
      </c>
      <c r="BK988" s="109">
        <f>ROUND(L988*K988,2)</f>
        <v>0</v>
      </c>
      <c r="BL988" s="21" t="s">
        <v>150</v>
      </c>
      <c r="BM988" s="21" t="s">
        <v>1231</v>
      </c>
    </row>
    <row r="989" spans="2:65" s="11" customFormat="1" ht="22.5" customHeight="1">
      <c r="B989" s="178"/>
      <c r="C989" s="179"/>
      <c r="D989" s="179"/>
      <c r="E989" s="180" t="s">
        <v>5</v>
      </c>
      <c r="F989" s="300" t="s">
        <v>1222</v>
      </c>
      <c r="G989" s="301"/>
      <c r="H989" s="301"/>
      <c r="I989" s="301"/>
      <c r="J989" s="179"/>
      <c r="K989" s="181" t="s">
        <v>5</v>
      </c>
      <c r="L989" s="179"/>
      <c r="M989" s="179"/>
      <c r="N989" s="179"/>
      <c r="O989" s="179"/>
      <c r="P989" s="179"/>
      <c r="Q989" s="179"/>
      <c r="R989" s="182"/>
      <c r="T989" s="183"/>
      <c r="U989" s="179"/>
      <c r="V989" s="179"/>
      <c r="W989" s="179"/>
      <c r="X989" s="179"/>
      <c r="Y989" s="179"/>
      <c r="Z989" s="179"/>
      <c r="AA989" s="184"/>
      <c r="AT989" s="185" t="s">
        <v>134</v>
      </c>
      <c r="AU989" s="185" t="s">
        <v>87</v>
      </c>
      <c r="AV989" s="11" t="s">
        <v>22</v>
      </c>
      <c r="AW989" s="11" t="s">
        <v>35</v>
      </c>
      <c r="AX989" s="11" t="s">
        <v>77</v>
      </c>
      <c r="AY989" s="185" t="s">
        <v>127</v>
      </c>
    </row>
    <row r="990" spans="2:65" s="10" customFormat="1" ht="22.5" customHeight="1">
      <c r="B990" s="170"/>
      <c r="C990" s="171"/>
      <c r="D990" s="171"/>
      <c r="E990" s="172" t="s">
        <v>5</v>
      </c>
      <c r="F990" s="302" t="s">
        <v>126</v>
      </c>
      <c r="G990" s="303"/>
      <c r="H990" s="303"/>
      <c r="I990" s="303"/>
      <c r="J990" s="171"/>
      <c r="K990" s="173">
        <v>5</v>
      </c>
      <c r="L990" s="171"/>
      <c r="M990" s="171"/>
      <c r="N990" s="171"/>
      <c r="O990" s="171"/>
      <c r="P990" s="171"/>
      <c r="Q990" s="171"/>
      <c r="R990" s="174"/>
      <c r="T990" s="175"/>
      <c r="U990" s="171"/>
      <c r="V990" s="171"/>
      <c r="W990" s="171"/>
      <c r="X990" s="171"/>
      <c r="Y990" s="171"/>
      <c r="Z990" s="171"/>
      <c r="AA990" s="176"/>
      <c r="AT990" s="177" t="s">
        <v>134</v>
      </c>
      <c r="AU990" s="177" t="s">
        <v>87</v>
      </c>
      <c r="AV990" s="10" t="s">
        <v>87</v>
      </c>
      <c r="AW990" s="10" t="s">
        <v>35</v>
      </c>
      <c r="AX990" s="10" t="s">
        <v>22</v>
      </c>
      <c r="AY990" s="177" t="s">
        <v>127</v>
      </c>
    </row>
    <row r="991" spans="2:65" s="1" customFormat="1" ht="31.5" customHeight="1">
      <c r="B991" s="135"/>
      <c r="C991" s="196" t="s">
        <v>742</v>
      </c>
      <c r="D991" s="196" t="s">
        <v>365</v>
      </c>
      <c r="E991" s="197" t="s">
        <v>1232</v>
      </c>
      <c r="F991" s="306" t="s">
        <v>1233</v>
      </c>
      <c r="G991" s="306"/>
      <c r="H991" s="306"/>
      <c r="I991" s="306"/>
      <c r="J991" s="198" t="s">
        <v>472</v>
      </c>
      <c r="K991" s="199">
        <v>3</v>
      </c>
      <c r="L991" s="307">
        <v>0</v>
      </c>
      <c r="M991" s="307"/>
      <c r="N991" s="308">
        <f>ROUND(L991*K991,2)</f>
        <v>0</v>
      </c>
      <c r="O991" s="287"/>
      <c r="P991" s="287"/>
      <c r="Q991" s="287"/>
      <c r="R991" s="138"/>
      <c r="T991" s="167" t="s">
        <v>5</v>
      </c>
      <c r="U991" s="47" t="s">
        <v>42</v>
      </c>
      <c r="V991" s="39"/>
      <c r="W991" s="168">
        <f>V991*K991</f>
        <v>0</v>
      </c>
      <c r="X991" s="168">
        <v>0.04</v>
      </c>
      <c r="Y991" s="168">
        <f>X991*K991</f>
        <v>0.12</v>
      </c>
      <c r="Z991" s="168">
        <v>0</v>
      </c>
      <c r="AA991" s="169">
        <f>Z991*K991</f>
        <v>0</v>
      </c>
      <c r="AR991" s="21" t="s">
        <v>174</v>
      </c>
      <c r="AT991" s="21" t="s">
        <v>365</v>
      </c>
      <c r="AU991" s="21" t="s">
        <v>87</v>
      </c>
      <c r="AY991" s="21" t="s">
        <v>127</v>
      </c>
      <c r="BE991" s="109">
        <f>IF(U991="základní",N991,0)</f>
        <v>0</v>
      </c>
      <c r="BF991" s="109">
        <f>IF(U991="snížená",N991,0)</f>
        <v>0</v>
      </c>
      <c r="BG991" s="109">
        <f>IF(U991="zákl. přenesená",N991,0)</f>
        <v>0</v>
      </c>
      <c r="BH991" s="109">
        <f>IF(U991="sníž. přenesená",N991,0)</f>
        <v>0</v>
      </c>
      <c r="BI991" s="109">
        <f>IF(U991="nulová",N991,0)</f>
        <v>0</v>
      </c>
      <c r="BJ991" s="21" t="s">
        <v>22</v>
      </c>
      <c r="BK991" s="109">
        <f>ROUND(L991*K991,2)</f>
        <v>0</v>
      </c>
      <c r="BL991" s="21" t="s">
        <v>150</v>
      </c>
      <c r="BM991" s="21" t="s">
        <v>1234</v>
      </c>
    </row>
    <row r="992" spans="2:65" s="11" customFormat="1" ht="22.5" customHeight="1">
      <c r="B992" s="178"/>
      <c r="C992" s="179"/>
      <c r="D992" s="179"/>
      <c r="E992" s="180" t="s">
        <v>5</v>
      </c>
      <c r="F992" s="300" t="s">
        <v>1222</v>
      </c>
      <c r="G992" s="301"/>
      <c r="H992" s="301"/>
      <c r="I992" s="301"/>
      <c r="J992" s="179"/>
      <c r="K992" s="181" t="s">
        <v>5</v>
      </c>
      <c r="L992" s="179"/>
      <c r="M992" s="179"/>
      <c r="N992" s="179"/>
      <c r="O992" s="179"/>
      <c r="P992" s="179"/>
      <c r="Q992" s="179"/>
      <c r="R992" s="182"/>
      <c r="T992" s="183"/>
      <c r="U992" s="179"/>
      <c r="V992" s="179"/>
      <c r="W992" s="179"/>
      <c r="X992" s="179"/>
      <c r="Y992" s="179"/>
      <c r="Z992" s="179"/>
      <c r="AA992" s="184"/>
      <c r="AT992" s="185" t="s">
        <v>134</v>
      </c>
      <c r="AU992" s="185" t="s">
        <v>87</v>
      </c>
      <c r="AV992" s="11" t="s">
        <v>22</v>
      </c>
      <c r="AW992" s="11" t="s">
        <v>35</v>
      </c>
      <c r="AX992" s="11" t="s">
        <v>77</v>
      </c>
      <c r="AY992" s="185" t="s">
        <v>127</v>
      </c>
    </row>
    <row r="993" spans="2:65" s="10" customFormat="1" ht="22.5" customHeight="1">
      <c r="B993" s="170"/>
      <c r="C993" s="171"/>
      <c r="D993" s="171"/>
      <c r="E993" s="172" t="s">
        <v>5</v>
      </c>
      <c r="F993" s="302" t="s">
        <v>90</v>
      </c>
      <c r="G993" s="303"/>
      <c r="H993" s="303"/>
      <c r="I993" s="303"/>
      <c r="J993" s="171"/>
      <c r="K993" s="173">
        <v>3</v>
      </c>
      <c r="L993" s="171"/>
      <c r="M993" s="171"/>
      <c r="N993" s="171"/>
      <c r="O993" s="171"/>
      <c r="P993" s="171"/>
      <c r="Q993" s="171"/>
      <c r="R993" s="174"/>
      <c r="T993" s="175"/>
      <c r="U993" s="171"/>
      <c r="V993" s="171"/>
      <c r="W993" s="171"/>
      <c r="X993" s="171"/>
      <c r="Y993" s="171"/>
      <c r="Z993" s="171"/>
      <c r="AA993" s="176"/>
      <c r="AT993" s="177" t="s">
        <v>134</v>
      </c>
      <c r="AU993" s="177" t="s">
        <v>87</v>
      </c>
      <c r="AV993" s="10" t="s">
        <v>87</v>
      </c>
      <c r="AW993" s="10" t="s">
        <v>35</v>
      </c>
      <c r="AX993" s="10" t="s">
        <v>22</v>
      </c>
      <c r="AY993" s="177" t="s">
        <v>127</v>
      </c>
    </row>
    <row r="994" spans="2:65" s="1" customFormat="1" ht="31.5" customHeight="1">
      <c r="B994" s="135"/>
      <c r="C994" s="196" t="s">
        <v>748</v>
      </c>
      <c r="D994" s="196" t="s">
        <v>365</v>
      </c>
      <c r="E994" s="197" t="s">
        <v>1235</v>
      </c>
      <c r="F994" s="306" t="s">
        <v>1236</v>
      </c>
      <c r="G994" s="306"/>
      <c r="H994" s="306"/>
      <c r="I994" s="306"/>
      <c r="J994" s="198" t="s">
        <v>472</v>
      </c>
      <c r="K994" s="199">
        <v>2</v>
      </c>
      <c r="L994" s="307">
        <v>0</v>
      </c>
      <c r="M994" s="307"/>
      <c r="N994" s="308">
        <f>ROUND(L994*K994,2)</f>
        <v>0</v>
      </c>
      <c r="O994" s="287"/>
      <c r="P994" s="287"/>
      <c r="Q994" s="287"/>
      <c r="R994" s="138"/>
      <c r="T994" s="167" t="s">
        <v>5</v>
      </c>
      <c r="U994" s="47" t="s">
        <v>42</v>
      </c>
      <c r="V994" s="39"/>
      <c r="W994" s="168">
        <f>V994*K994</f>
        <v>0</v>
      </c>
      <c r="X994" s="168">
        <v>5.3999999999999999E-2</v>
      </c>
      <c r="Y994" s="168">
        <f>X994*K994</f>
        <v>0.108</v>
      </c>
      <c r="Z994" s="168">
        <v>0</v>
      </c>
      <c r="AA994" s="169">
        <f>Z994*K994</f>
        <v>0</v>
      </c>
      <c r="AR994" s="21" t="s">
        <v>174</v>
      </c>
      <c r="AT994" s="21" t="s">
        <v>365</v>
      </c>
      <c r="AU994" s="21" t="s">
        <v>87</v>
      </c>
      <c r="AY994" s="21" t="s">
        <v>127</v>
      </c>
      <c r="BE994" s="109">
        <f>IF(U994="základní",N994,0)</f>
        <v>0</v>
      </c>
      <c r="BF994" s="109">
        <f>IF(U994="snížená",N994,0)</f>
        <v>0</v>
      </c>
      <c r="BG994" s="109">
        <f>IF(U994="zákl. přenesená",N994,0)</f>
        <v>0</v>
      </c>
      <c r="BH994" s="109">
        <f>IF(U994="sníž. přenesená",N994,0)</f>
        <v>0</v>
      </c>
      <c r="BI994" s="109">
        <f>IF(U994="nulová",N994,0)</f>
        <v>0</v>
      </c>
      <c r="BJ994" s="21" t="s">
        <v>22</v>
      </c>
      <c r="BK994" s="109">
        <f>ROUND(L994*K994,2)</f>
        <v>0</v>
      </c>
      <c r="BL994" s="21" t="s">
        <v>150</v>
      </c>
      <c r="BM994" s="21" t="s">
        <v>1237</v>
      </c>
    </row>
    <row r="995" spans="2:65" s="11" customFormat="1" ht="22.5" customHeight="1">
      <c r="B995" s="178"/>
      <c r="C995" s="179"/>
      <c r="D995" s="179"/>
      <c r="E995" s="180" t="s">
        <v>5</v>
      </c>
      <c r="F995" s="300" t="s">
        <v>1222</v>
      </c>
      <c r="G995" s="301"/>
      <c r="H995" s="301"/>
      <c r="I995" s="301"/>
      <c r="J995" s="179"/>
      <c r="K995" s="181" t="s">
        <v>5</v>
      </c>
      <c r="L995" s="179"/>
      <c r="M995" s="179"/>
      <c r="N995" s="179"/>
      <c r="O995" s="179"/>
      <c r="P995" s="179"/>
      <c r="Q995" s="179"/>
      <c r="R995" s="182"/>
      <c r="T995" s="183"/>
      <c r="U995" s="179"/>
      <c r="V995" s="179"/>
      <c r="W995" s="179"/>
      <c r="X995" s="179"/>
      <c r="Y995" s="179"/>
      <c r="Z995" s="179"/>
      <c r="AA995" s="184"/>
      <c r="AT995" s="185" t="s">
        <v>134</v>
      </c>
      <c r="AU995" s="185" t="s">
        <v>87</v>
      </c>
      <c r="AV995" s="11" t="s">
        <v>22</v>
      </c>
      <c r="AW995" s="11" t="s">
        <v>35</v>
      </c>
      <c r="AX995" s="11" t="s">
        <v>77</v>
      </c>
      <c r="AY995" s="185" t="s">
        <v>127</v>
      </c>
    </row>
    <row r="996" spans="2:65" s="10" customFormat="1" ht="22.5" customHeight="1">
      <c r="B996" s="170"/>
      <c r="C996" s="171"/>
      <c r="D996" s="171"/>
      <c r="E996" s="172" t="s">
        <v>5</v>
      </c>
      <c r="F996" s="302" t="s">
        <v>87</v>
      </c>
      <c r="G996" s="303"/>
      <c r="H996" s="303"/>
      <c r="I996" s="303"/>
      <c r="J996" s="171"/>
      <c r="K996" s="173">
        <v>2</v>
      </c>
      <c r="L996" s="171"/>
      <c r="M996" s="171"/>
      <c r="N996" s="171"/>
      <c r="O996" s="171"/>
      <c r="P996" s="171"/>
      <c r="Q996" s="171"/>
      <c r="R996" s="174"/>
      <c r="T996" s="175"/>
      <c r="U996" s="171"/>
      <c r="V996" s="171"/>
      <c r="W996" s="171"/>
      <c r="X996" s="171"/>
      <c r="Y996" s="171"/>
      <c r="Z996" s="171"/>
      <c r="AA996" s="176"/>
      <c r="AT996" s="177" t="s">
        <v>134</v>
      </c>
      <c r="AU996" s="177" t="s">
        <v>87</v>
      </c>
      <c r="AV996" s="10" t="s">
        <v>87</v>
      </c>
      <c r="AW996" s="10" t="s">
        <v>35</v>
      </c>
      <c r="AX996" s="10" t="s">
        <v>22</v>
      </c>
      <c r="AY996" s="177" t="s">
        <v>127</v>
      </c>
    </row>
    <row r="997" spans="2:65" s="1" customFormat="1" ht="31.5" customHeight="1">
      <c r="B997" s="135"/>
      <c r="C997" s="196" t="s">
        <v>1238</v>
      </c>
      <c r="D997" s="196" t="s">
        <v>365</v>
      </c>
      <c r="E997" s="197" t="s">
        <v>1239</v>
      </c>
      <c r="F997" s="306" t="s">
        <v>1240</v>
      </c>
      <c r="G997" s="306"/>
      <c r="H997" s="306"/>
      <c r="I997" s="306"/>
      <c r="J997" s="198" t="s">
        <v>472</v>
      </c>
      <c r="K997" s="199">
        <v>3</v>
      </c>
      <c r="L997" s="307">
        <v>0</v>
      </c>
      <c r="M997" s="307"/>
      <c r="N997" s="308">
        <f>ROUND(L997*K997,2)</f>
        <v>0</v>
      </c>
      <c r="O997" s="287"/>
      <c r="P997" s="287"/>
      <c r="Q997" s="287"/>
      <c r="R997" s="138"/>
      <c r="T997" s="167" t="s">
        <v>5</v>
      </c>
      <c r="U997" s="47" t="s">
        <v>42</v>
      </c>
      <c r="V997" s="39"/>
      <c r="W997" s="168">
        <f>V997*K997</f>
        <v>0</v>
      </c>
      <c r="X997" s="168">
        <v>6.8000000000000005E-2</v>
      </c>
      <c r="Y997" s="168">
        <f>X997*K997</f>
        <v>0.20400000000000001</v>
      </c>
      <c r="Z997" s="168">
        <v>0</v>
      </c>
      <c r="AA997" s="169">
        <f>Z997*K997</f>
        <v>0</v>
      </c>
      <c r="AR997" s="21" t="s">
        <v>174</v>
      </c>
      <c r="AT997" s="21" t="s">
        <v>365</v>
      </c>
      <c r="AU997" s="21" t="s">
        <v>87</v>
      </c>
      <c r="AY997" s="21" t="s">
        <v>127</v>
      </c>
      <c r="BE997" s="109">
        <f>IF(U997="základní",N997,0)</f>
        <v>0</v>
      </c>
      <c r="BF997" s="109">
        <f>IF(U997="snížená",N997,0)</f>
        <v>0</v>
      </c>
      <c r="BG997" s="109">
        <f>IF(U997="zákl. přenesená",N997,0)</f>
        <v>0</v>
      </c>
      <c r="BH997" s="109">
        <f>IF(U997="sníž. přenesená",N997,0)</f>
        <v>0</v>
      </c>
      <c r="BI997" s="109">
        <f>IF(U997="nulová",N997,0)</f>
        <v>0</v>
      </c>
      <c r="BJ997" s="21" t="s">
        <v>22</v>
      </c>
      <c r="BK997" s="109">
        <f>ROUND(L997*K997,2)</f>
        <v>0</v>
      </c>
      <c r="BL997" s="21" t="s">
        <v>150</v>
      </c>
      <c r="BM997" s="21" t="s">
        <v>1241</v>
      </c>
    </row>
    <row r="998" spans="2:65" s="11" customFormat="1" ht="22.5" customHeight="1">
      <c r="B998" s="178"/>
      <c r="C998" s="179"/>
      <c r="D998" s="179"/>
      <c r="E998" s="180" t="s">
        <v>5</v>
      </c>
      <c r="F998" s="300" t="s">
        <v>1222</v>
      </c>
      <c r="G998" s="301"/>
      <c r="H998" s="301"/>
      <c r="I998" s="301"/>
      <c r="J998" s="179"/>
      <c r="K998" s="181" t="s">
        <v>5</v>
      </c>
      <c r="L998" s="179"/>
      <c r="M998" s="179"/>
      <c r="N998" s="179"/>
      <c r="O998" s="179"/>
      <c r="P998" s="179"/>
      <c r="Q998" s="179"/>
      <c r="R998" s="182"/>
      <c r="T998" s="183"/>
      <c r="U998" s="179"/>
      <c r="V998" s="179"/>
      <c r="W998" s="179"/>
      <c r="X998" s="179"/>
      <c r="Y998" s="179"/>
      <c r="Z998" s="179"/>
      <c r="AA998" s="184"/>
      <c r="AT998" s="185" t="s">
        <v>134</v>
      </c>
      <c r="AU998" s="185" t="s">
        <v>87</v>
      </c>
      <c r="AV998" s="11" t="s">
        <v>22</v>
      </c>
      <c r="AW998" s="11" t="s">
        <v>35</v>
      </c>
      <c r="AX998" s="11" t="s">
        <v>77</v>
      </c>
      <c r="AY998" s="185" t="s">
        <v>127</v>
      </c>
    </row>
    <row r="999" spans="2:65" s="10" customFormat="1" ht="22.5" customHeight="1">
      <c r="B999" s="170"/>
      <c r="C999" s="171"/>
      <c r="D999" s="171"/>
      <c r="E999" s="172" t="s">
        <v>5</v>
      </c>
      <c r="F999" s="302" t="s">
        <v>90</v>
      </c>
      <c r="G999" s="303"/>
      <c r="H999" s="303"/>
      <c r="I999" s="303"/>
      <c r="J999" s="171"/>
      <c r="K999" s="173">
        <v>3</v>
      </c>
      <c r="L999" s="171"/>
      <c r="M999" s="171"/>
      <c r="N999" s="171"/>
      <c r="O999" s="171"/>
      <c r="P999" s="171"/>
      <c r="Q999" s="171"/>
      <c r="R999" s="174"/>
      <c r="T999" s="175"/>
      <c r="U999" s="171"/>
      <c r="V999" s="171"/>
      <c r="W999" s="171"/>
      <c r="X999" s="171"/>
      <c r="Y999" s="171"/>
      <c r="Z999" s="171"/>
      <c r="AA999" s="176"/>
      <c r="AT999" s="177" t="s">
        <v>134</v>
      </c>
      <c r="AU999" s="177" t="s">
        <v>87</v>
      </c>
      <c r="AV999" s="10" t="s">
        <v>87</v>
      </c>
      <c r="AW999" s="10" t="s">
        <v>35</v>
      </c>
      <c r="AX999" s="10" t="s">
        <v>22</v>
      </c>
      <c r="AY999" s="177" t="s">
        <v>127</v>
      </c>
    </row>
    <row r="1000" spans="2:65" s="1" customFormat="1" ht="31.5" customHeight="1">
      <c r="B1000" s="135"/>
      <c r="C1000" s="196" t="s">
        <v>1242</v>
      </c>
      <c r="D1000" s="196" t="s">
        <v>365</v>
      </c>
      <c r="E1000" s="197" t="s">
        <v>1243</v>
      </c>
      <c r="F1000" s="306" t="s">
        <v>1244</v>
      </c>
      <c r="G1000" s="306"/>
      <c r="H1000" s="306"/>
      <c r="I1000" s="306"/>
      <c r="J1000" s="198" t="s">
        <v>472</v>
      </c>
      <c r="K1000" s="199">
        <v>1</v>
      </c>
      <c r="L1000" s="307">
        <v>0</v>
      </c>
      <c r="M1000" s="307"/>
      <c r="N1000" s="308">
        <f>ROUND(L1000*K1000,2)</f>
        <v>0</v>
      </c>
      <c r="O1000" s="287"/>
      <c r="P1000" s="287"/>
      <c r="Q1000" s="287"/>
      <c r="R1000" s="138"/>
      <c r="T1000" s="167" t="s">
        <v>5</v>
      </c>
      <c r="U1000" s="47" t="s">
        <v>42</v>
      </c>
      <c r="V1000" s="39"/>
      <c r="W1000" s="168">
        <f>V1000*K1000</f>
        <v>0</v>
      </c>
      <c r="X1000" s="168">
        <v>0.04</v>
      </c>
      <c r="Y1000" s="168">
        <f>X1000*K1000</f>
        <v>0.04</v>
      </c>
      <c r="Z1000" s="168">
        <v>0</v>
      </c>
      <c r="AA1000" s="169">
        <f>Z1000*K1000</f>
        <v>0</v>
      </c>
      <c r="AR1000" s="21" t="s">
        <v>174</v>
      </c>
      <c r="AT1000" s="21" t="s">
        <v>365</v>
      </c>
      <c r="AU1000" s="21" t="s">
        <v>87</v>
      </c>
      <c r="AY1000" s="21" t="s">
        <v>127</v>
      </c>
      <c r="BE1000" s="109">
        <f>IF(U1000="základní",N1000,0)</f>
        <v>0</v>
      </c>
      <c r="BF1000" s="109">
        <f>IF(U1000="snížená",N1000,0)</f>
        <v>0</v>
      </c>
      <c r="BG1000" s="109">
        <f>IF(U1000="zákl. přenesená",N1000,0)</f>
        <v>0</v>
      </c>
      <c r="BH1000" s="109">
        <f>IF(U1000="sníž. přenesená",N1000,0)</f>
        <v>0</v>
      </c>
      <c r="BI1000" s="109">
        <f>IF(U1000="nulová",N1000,0)</f>
        <v>0</v>
      </c>
      <c r="BJ1000" s="21" t="s">
        <v>22</v>
      </c>
      <c r="BK1000" s="109">
        <f>ROUND(L1000*K1000,2)</f>
        <v>0</v>
      </c>
      <c r="BL1000" s="21" t="s">
        <v>150</v>
      </c>
      <c r="BM1000" s="21" t="s">
        <v>1245</v>
      </c>
    </row>
    <row r="1001" spans="2:65" s="11" customFormat="1" ht="22.5" customHeight="1">
      <c r="B1001" s="178"/>
      <c r="C1001" s="179"/>
      <c r="D1001" s="179"/>
      <c r="E1001" s="180" t="s">
        <v>5</v>
      </c>
      <c r="F1001" s="300" t="s">
        <v>1222</v>
      </c>
      <c r="G1001" s="301"/>
      <c r="H1001" s="301"/>
      <c r="I1001" s="301"/>
      <c r="J1001" s="179"/>
      <c r="K1001" s="181" t="s">
        <v>5</v>
      </c>
      <c r="L1001" s="179"/>
      <c r="M1001" s="179"/>
      <c r="N1001" s="179"/>
      <c r="O1001" s="179"/>
      <c r="P1001" s="179"/>
      <c r="Q1001" s="179"/>
      <c r="R1001" s="182"/>
      <c r="T1001" s="183"/>
      <c r="U1001" s="179"/>
      <c r="V1001" s="179"/>
      <c r="W1001" s="179"/>
      <c r="X1001" s="179"/>
      <c r="Y1001" s="179"/>
      <c r="Z1001" s="179"/>
      <c r="AA1001" s="184"/>
      <c r="AT1001" s="185" t="s">
        <v>134</v>
      </c>
      <c r="AU1001" s="185" t="s">
        <v>87</v>
      </c>
      <c r="AV1001" s="11" t="s">
        <v>22</v>
      </c>
      <c r="AW1001" s="11" t="s">
        <v>35</v>
      </c>
      <c r="AX1001" s="11" t="s">
        <v>77</v>
      </c>
      <c r="AY1001" s="185" t="s">
        <v>127</v>
      </c>
    </row>
    <row r="1002" spans="2:65" s="10" customFormat="1" ht="22.5" customHeight="1">
      <c r="B1002" s="170"/>
      <c r="C1002" s="171"/>
      <c r="D1002" s="171"/>
      <c r="E1002" s="172" t="s">
        <v>5</v>
      </c>
      <c r="F1002" s="302" t="s">
        <v>22</v>
      </c>
      <c r="G1002" s="303"/>
      <c r="H1002" s="303"/>
      <c r="I1002" s="303"/>
      <c r="J1002" s="171"/>
      <c r="K1002" s="173">
        <v>1</v>
      </c>
      <c r="L1002" s="171"/>
      <c r="M1002" s="171"/>
      <c r="N1002" s="171"/>
      <c r="O1002" s="171"/>
      <c r="P1002" s="171"/>
      <c r="Q1002" s="171"/>
      <c r="R1002" s="174"/>
      <c r="T1002" s="175"/>
      <c r="U1002" s="171"/>
      <c r="V1002" s="171"/>
      <c r="W1002" s="171"/>
      <c r="X1002" s="171"/>
      <c r="Y1002" s="171"/>
      <c r="Z1002" s="171"/>
      <c r="AA1002" s="176"/>
      <c r="AT1002" s="177" t="s">
        <v>134</v>
      </c>
      <c r="AU1002" s="177" t="s">
        <v>87</v>
      </c>
      <c r="AV1002" s="10" t="s">
        <v>87</v>
      </c>
      <c r="AW1002" s="10" t="s">
        <v>35</v>
      </c>
      <c r="AX1002" s="10" t="s">
        <v>22</v>
      </c>
      <c r="AY1002" s="177" t="s">
        <v>127</v>
      </c>
    </row>
    <row r="1003" spans="2:65" s="1" customFormat="1" ht="31.5" customHeight="1">
      <c r="B1003" s="135"/>
      <c r="C1003" s="196" t="s">
        <v>1246</v>
      </c>
      <c r="D1003" s="196" t="s">
        <v>365</v>
      </c>
      <c r="E1003" s="197" t="s">
        <v>1247</v>
      </c>
      <c r="F1003" s="306" t="s">
        <v>1248</v>
      </c>
      <c r="G1003" s="306"/>
      <c r="H1003" s="306"/>
      <c r="I1003" s="306"/>
      <c r="J1003" s="198" t="s">
        <v>472</v>
      </c>
      <c r="K1003" s="199">
        <v>10</v>
      </c>
      <c r="L1003" s="307">
        <v>0</v>
      </c>
      <c r="M1003" s="307"/>
      <c r="N1003" s="308">
        <f>ROUND(L1003*K1003,2)</f>
        <v>0</v>
      </c>
      <c r="O1003" s="287"/>
      <c r="P1003" s="287"/>
      <c r="Q1003" s="287"/>
      <c r="R1003" s="138"/>
      <c r="T1003" s="167" t="s">
        <v>5</v>
      </c>
      <c r="U1003" s="47" t="s">
        <v>42</v>
      </c>
      <c r="V1003" s="39"/>
      <c r="W1003" s="168">
        <f>V1003*K1003</f>
        <v>0</v>
      </c>
      <c r="X1003" s="168">
        <v>2E-3</v>
      </c>
      <c r="Y1003" s="168">
        <f>X1003*K1003</f>
        <v>0.02</v>
      </c>
      <c r="Z1003" s="168">
        <v>0</v>
      </c>
      <c r="AA1003" s="169">
        <f>Z1003*K1003</f>
        <v>0</v>
      </c>
      <c r="AR1003" s="21" t="s">
        <v>174</v>
      </c>
      <c r="AT1003" s="21" t="s">
        <v>365</v>
      </c>
      <c r="AU1003" s="21" t="s">
        <v>87</v>
      </c>
      <c r="AY1003" s="21" t="s">
        <v>127</v>
      </c>
      <c r="BE1003" s="109">
        <f>IF(U1003="základní",N1003,0)</f>
        <v>0</v>
      </c>
      <c r="BF1003" s="109">
        <f>IF(U1003="snížená",N1003,0)</f>
        <v>0</v>
      </c>
      <c r="BG1003" s="109">
        <f>IF(U1003="zákl. přenesená",N1003,0)</f>
        <v>0</v>
      </c>
      <c r="BH1003" s="109">
        <f>IF(U1003="sníž. přenesená",N1003,0)</f>
        <v>0</v>
      </c>
      <c r="BI1003" s="109">
        <f>IF(U1003="nulová",N1003,0)</f>
        <v>0</v>
      </c>
      <c r="BJ1003" s="21" t="s">
        <v>22</v>
      </c>
      <c r="BK1003" s="109">
        <f>ROUND(L1003*K1003,2)</f>
        <v>0</v>
      </c>
      <c r="BL1003" s="21" t="s">
        <v>150</v>
      </c>
      <c r="BM1003" s="21" t="s">
        <v>1249</v>
      </c>
    </row>
    <row r="1004" spans="2:65" s="11" customFormat="1" ht="22.5" customHeight="1">
      <c r="B1004" s="178"/>
      <c r="C1004" s="179"/>
      <c r="D1004" s="179"/>
      <c r="E1004" s="180" t="s">
        <v>5</v>
      </c>
      <c r="F1004" s="300" t="s">
        <v>1222</v>
      </c>
      <c r="G1004" s="301"/>
      <c r="H1004" s="301"/>
      <c r="I1004" s="301"/>
      <c r="J1004" s="179"/>
      <c r="K1004" s="181" t="s">
        <v>5</v>
      </c>
      <c r="L1004" s="179"/>
      <c r="M1004" s="179"/>
      <c r="N1004" s="179"/>
      <c r="O1004" s="179"/>
      <c r="P1004" s="179"/>
      <c r="Q1004" s="179"/>
      <c r="R1004" s="182"/>
      <c r="T1004" s="183"/>
      <c r="U1004" s="179"/>
      <c r="V1004" s="179"/>
      <c r="W1004" s="179"/>
      <c r="X1004" s="179"/>
      <c r="Y1004" s="179"/>
      <c r="Z1004" s="179"/>
      <c r="AA1004" s="184"/>
      <c r="AT1004" s="185" t="s">
        <v>134</v>
      </c>
      <c r="AU1004" s="185" t="s">
        <v>87</v>
      </c>
      <c r="AV1004" s="11" t="s">
        <v>22</v>
      </c>
      <c r="AW1004" s="11" t="s">
        <v>35</v>
      </c>
      <c r="AX1004" s="11" t="s">
        <v>77</v>
      </c>
      <c r="AY1004" s="185" t="s">
        <v>127</v>
      </c>
    </row>
    <row r="1005" spans="2:65" s="10" customFormat="1" ht="22.5" customHeight="1">
      <c r="B1005" s="170"/>
      <c r="C1005" s="171"/>
      <c r="D1005" s="171"/>
      <c r="E1005" s="172" t="s">
        <v>5</v>
      </c>
      <c r="F1005" s="302" t="s">
        <v>27</v>
      </c>
      <c r="G1005" s="303"/>
      <c r="H1005" s="303"/>
      <c r="I1005" s="303"/>
      <c r="J1005" s="171"/>
      <c r="K1005" s="173">
        <v>10</v>
      </c>
      <c r="L1005" s="171"/>
      <c r="M1005" s="171"/>
      <c r="N1005" s="171"/>
      <c r="O1005" s="171"/>
      <c r="P1005" s="171"/>
      <c r="Q1005" s="171"/>
      <c r="R1005" s="174"/>
      <c r="T1005" s="175"/>
      <c r="U1005" s="171"/>
      <c r="V1005" s="171"/>
      <c r="W1005" s="171"/>
      <c r="X1005" s="171"/>
      <c r="Y1005" s="171"/>
      <c r="Z1005" s="171"/>
      <c r="AA1005" s="176"/>
      <c r="AT1005" s="177" t="s">
        <v>134</v>
      </c>
      <c r="AU1005" s="177" t="s">
        <v>87</v>
      </c>
      <c r="AV1005" s="10" t="s">
        <v>87</v>
      </c>
      <c r="AW1005" s="10" t="s">
        <v>35</v>
      </c>
      <c r="AX1005" s="10" t="s">
        <v>22</v>
      </c>
      <c r="AY1005" s="177" t="s">
        <v>127</v>
      </c>
    </row>
    <row r="1006" spans="2:65" s="1" customFormat="1" ht="31.5" customHeight="1">
      <c r="B1006" s="135"/>
      <c r="C1006" s="196" t="s">
        <v>1250</v>
      </c>
      <c r="D1006" s="196" t="s">
        <v>365</v>
      </c>
      <c r="E1006" s="197" t="s">
        <v>1251</v>
      </c>
      <c r="F1006" s="306" t="s">
        <v>1252</v>
      </c>
      <c r="G1006" s="306"/>
      <c r="H1006" s="306"/>
      <c r="I1006" s="306"/>
      <c r="J1006" s="198" t="s">
        <v>472</v>
      </c>
      <c r="K1006" s="199">
        <v>1</v>
      </c>
      <c r="L1006" s="307">
        <v>0</v>
      </c>
      <c r="M1006" s="307"/>
      <c r="N1006" s="308">
        <f>ROUND(L1006*K1006,2)</f>
        <v>0</v>
      </c>
      <c r="O1006" s="287"/>
      <c r="P1006" s="287"/>
      <c r="Q1006" s="287"/>
      <c r="R1006" s="138"/>
      <c r="T1006" s="167" t="s">
        <v>5</v>
      </c>
      <c r="U1006" s="47" t="s">
        <v>42</v>
      </c>
      <c r="V1006" s="39"/>
      <c r="W1006" s="168">
        <f>V1006*K1006</f>
        <v>0</v>
      </c>
      <c r="X1006" s="168">
        <v>1.87</v>
      </c>
      <c r="Y1006" s="168">
        <f>X1006*K1006</f>
        <v>1.87</v>
      </c>
      <c r="Z1006" s="168">
        <v>0</v>
      </c>
      <c r="AA1006" s="169">
        <f>Z1006*K1006</f>
        <v>0</v>
      </c>
      <c r="AR1006" s="21" t="s">
        <v>174</v>
      </c>
      <c r="AT1006" s="21" t="s">
        <v>365</v>
      </c>
      <c r="AU1006" s="21" t="s">
        <v>87</v>
      </c>
      <c r="AY1006" s="21" t="s">
        <v>127</v>
      </c>
      <c r="BE1006" s="109">
        <f>IF(U1006="základní",N1006,0)</f>
        <v>0</v>
      </c>
      <c r="BF1006" s="109">
        <f>IF(U1006="snížená",N1006,0)</f>
        <v>0</v>
      </c>
      <c r="BG1006" s="109">
        <f>IF(U1006="zákl. přenesená",N1006,0)</f>
        <v>0</v>
      </c>
      <c r="BH1006" s="109">
        <f>IF(U1006="sníž. přenesená",N1006,0)</f>
        <v>0</v>
      </c>
      <c r="BI1006" s="109">
        <f>IF(U1006="nulová",N1006,0)</f>
        <v>0</v>
      </c>
      <c r="BJ1006" s="21" t="s">
        <v>22</v>
      </c>
      <c r="BK1006" s="109">
        <f>ROUND(L1006*K1006,2)</f>
        <v>0</v>
      </c>
      <c r="BL1006" s="21" t="s">
        <v>150</v>
      </c>
      <c r="BM1006" s="21" t="s">
        <v>1253</v>
      </c>
    </row>
    <row r="1007" spans="2:65" s="11" customFormat="1" ht="22.5" customHeight="1">
      <c r="B1007" s="178"/>
      <c r="C1007" s="179"/>
      <c r="D1007" s="179"/>
      <c r="E1007" s="180" t="s">
        <v>5</v>
      </c>
      <c r="F1007" s="300" t="s">
        <v>1222</v>
      </c>
      <c r="G1007" s="301"/>
      <c r="H1007" s="301"/>
      <c r="I1007" s="301"/>
      <c r="J1007" s="179"/>
      <c r="K1007" s="181" t="s">
        <v>5</v>
      </c>
      <c r="L1007" s="179"/>
      <c r="M1007" s="179"/>
      <c r="N1007" s="179"/>
      <c r="O1007" s="179"/>
      <c r="P1007" s="179"/>
      <c r="Q1007" s="179"/>
      <c r="R1007" s="182"/>
      <c r="T1007" s="183"/>
      <c r="U1007" s="179"/>
      <c r="V1007" s="179"/>
      <c r="W1007" s="179"/>
      <c r="X1007" s="179"/>
      <c r="Y1007" s="179"/>
      <c r="Z1007" s="179"/>
      <c r="AA1007" s="184"/>
      <c r="AT1007" s="185" t="s">
        <v>134</v>
      </c>
      <c r="AU1007" s="185" t="s">
        <v>87</v>
      </c>
      <c r="AV1007" s="11" t="s">
        <v>22</v>
      </c>
      <c r="AW1007" s="11" t="s">
        <v>35</v>
      </c>
      <c r="AX1007" s="11" t="s">
        <v>77</v>
      </c>
      <c r="AY1007" s="185" t="s">
        <v>127</v>
      </c>
    </row>
    <row r="1008" spans="2:65" s="10" customFormat="1" ht="22.5" customHeight="1">
      <c r="B1008" s="170"/>
      <c r="C1008" s="171"/>
      <c r="D1008" s="171"/>
      <c r="E1008" s="172" t="s">
        <v>5</v>
      </c>
      <c r="F1008" s="302" t="s">
        <v>22</v>
      </c>
      <c r="G1008" s="303"/>
      <c r="H1008" s="303"/>
      <c r="I1008" s="303"/>
      <c r="J1008" s="171"/>
      <c r="K1008" s="173">
        <v>1</v>
      </c>
      <c r="L1008" s="171"/>
      <c r="M1008" s="171"/>
      <c r="N1008" s="171"/>
      <c r="O1008" s="171"/>
      <c r="P1008" s="171"/>
      <c r="Q1008" s="171"/>
      <c r="R1008" s="174"/>
      <c r="T1008" s="175"/>
      <c r="U1008" s="171"/>
      <c r="V1008" s="171"/>
      <c r="W1008" s="171"/>
      <c r="X1008" s="171"/>
      <c r="Y1008" s="171"/>
      <c r="Z1008" s="171"/>
      <c r="AA1008" s="176"/>
      <c r="AT1008" s="177" t="s">
        <v>134</v>
      </c>
      <c r="AU1008" s="177" t="s">
        <v>87</v>
      </c>
      <c r="AV1008" s="10" t="s">
        <v>87</v>
      </c>
      <c r="AW1008" s="10" t="s">
        <v>35</v>
      </c>
      <c r="AX1008" s="10" t="s">
        <v>22</v>
      </c>
      <c r="AY1008" s="177" t="s">
        <v>127</v>
      </c>
    </row>
    <row r="1009" spans="2:65" s="1" customFormat="1" ht="44.25" customHeight="1">
      <c r="B1009" s="135"/>
      <c r="C1009" s="163" t="s">
        <v>1254</v>
      </c>
      <c r="D1009" s="163" t="s">
        <v>128</v>
      </c>
      <c r="E1009" s="164" t="s">
        <v>1255</v>
      </c>
      <c r="F1009" s="285" t="s">
        <v>1256</v>
      </c>
      <c r="G1009" s="285"/>
      <c r="H1009" s="285"/>
      <c r="I1009" s="285"/>
      <c r="J1009" s="165" t="s">
        <v>261</v>
      </c>
      <c r="K1009" s="166">
        <v>76.983999999999995</v>
      </c>
      <c r="L1009" s="286">
        <v>0</v>
      </c>
      <c r="M1009" s="286"/>
      <c r="N1009" s="287">
        <f>ROUND(L1009*K1009,2)</f>
        <v>0</v>
      </c>
      <c r="O1009" s="287"/>
      <c r="P1009" s="287"/>
      <c r="Q1009" s="287"/>
      <c r="R1009" s="138"/>
      <c r="T1009" s="167" t="s">
        <v>5</v>
      </c>
      <c r="U1009" s="47" t="s">
        <v>42</v>
      </c>
      <c r="V1009" s="39"/>
      <c r="W1009" s="168">
        <f>V1009*K1009</f>
        <v>0</v>
      </c>
      <c r="X1009" s="168">
        <v>2.32E-3</v>
      </c>
      <c r="Y1009" s="168">
        <f>X1009*K1009</f>
        <v>0.17860287999999999</v>
      </c>
      <c r="Z1009" s="168">
        <v>0</v>
      </c>
      <c r="AA1009" s="169">
        <f>Z1009*K1009</f>
        <v>0</v>
      </c>
      <c r="AR1009" s="21" t="s">
        <v>150</v>
      </c>
      <c r="AT1009" s="21" t="s">
        <v>128</v>
      </c>
      <c r="AU1009" s="21" t="s">
        <v>87</v>
      </c>
      <c r="AY1009" s="21" t="s">
        <v>127</v>
      </c>
      <c r="BE1009" s="109">
        <f>IF(U1009="základní",N1009,0)</f>
        <v>0</v>
      </c>
      <c r="BF1009" s="109">
        <f>IF(U1009="snížená",N1009,0)</f>
        <v>0</v>
      </c>
      <c r="BG1009" s="109">
        <f>IF(U1009="zákl. přenesená",N1009,0)</f>
        <v>0</v>
      </c>
      <c r="BH1009" s="109">
        <f>IF(U1009="sníž. přenesená",N1009,0)</f>
        <v>0</v>
      </c>
      <c r="BI1009" s="109">
        <f>IF(U1009="nulová",N1009,0)</f>
        <v>0</v>
      </c>
      <c r="BJ1009" s="21" t="s">
        <v>22</v>
      </c>
      <c r="BK1009" s="109">
        <f>ROUND(L1009*K1009,2)</f>
        <v>0</v>
      </c>
      <c r="BL1009" s="21" t="s">
        <v>150</v>
      </c>
      <c r="BM1009" s="21" t="s">
        <v>1257</v>
      </c>
    </row>
    <row r="1010" spans="2:65" s="11" customFormat="1" ht="22.5" customHeight="1">
      <c r="B1010" s="178"/>
      <c r="C1010" s="179"/>
      <c r="D1010" s="179"/>
      <c r="E1010" s="180" t="s">
        <v>5</v>
      </c>
      <c r="F1010" s="300" t="s">
        <v>1133</v>
      </c>
      <c r="G1010" s="301"/>
      <c r="H1010" s="301"/>
      <c r="I1010" s="301"/>
      <c r="J1010" s="179"/>
      <c r="K1010" s="181" t="s">
        <v>5</v>
      </c>
      <c r="L1010" s="179"/>
      <c r="M1010" s="179"/>
      <c r="N1010" s="179"/>
      <c r="O1010" s="179"/>
      <c r="P1010" s="179"/>
      <c r="Q1010" s="179"/>
      <c r="R1010" s="182"/>
      <c r="T1010" s="183"/>
      <c r="U1010" s="179"/>
      <c r="V1010" s="179"/>
      <c r="W1010" s="179"/>
      <c r="X1010" s="179"/>
      <c r="Y1010" s="179"/>
      <c r="Z1010" s="179"/>
      <c r="AA1010" s="184"/>
      <c r="AT1010" s="185" t="s">
        <v>134</v>
      </c>
      <c r="AU1010" s="185" t="s">
        <v>87</v>
      </c>
      <c r="AV1010" s="11" t="s">
        <v>22</v>
      </c>
      <c r="AW1010" s="11" t="s">
        <v>35</v>
      </c>
      <c r="AX1010" s="11" t="s">
        <v>77</v>
      </c>
      <c r="AY1010" s="185" t="s">
        <v>127</v>
      </c>
    </row>
    <row r="1011" spans="2:65" s="11" customFormat="1" ht="22.5" customHeight="1">
      <c r="B1011" s="178"/>
      <c r="C1011" s="179"/>
      <c r="D1011" s="179"/>
      <c r="E1011" s="180" t="s">
        <v>5</v>
      </c>
      <c r="F1011" s="290" t="s">
        <v>1134</v>
      </c>
      <c r="G1011" s="291"/>
      <c r="H1011" s="291"/>
      <c r="I1011" s="291"/>
      <c r="J1011" s="179"/>
      <c r="K1011" s="181" t="s">
        <v>5</v>
      </c>
      <c r="L1011" s="179"/>
      <c r="M1011" s="179"/>
      <c r="N1011" s="179"/>
      <c r="O1011" s="179"/>
      <c r="P1011" s="179"/>
      <c r="Q1011" s="179"/>
      <c r="R1011" s="182"/>
      <c r="T1011" s="183"/>
      <c r="U1011" s="179"/>
      <c r="V1011" s="179"/>
      <c r="W1011" s="179"/>
      <c r="X1011" s="179"/>
      <c r="Y1011" s="179"/>
      <c r="Z1011" s="179"/>
      <c r="AA1011" s="184"/>
      <c r="AT1011" s="185" t="s">
        <v>134</v>
      </c>
      <c r="AU1011" s="185" t="s">
        <v>87</v>
      </c>
      <c r="AV1011" s="11" t="s">
        <v>22</v>
      </c>
      <c r="AW1011" s="11" t="s">
        <v>35</v>
      </c>
      <c r="AX1011" s="11" t="s">
        <v>77</v>
      </c>
      <c r="AY1011" s="185" t="s">
        <v>127</v>
      </c>
    </row>
    <row r="1012" spans="2:65" s="11" customFormat="1" ht="22.5" customHeight="1">
      <c r="B1012" s="178"/>
      <c r="C1012" s="179"/>
      <c r="D1012" s="179"/>
      <c r="E1012" s="180" t="s">
        <v>5</v>
      </c>
      <c r="F1012" s="290" t="s">
        <v>1135</v>
      </c>
      <c r="G1012" s="291"/>
      <c r="H1012" s="291"/>
      <c r="I1012" s="291"/>
      <c r="J1012" s="179"/>
      <c r="K1012" s="181" t="s">
        <v>5</v>
      </c>
      <c r="L1012" s="179"/>
      <c r="M1012" s="179"/>
      <c r="N1012" s="179"/>
      <c r="O1012" s="179"/>
      <c r="P1012" s="179"/>
      <c r="Q1012" s="179"/>
      <c r="R1012" s="182"/>
      <c r="T1012" s="183"/>
      <c r="U1012" s="179"/>
      <c r="V1012" s="179"/>
      <c r="W1012" s="179"/>
      <c r="X1012" s="179"/>
      <c r="Y1012" s="179"/>
      <c r="Z1012" s="179"/>
      <c r="AA1012" s="184"/>
      <c r="AT1012" s="185" t="s">
        <v>134</v>
      </c>
      <c r="AU1012" s="185" t="s">
        <v>87</v>
      </c>
      <c r="AV1012" s="11" t="s">
        <v>22</v>
      </c>
      <c r="AW1012" s="11" t="s">
        <v>35</v>
      </c>
      <c r="AX1012" s="11" t="s">
        <v>77</v>
      </c>
      <c r="AY1012" s="185" t="s">
        <v>127</v>
      </c>
    </row>
    <row r="1013" spans="2:65" s="11" customFormat="1" ht="22.5" customHeight="1">
      <c r="B1013" s="178"/>
      <c r="C1013" s="179"/>
      <c r="D1013" s="179"/>
      <c r="E1013" s="180" t="s">
        <v>5</v>
      </c>
      <c r="F1013" s="290" t="s">
        <v>1136</v>
      </c>
      <c r="G1013" s="291"/>
      <c r="H1013" s="291"/>
      <c r="I1013" s="291"/>
      <c r="J1013" s="179"/>
      <c r="K1013" s="181" t="s">
        <v>5</v>
      </c>
      <c r="L1013" s="179"/>
      <c r="M1013" s="179"/>
      <c r="N1013" s="179"/>
      <c r="O1013" s="179"/>
      <c r="P1013" s="179"/>
      <c r="Q1013" s="179"/>
      <c r="R1013" s="182"/>
      <c r="T1013" s="183"/>
      <c r="U1013" s="179"/>
      <c r="V1013" s="179"/>
      <c r="W1013" s="179"/>
      <c r="X1013" s="179"/>
      <c r="Y1013" s="179"/>
      <c r="Z1013" s="179"/>
      <c r="AA1013" s="184"/>
      <c r="AT1013" s="185" t="s">
        <v>134</v>
      </c>
      <c r="AU1013" s="185" t="s">
        <v>87</v>
      </c>
      <c r="AV1013" s="11" t="s">
        <v>22</v>
      </c>
      <c r="AW1013" s="11" t="s">
        <v>35</v>
      </c>
      <c r="AX1013" s="11" t="s">
        <v>77</v>
      </c>
      <c r="AY1013" s="185" t="s">
        <v>127</v>
      </c>
    </row>
    <row r="1014" spans="2:65" s="11" customFormat="1" ht="22.5" customHeight="1">
      <c r="B1014" s="178"/>
      <c r="C1014" s="179"/>
      <c r="D1014" s="179"/>
      <c r="E1014" s="180" t="s">
        <v>5</v>
      </c>
      <c r="F1014" s="290" t="s">
        <v>803</v>
      </c>
      <c r="G1014" s="291"/>
      <c r="H1014" s="291"/>
      <c r="I1014" s="291"/>
      <c r="J1014" s="179"/>
      <c r="K1014" s="181" t="s">
        <v>5</v>
      </c>
      <c r="L1014" s="179"/>
      <c r="M1014" s="179"/>
      <c r="N1014" s="179"/>
      <c r="O1014" s="179"/>
      <c r="P1014" s="179"/>
      <c r="Q1014" s="179"/>
      <c r="R1014" s="182"/>
      <c r="T1014" s="183"/>
      <c r="U1014" s="179"/>
      <c r="V1014" s="179"/>
      <c r="W1014" s="179"/>
      <c r="X1014" s="179"/>
      <c r="Y1014" s="179"/>
      <c r="Z1014" s="179"/>
      <c r="AA1014" s="184"/>
      <c r="AT1014" s="185" t="s">
        <v>134</v>
      </c>
      <c r="AU1014" s="185" t="s">
        <v>87</v>
      </c>
      <c r="AV1014" s="11" t="s">
        <v>22</v>
      </c>
      <c r="AW1014" s="11" t="s">
        <v>35</v>
      </c>
      <c r="AX1014" s="11" t="s">
        <v>77</v>
      </c>
      <c r="AY1014" s="185" t="s">
        <v>127</v>
      </c>
    </row>
    <row r="1015" spans="2:65" s="11" customFormat="1" ht="22.5" customHeight="1">
      <c r="B1015" s="178"/>
      <c r="C1015" s="179"/>
      <c r="D1015" s="179"/>
      <c r="E1015" s="180" t="s">
        <v>5</v>
      </c>
      <c r="F1015" s="290" t="s">
        <v>1139</v>
      </c>
      <c r="G1015" s="291"/>
      <c r="H1015" s="291"/>
      <c r="I1015" s="291"/>
      <c r="J1015" s="179"/>
      <c r="K1015" s="181" t="s">
        <v>5</v>
      </c>
      <c r="L1015" s="179"/>
      <c r="M1015" s="179"/>
      <c r="N1015" s="179"/>
      <c r="O1015" s="179"/>
      <c r="P1015" s="179"/>
      <c r="Q1015" s="179"/>
      <c r="R1015" s="182"/>
      <c r="T1015" s="183"/>
      <c r="U1015" s="179"/>
      <c r="V1015" s="179"/>
      <c r="W1015" s="179"/>
      <c r="X1015" s="179"/>
      <c r="Y1015" s="179"/>
      <c r="Z1015" s="179"/>
      <c r="AA1015" s="184"/>
      <c r="AT1015" s="185" t="s">
        <v>134</v>
      </c>
      <c r="AU1015" s="185" t="s">
        <v>87</v>
      </c>
      <c r="AV1015" s="11" t="s">
        <v>22</v>
      </c>
      <c r="AW1015" s="11" t="s">
        <v>35</v>
      </c>
      <c r="AX1015" s="11" t="s">
        <v>77</v>
      </c>
      <c r="AY1015" s="185" t="s">
        <v>127</v>
      </c>
    </row>
    <row r="1016" spans="2:65" s="10" customFormat="1" ht="22.5" customHeight="1">
      <c r="B1016" s="170"/>
      <c r="C1016" s="171"/>
      <c r="D1016" s="171"/>
      <c r="E1016" s="172" t="s">
        <v>5</v>
      </c>
      <c r="F1016" s="302" t="s">
        <v>1258</v>
      </c>
      <c r="G1016" s="303"/>
      <c r="H1016" s="303"/>
      <c r="I1016" s="303"/>
      <c r="J1016" s="171"/>
      <c r="K1016" s="173">
        <v>11.88</v>
      </c>
      <c r="L1016" s="171"/>
      <c r="M1016" s="171"/>
      <c r="N1016" s="171"/>
      <c r="O1016" s="171"/>
      <c r="P1016" s="171"/>
      <c r="Q1016" s="171"/>
      <c r="R1016" s="174"/>
      <c r="T1016" s="175"/>
      <c r="U1016" s="171"/>
      <c r="V1016" s="171"/>
      <c r="W1016" s="171"/>
      <c r="X1016" s="171"/>
      <c r="Y1016" s="171"/>
      <c r="Z1016" s="171"/>
      <c r="AA1016" s="176"/>
      <c r="AT1016" s="177" t="s">
        <v>134</v>
      </c>
      <c r="AU1016" s="177" t="s">
        <v>87</v>
      </c>
      <c r="AV1016" s="10" t="s">
        <v>87</v>
      </c>
      <c r="AW1016" s="10" t="s">
        <v>35</v>
      </c>
      <c r="AX1016" s="10" t="s">
        <v>77</v>
      </c>
      <c r="AY1016" s="177" t="s">
        <v>127</v>
      </c>
    </row>
    <row r="1017" spans="2:65" s="11" customFormat="1" ht="22.5" customHeight="1">
      <c r="B1017" s="178"/>
      <c r="C1017" s="179"/>
      <c r="D1017" s="179"/>
      <c r="E1017" s="180" t="s">
        <v>5</v>
      </c>
      <c r="F1017" s="290" t="s">
        <v>805</v>
      </c>
      <c r="G1017" s="291"/>
      <c r="H1017" s="291"/>
      <c r="I1017" s="291"/>
      <c r="J1017" s="179"/>
      <c r="K1017" s="181" t="s">
        <v>5</v>
      </c>
      <c r="L1017" s="179"/>
      <c r="M1017" s="179"/>
      <c r="N1017" s="179"/>
      <c r="O1017" s="179"/>
      <c r="P1017" s="179"/>
      <c r="Q1017" s="179"/>
      <c r="R1017" s="182"/>
      <c r="T1017" s="183"/>
      <c r="U1017" s="179"/>
      <c r="V1017" s="179"/>
      <c r="W1017" s="179"/>
      <c r="X1017" s="179"/>
      <c r="Y1017" s="179"/>
      <c r="Z1017" s="179"/>
      <c r="AA1017" s="184"/>
      <c r="AT1017" s="185" t="s">
        <v>134</v>
      </c>
      <c r="AU1017" s="185" t="s">
        <v>87</v>
      </c>
      <c r="AV1017" s="11" t="s">
        <v>22</v>
      </c>
      <c r="AW1017" s="11" t="s">
        <v>35</v>
      </c>
      <c r="AX1017" s="11" t="s">
        <v>77</v>
      </c>
      <c r="AY1017" s="185" t="s">
        <v>127</v>
      </c>
    </row>
    <row r="1018" spans="2:65" s="11" customFormat="1" ht="22.5" customHeight="1">
      <c r="B1018" s="178"/>
      <c r="C1018" s="179"/>
      <c r="D1018" s="179"/>
      <c r="E1018" s="180" t="s">
        <v>5</v>
      </c>
      <c r="F1018" s="290" t="s">
        <v>1139</v>
      </c>
      <c r="G1018" s="291"/>
      <c r="H1018" s="291"/>
      <c r="I1018" s="291"/>
      <c r="J1018" s="179"/>
      <c r="K1018" s="181" t="s">
        <v>5</v>
      </c>
      <c r="L1018" s="179"/>
      <c r="M1018" s="179"/>
      <c r="N1018" s="179"/>
      <c r="O1018" s="179"/>
      <c r="P1018" s="179"/>
      <c r="Q1018" s="179"/>
      <c r="R1018" s="182"/>
      <c r="T1018" s="183"/>
      <c r="U1018" s="179"/>
      <c r="V1018" s="179"/>
      <c r="W1018" s="179"/>
      <c r="X1018" s="179"/>
      <c r="Y1018" s="179"/>
      <c r="Z1018" s="179"/>
      <c r="AA1018" s="184"/>
      <c r="AT1018" s="185" t="s">
        <v>134</v>
      </c>
      <c r="AU1018" s="185" t="s">
        <v>87</v>
      </c>
      <c r="AV1018" s="11" t="s">
        <v>22</v>
      </c>
      <c r="AW1018" s="11" t="s">
        <v>35</v>
      </c>
      <c r="AX1018" s="11" t="s">
        <v>77</v>
      </c>
      <c r="AY1018" s="185" t="s">
        <v>127</v>
      </c>
    </row>
    <row r="1019" spans="2:65" s="10" customFormat="1" ht="22.5" customHeight="1">
      <c r="B1019" s="170"/>
      <c r="C1019" s="171"/>
      <c r="D1019" s="171"/>
      <c r="E1019" s="172" t="s">
        <v>5</v>
      </c>
      <c r="F1019" s="302" t="s">
        <v>1259</v>
      </c>
      <c r="G1019" s="303"/>
      <c r="H1019" s="303"/>
      <c r="I1019" s="303"/>
      <c r="J1019" s="171"/>
      <c r="K1019" s="173">
        <v>29.064</v>
      </c>
      <c r="L1019" s="171"/>
      <c r="M1019" s="171"/>
      <c r="N1019" s="171"/>
      <c r="O1019" s="171"/>
      <c r="P1019" s="171"/>
      <c r="Q1019" s="171"/>
      <c r="R1019" s="174"/>
      <c r="T1019" s="175"/>
      <c r="U1019" s="171"/>
      <c r="V1019" s="171"/>
      <c r="W1019" s="171"/>
      <c r="X1019" s="171"/>
      <c r="Y1019" s="171"/>
      <c r="Z1019" s="171"/>
      <c r="AA1019" s="176"/>
      <c r="AT1019" s="177" t="s">
        <v>134</v>
      </c>
      <c r="AU1019" s="177" t="s">
        <v>87</v>
      </c>
      <c r="AV1019" s="10" t="s">
        <v>87</v>
      </c>
      <c r="AW1019" s="10" t="s">
        <v>35</v>
      </c>
      <c r="AX1019" s="10" t="s">
        <v>77</v>
      </c>
      <c r="AY1019" s="177" t="s">
        <v>127</v>
      </c>
    </row>
    <row r="1020" spans="2:65" s="11" customFormat="1" ht="22.5" customHeight="1">
      <c r="B1020" s="178"/>
      <c r="C1020" s="179"/>
      <c r="D1020" s="179"/>
      <c r="E1020" s="180" t="s">
        <v>5</v>
      </c>
      <c r="F1020" s="290" t="s">
        <v>807</v>
      </c>
      <c r="G1020" s="291"/>
      <c r="H1020" s="291"/>
      <c r="I1020" s="291"/>
      <c r="J1020" s="179"/>
      <c r="K1020" s="181" t="s">
        <v>5</v>
      </c>
      <c r="L1020" s="179"/>
      <c r="M1020" s="179"/>
      <c r="N1020" s="179"/>
      <c r="O1020" s="179"/>
      <c r="P1020" s="179"/>
      <c r="Q1020" s="179"/>
      <c r="R1020" s="182"/>
      <c r="T1020" s="183"/>
      <c r="U1020" s="179"/>
      <c r="V1020" s="179"/>
      <c r="W1020" s="179"/>
      <c r="X1020" s="179"/>
      <c r="Y1020" s="179"/>
      <c r="Z1020" s="179"/>
      <c r="AA1020" s="184"/>
      <c r="AT1020" s="185" t="s">
        <v>134</v>
      </c>
      <c r="AU1020" s="185" t="s">
        <v>87</v>
      </c>
      <c r="AV1020" s="11" t="s">
        <v>22</v>
      </c>
      <c r="AW1020" s="11" t="s">
        <v>35</v>
      </c>
      <c r="AX1020" s="11" t="s">
        <v>77</v>
      </c>
      <c r="AY1020" s="185" t="s">
        <v>127</v>
      </c>
    </row>
    <row r="1021" spans="2:65" s="11" customFormat="1" ht="22.5" customHeight="1">
      <c r="B1021" s="178"/>
      <c r="C1021" s="179"/>
      <c r="D1021" s="179"/>
      <c r="E1021" s="180" t="s">
        <v>5</v>
      </c>
      <c r="F1021" s="290" t="s">
        <v>1139</v>
      </c>
      <c r="G1021" s="291"/>
      <c r="H1021" s="291"/>
      <c r="I1021" s="291"/>
      <c r="J1021" s="179"/>
      <c r="K1021" s="181" t="s">
        <v>5</v>
      </c>
      <c r="L1021" s="179"/>
      <c r="M1021" s="179"/>
      <c r="N1021" s="179"/>
      <c r="O1021" s="179"/>
      <c r="P1021" s="179"/>
      <c r="Q1021" s="179"/>
      <c r="R1021" s="182"/>
      <c r="T1021" s="183"/>
      <c r="U1021" s="179"/>
      <c r="V1021" s="179"/>
      <c r="W1021" s="179"/>
      <c r="X1021" s="179"/>
      <c r="Y1021" s="179"/>
      <c r="Z1021" s="179"/>
      <c r="AA1021" s="184"/>
      <c r="AT1021" s="185" t="s">
        <v>134</v>
      </c>
      <c r="AU1021" s="185" t="s">
        <v>87</v>
      </c>
      <c r="AV1021" s="11" t="s">
        <v>22</v>
      </c>
      <c r="AW1021" s="11" t="s">
        <v>35</v>
      </c>
      <c r="AX1021" s="11" t="s">
        <v>77</v>
      </c>
      <c r="AY1021" s="185" t="s">
        <v>127</v>
      </c>
    </row>
    <row r="1022" spans="2:65" s="10" customFormat="1" ht="22.5" customHeight="1">
      <c r="B1022" s="170"/>
      <c r="C1022" s="171"/>
      <c r="D1022" s="171"/>
      <c r="E1022" s="172" t="s">
        <v>5</v>
      </c>
      <c r="F1022" s="302" t="s">
        <v>1260</v>
      </c>
      <c r="G1022" s="303"/>
      <c r="H1022" s="303"/>
      <c r="I1022" s="303"/>
      <c r="J1022" s="171"/>
      <c r="K1022" s="173">
        <v>19.239999999999998</v>
      </c>
      <c r="L1022" s="171"/>
      <c r="M1022" s="171"/>
      <c r="N1022" s="171"/>
      <c r="O1022" s="171"/>
      <c r="P1022" s="171"/>
      <c r="Q1022" s="171"/>
      <c r="R1022" s="174"/>
      <c r="T1022" s="175"/>
      <c r="U1022" s="171"/>
      <c r="V1022" s="171"/>
      <c r="W1022" s="171"/>
      <c r="X1022" s="171"/>
      <c r="Y1022" s="171"/>
      <c r="Z1022" s="171"/>
      <c r="AA1022" s="176"/>
      <c r="AT1022" s="177" t="s">
        <v>134</v>
      </c>
      <c r="AU1022" s="177" t="s">
        <v>87</v>
      </c>
      <c r="AV1022" s="10" t="s">
        <v>87</v>
      </c>
      <c r="AW1022" s="10" t="s">
        <v>35</v>
      </c>
      <c r="AX1022" s="10" t="s">
        <v>77</v>
      </c>
      <c r="AY1022" s="177" t="s">
        <v>127</v>
      </c>
    </row>
    <row r="1023" spans="2:65" s="11" customFormat="1" ht="22.5" customHeight="1">
      <c r="B1023" s="178"/>
      <c r="C1023" s="179"/>
      <c r="D1023" s="179"/>
      <c r="E1023" s="180" t="s">
        <v>5</v>
      </c>
      <c r="F1023" s="290" t="s">
        <v>809</v>
      </c>
      <c r="G1023" s="291"/>
      <c r="H1023" s="291"/>
      <c r="I1023" s="291"/>
      <c r="J1023" s="179"/>
      <c r="K1023" s="181" t="s">
        <v>5</v>
      </c>
      <c r="L1023" s="179"/>
      <c r="M1023" s="179"/>
      <c r="N1023" s="179"/>
      <c r="O1023" s="179"/>
      <c r="P1023" s="179"/>
      <c r="Q1023" s="179"/>
      <c r="R1023" s="182"/>
      <c r="T1023" s="183"/>
      <c r="U1023" s="179"/>
      <c r="V1023" s="179"/>
      <c r="W1023" s="179"/>
      <c r="X1023" s="179"/>
      <c r="Y1023" s="179"/>
      <c r="Z1023" s="179"/>
      <c r="AA1023" s="184"/>
      <c r="AT1023" s="185" t="s">
        <v>134</v>
      </c>
      <c r="AU1023" s="185" t="s">
        <v>87</v>
      </c>
      <c r="AV1023" s="11" t="s">
        <v>22</v>
      </c>
      <c r="AW1023" s="11" t="s">
        <v>35</v>
      </c>
      <c r="AX1023" s="11" t="s">
        <v>77</v>
      </c>
      <c r="AY1023" s="185" t="s">
        <v>127</v>
      </c>
    </row>
    <row r="1024" spans="2:65" s="11" customFormat="1" ht="22.5" customHeight="1">
      <c r="B1024" s="178"/>
      <c r="C1024" s="179"/>
      <c r="D1024" s="179"/>
      <c r="E1024" s="180" t="s">
        <v>5</v>
      </c>
      <c r="F1024" s="290" t="s">
        <v>1139</v>
      </c>
      <c r="G1024" s="291"/>
      <c r="H1024" s="291"/>
      <c r="I1024" s="291"/>
      <c r="J1024" s="179"/>
      <c r="K1024" s="181" t="s">
        <v>5</v>
      </c>
      <c r="L1024" s="179"/>
      <c r="M1024" s="179"/>
      <c r="N1024" s="179"/>
      <c r="O1024" s="179"/>
      <c r="P1024" s="179"/>
      <c r="Q1024" s="179"/>
      <c r="R1024" s="182"/>
      <c r="T1024" s="183"/>
      <c r="U1024" s="179"/>
      <c r="V1024" s="179"/>
      <c r="W1024" s="179"/>
      <c r="X1024" s="179"/>
      <c r="Y1024" s="179"/>
      <c r="Z1024" s="179"/>
      <c r="AA1024" s="184"/>
      <c r="AT1024" s="185" t="s">
        <v>134</v>
      </c>
      <c r="AU1024" s="185" t="s">
        <v>87</v>
      </c>
      <c r="AV1024" s="11" t="s">
        <v>22</v>
      </c>
      <c r="AW1024" s="11" t="s">
        <v>35</v>
      </c>
      <c r="AX1024" s="11" t="s">
        <v>77</v>
      </c>
      <c r="AY1024" s="185" t="s">
        <v>127</v>
      </c>
    </row>
    <row r="1025" spans="2:65" s="10" customFormat="1" ht="22.5" customHeight="1">
      <c r="B1025" s="170"/>
      <c r="C1025" s="171"/>
      <c r="D1025" s="171"/>
      <c r="E1025" s="172" t="s">
        <v>5</v>
      </c>
      <c r="F1025" s="302" t="s">
        <v>1261</v>
      </c>
      <c r="G1025" s="303"/>
      <c r="H1025" s="303"/>
      <c r="I1025" s="303"/>
      <c r="J1025" s="171"/>
      <c r="K1025" s="173">
        <v>16.8</v>
      </c>
      <c r="L1025" s="171"/>
      <c r="M1025" s="171"/>
      <c r="N1025" s="171"/>
      <c r="O1025" s="171"/>
      <c r="P1025" s="171"/>
      <c r="Q1025" s="171"/>
      <c r="R1025" s="174"/>
      <c r="T1025" s="175"/>
      <c r="U1025" s="171"/>
      <c r="V1025" s="171"/>
      <c r="W1025" s="171"/>
      <c r="X1025" s="171"/>
      <c r="Y1025" s="171"/>
      <c r="Z1025" s="171"/>
      <c r="AA1025" s="176"/>
      <c r="AT1025" s="177" t="s">
        <v>134</v>
      </c>
      <c r="AU1025" s="177" t="s">
        <v>87</v>
      </c>
      <c r="AV1025" s="10" t="s">
        <v>87</v>
      </c>
      <c r="AW1025" s="10" t="s">
        <v>35</v>
      </c>
      <c r="AX1025" s="10" t="s">
        <v>77</v>
      </c>
      <c r="AY1025" s="177" t="s">
        <v>127</v>
      </c>
    </row>
    <row r="1026" spans="2:65" s="12" customFormat="1" ht="22.5" customHeight="1">
      <c r="B1026" s="188"/>
      <c r="C1026" s="189"/>
      <c r="D1026" s="189"/>
      <c r="E1026" s="190" t="s">
        <v>5</v>
      </c>
      <c r="F1026" s="304" t="s">
        <v>279</v>
      </c>
      <c r="G1026" s="305"/>
      <c r="H1026" s="305"/>
      <c r="I1026" s="305"/>
      <c r="J1026" s="189"/>
      <c r="K1026" s="191">
        <v>76.983999999999995</v>
      </c>
      <c r="L1026" s="189"/>
      <c r="M1026" s="189"/>
      <c r="N1026" s="189"/>
      <c r="O1026" s="189"/>
      <c r="P1026" s="189"/>
      <c r="Q1026" s="189"/>
      <c r="R1026" s="192"/>
      <c r="T1026" s="193"/>
      <c r="U1026" s="189"/>
      <c r="V1026" s="189"/>
      <c r="W1026" s="189"/>
      <c r="X1026" s="189"/>
      <c r="Y1026" s="189"/>
      <c r="Z1026" s="189"/>
      <c r="AA1026" s="194"/>
      <c r="AT1026" s="195" t="s">
        <v>134</v>
      </c>
      <c r="AU1026" s="195" t="s">
        <v>87</v>
      </c>
      <c r="AV1026" s="12" t="s">
        <v>150</v>
      </c>
      <c r="AW1026" s="12" t="s">
        <v>35</v>
      </c>
      <c r="AX1026" s="12" t="s">
        <v>22</v>
      </c>
      <c r="AY1026" s="195" t="s">
        <v>127</v>
      </c>
    </row>
    <row r="1027" spans="2:65" s="1" customFormat="1" ht="31.5" customHeight="1">
      <c r="B1027" s="135"/>
      <c r="C1027" s="163" t="s">
        <v>1262</v>
      </c>
      <c r="D1027" s="163" t="s">
        <v>128</v>
      </c>
      <c r="E1027" s="164" t="s">
        <v>1263</v>
      </c>
      <c r="F1027" s="285" t="s">
        <v>1264</v>
      </c>
      <c r="G1027" s="285"/>
      <c r="H1027" s="285"/>
      <c r="I1027" s="285"/>
      <c r="J1027" s="165" t="s">
        <v>261</v>
      </c>
      <c r="K1027" s="166">
        <v>15.914</v>
      </c>
      <c r="L1027" s="286">
        <v>0</v>
      </c>
      <c r="M1027" s="286"/>
      <c r="N1027" s="287">
        <f>ROUND(L1027*K1027,2)</f>
        <v>0</v>
      </c>
      <c r="O1027" s="287"/>
      <c r="P1027" s="287"/>
      <c r="Q1027" s="287"/>
      <c r="R1027" s="138"/>
      <c r="T1027" s="167" t="s">
        <v>5</v>
      </c>
      <c r="U1027" s="47" t="s">
        <v>42</v>
      </c>
      <c r="V1027" s="39"/>
      <c r="W1027" s="168">
        <f>V1027*K1027</f>
        <v>0</v>
      </c>
      <c r="X1027" s="168">
        <v>3.96E-3</v>
      </c>
      <c r="Y1027" s="168">
        <f>X1027*K1027</f>
        <v>6.3019439999999996E-2</v>
      </c>
      <c r="Z1027" s="168">
        <v>0</v>
      </c>
      <c r="AA1027" s="169">
        <f>Z1027*K1027</f>
        <v>0</v>
      </c>
      <c r="AR1027" s="21" t="s">
        <v>150</v>
      </c>
      <c r="AT1027" s="21" t="s">
        <v>128</v>
      </c>
      <c r="AU1027" s="21" t="s">
        <v>87</v>
      </c>
      <c r="AY1027" s="21" t="s">
        <v>127</v>
      </c>
      <c r="BE1027" s="109">
        <f>IF(U1027="základní",N1027,0)</f>
        <v>0</v>
      </c>
      <c r="BF1027" s="109">
        <f>IF(U1027="snížená",N1027,0)</f>
        <v>0</v>
      </c>
      <c r="BG1027" s="109">
        <f>IF(U1027="zákl. přenesená",N1027,0)</f>
        <v>0</v>
      </c>
      <c r="BH1027" s="109">
        <f>IF(U1027="sníž. přenesená",N1027,0)</f>
        <v>0</v>
      </c>
      <c r="BI1027" s="109">
        <f>IF(U1027="nulová",N1027,0)</f>
        <v>0</v>
      </c>
      <c r="BJ1027" s="21" t="s">
        <v>22</v>
      </c>
      <c r="BK1027" s="109">
        <f>ROUND(L1027*K1027,2)</f>
        <v>0</v>
      </c>
      <c r="BL1027" s="21" t="s">
        <v>150</v>
      </c>
      <c r="BM1027" s="21" t="s">
        <v>1265</v>
      </c>
    </row>
    <row r="1028" spans="2:65" s="11" customFormat="1" ht="22.5" customHeight="1">
      <c r="B1028" s="178"/>
      <c r="C1028" s="179"/>
      <c r="D1028" s="179"/>
      <c r="E1028" s="180" t="s">
        <v>5</v>
      </c>
      <c r="F1028" s="300" t="s">
        <v>1133</v>
      </c>
      <c r="G1028" s="301"/>
      <c r="H1028" s="301"/>
      <c r="I1028" s="301"/>
      <c r="J1028" s="179"/>
      <c r="K1028" s="181" t="s">
        <v>5</v>
      </c>
      <c r="L1028" s="179"/>
      <c r="M1028" s="179"/>
      <c r="N1028" s="179"/>
      <c r="O1028" s="179"/>
      <c r="P1028" s="179"/>
      <c r="Q1028" s="179"/>
      <c r="R1028" s="182"/>
      <c r="T1028" s="183"/>
      <c r="U1028" s="179"/>
      <c r="V1028" s="179"/>
      <c r="W1028" s="179"/>
      <c r="X1028" s="179"/>
      <c r="Y1028" s="179"/>
      <c r="Z1028" s="179"/>
      <c r="AA1028" s="184"/>
      <c r="AT1028" s="185" t="s">
        <v>134</v>
      </c>
      <c r="AU1028" s="185" t="s">
        <v>87</v>
      </c>
      <c r="AV1028" s="11" t="s">
        <v>22</v>
      </c>
      <c r="AW1028" s="11" t="s">
        <v>35</v>
      </c>
      <c r="AX1028" s="11" t="s">
        <v>77</v>
      </c>
      <c r="AY1028" s="185" t="s">
        <v>127</v>
      </c>
    </row>
    <row r="1029" spans="2:65" s="11" customFormat="1" ht="22.5" customHeight="1">
      <c r="B1029" s="178"/>
      <c r="C1029" s="179"/>
      <c r="D1029" s="179"/>
      <c r="E1029" s="180" t="s">
        <v>5</v>
      </c>
      <c r="F1029" s="290" t="s">
        <v>1134</v>
      </c>
      <c r="G1029" s="291"/>
      <c r="H1029" s="291"/>
      <c r="I1029" s="291"/>
      <c r="J1029" s="179"/>
      <c r="K1029" s="181" t="s">
        <v>5</v>
      </c>
      <c r="L1029" s="179"/>
      <c r="M1029" s="179"/>
      <c r="N1029" s="179"/>
      <c r="O1029" s="179"/>
      <c r="P1029" s="179"/>
      <c r="Q1029" s="179"/>
      <c r="R1029" s="182"/>
      <c r="T1029" s="183"/>
      <c r="U1029" s="179"/>
      <c r="V1029" s="179"/>
      <c r="W1029" s="179"/>
      <c r="X1029" s="179"/>
      <c r="Y1029" s="179"/>
      <c r="Z1029" s="179"/>
      <c r="AA1029" s="184"/>
      <c r="AT1029" s="185" t="s">
        <v>134</v>
      </c>
      <c r="AU1029" s="185" t="s">
        <v>87</v>
      </c>
      <c r="AV1029" s="11" t="s">
        <v>22</v>
      </c>
      <c r="AW1029" s="11" t="s">
        <v>35</v>
      </c>
      <c r="AX1029" s="11" t="s">
        <v>77</v>
      </c>
      <c r="AY1029" s="185" t="s">
        <v>127</v>
      </c>
    </row>
    <row r="1030" spans="2:65" s="11" customFormat="1" ht="22.5" customHeight="1">
      <c r="B1030" s="178"/>
      <c r="C1030" s="179"/>
      <c r="D1030" s="179"/>
      <c r="E1030" s="180" t="s">
        <v>5</v>
      </c>
      <c r="F1030" s="290" t="s">
        <v>1135</v>
      </c>
      <c r="G1030" s="291"/>
      <c r="H1030" s="291"/>
      <c r="I1030" s="291"/>
      <c r="J1030" s="179"/>
      <c r="K1030" s="181" t="s">
        <v>5</v>
      </c>
      <c r="L1030" s="179"/>
      <c r="M1030" s="179"/>
      <c r="N1030" s="179"/>
      <c r="O1030" s="179"/>
      <c r="P1030" s="179"/>
      <c r="Q1030" s="179"/>
      <c r="R1030" s="182"/>
      <c r="T1030" s="183"/>
      <c r="U1030" s="179"/>
      <c r="V1030" s="179"/>
      <c r="W1030" s="179"/>
      <c r="X1030" s="179"/>
      <c r="Y1030" s="179"/>
      <c r="Z1030" s="179"/>
      <c r="AA1030" s="184"/>
      <c r="AT1030" s="185" t="s">
        <v>134</v>
      </c>
      <c r="AU1030" s="185" t="s">
        <v>87</v>
      </c>
      <c r="AV1030" s="11" t="s">
        <v>22</v>
      </c>
      <c r="AW1030" s="11" t="s">
        <v>35</v>
      </c>
      <c r="AX1030" s="11" t="s">
        <v>77</v>
      </c>
      <c r="AY1030" s="185" t="s">
        <v>127</v>
      </c>
    </row>
    <row r="1031" spans="2:65" s="11" customFormat="1" ht="22.5" customHeight="1">
      <c r="B1031" s="178"/>
      <c r="C1031" s="179"/>
      <c r="D1031" s="179"/>
      <c r="E1031" s="180" t="s">
        <v>5</v>
      </c>
      <c r="F1031" s="290" t="s">
        <v>1136</v>
      </c>
      <c r="G1031" s="291"/>
      <c r="H1031" s="291"/>
      <c r="I1031" s="291"/>
      <c r="J1031" s="179"/>
      <c r="K1031" s="181" t="s">
        <v>5</v>
      </c>
      <c r="L1031" s="179"/>
      <c r="M1031" s="179"/>
      <c r="N1031" s="179"/>
      <c r="O1031" s="179"/>
      <c r="P1031" s="179"/>
      <c r="Q1031" s="179"/>
      <c r="R1031" s="182"/>
      <c r="T1031" s="183"/>
      <c r="U1031" s="179"/>
      <c r="V1031" s="179"/>
      <c r="W1031" s="179"/>
      <c r="X1031" s="179"/>
      <c r="Y1031" s="179"/>
      <c r="Z1031" s="179"/>
      <c r="AA1031" s="184"/>
      <c r="AT1031" s="185" t="s">
        <v>134</v>
      </c>
      <c r="AU1031" s="185" t="s">
        <v>87</v>
      </c>
      <c r="AV1031" s="11" t="s">
        <v>22</v>
      </c>
      <c r="AW1031" s="11" t="s">
        <v>35</v>
      </c>
      <c r="AX1031" s="11" t="s">
        <v>77</v>
      </c>
      <c r="AY1031" s="185" t="s">
        <v>127</v>
      </c>
    </row>
    <row r="1032" spans="2:65" s="11" customFormat="1" ht="22.5" customHeight="1">
      <c r="B1032" s="178"/>
      <c r="C1032" s="179"/>
      <c r="D1032" s="179"/>
      <c r="E1032" s="180" t="s">
        <v>5</v>
      </c>
      <c r="F1032" s="290" t="s">
        <v>803</v>
      </c>
      <c r="G1032" s="291"/>
      <c r="H1032" s="291"/>
      <c r="I1032" s="291"/>
      <c r="J1032" s="179"/>
      <c r="K1032" s="181" t="s">
        <v>5</v>
      </c>
      <c r="L1032" s="179"/>
      <c r="M1032" s="179"/>
      <c r="N1032" s="179"/>
      <c r="O1032" s="179"/>
      <c r="P1032" s="179"/>
      <c r="Q1032" s="179"/>
      <c r="R1032" s="182"/>
      <c r="T1032" s="183"/>
      <c r="U1032" s="179"/>
      <c r="V1032" s="179"/>
      <c r="W1032" s="179"/>
      <c r="X1032" s="179"/>
      <c r="Y1032" s="179"/>
      <c r="Z1032" s="179"/>
      <c r="AA1032" s="184"/>
      <c r="AT1032" s="185" t="s">
        <v>134</v>
      </c>
      <c r="AU1032" s="185" t="s">
        <v>87</v>
      </c>
      <c r="AV1032" s="11" t="s">
        <v>22</v>
      </c>
      <c r="AW1032" s="11" t="s">
        <v>35</v>
      </c>
      <c r="AX1032" s="11" t="s">
        <v>77</v>
      </c>
      <c r="AY1032" s="185" t="s">
        <v>127</v>
      </c>
    </row>
    <row r="1033" spans="2:65" s="11" customFormat="1" ht="22.5" customHeight="1">
      <c r="B1033" s="178"/>
      <c r="C1033" s="179"/>
      <c r="D1033" s="179"/>
      <c r="E1033" s="180" t="s">
        <v>5</v>
      </c>
      <c r="F1033" s="290" t="s">
        <v>1153</v>
      </c>
      <c r="G1033" s="291"/>
      <c r="H1033" s="291"/>
      <c r="I1033" s="291"/>
      <c r="J1033" s="179"/>
      <c r="K1033" s="181" t="s">
        <v>5</v>
      </c>
      <c r="L1033" s="179"/>
      <c r="M1033" s="179"/>
      <c r="N1033" s="179"/>
      <c r="O1033" s="179"/>
      <c r="P1033" s="179"/>
      <c r="Q1033" s="179"/>
      <c r="R1033" s="182"/>
      <c r="T1033" s="183"/>
      <c r="U1033" s="179"/>
      <c r="V1033" s="179"/>
      <c r="W1033" s="179"/>
      <c r="X1033" s="179"/>
      <c r="Y1033" s="179"/>
      <c r="Z1033" s="179"/>
      <c r="AA1033" s="184"/>
      <c r="AT1033" s="185" t="s">
        <v>134</v>
      </c>
      <c r="AU1033" s="185" t="s">
        <v>87</v>
      </c>
      <c r="AV1033" s="11" t="s">
        <v>22</v>
      </c>
      <c r="AW1033" s="11" t="s">
        <v>35</v>
      </c>
      <c r="AX1033" s="11" t="s">
        <v>77</v>
      </c>
      <c r="AY1033" s="185" t="s">
        <v>127</v>
      </c>
    </row>
    <row r="1034" spans="2:65" s="10" customFormat="1" ht="22.5" customHeight="1">
      <c r="B1034" s="170"/>
      <c r="C1034" s="171"/>
      <c r="D1034" s="171"/>
      <c r="E1034" s="172" t="s">
        <v>5</v>
      </c>
      <c r="F1034" s="302" t="s">
        <v>1266</v>
      </c>
      <c r="G1034" s="303"/>
      <c r="H1034" s="303"/>
      <c r="I1034" s="303"/>
      <c r="J1034" s="171"/>
      <c r="K1034" s="173">
        <v>2.7</v>
      </c>
      <c r="L1034" s="171"/>
      <c r="M1034" s="171"/>
      <c r="N1034" s="171"/>
      <c r="O1034" s="171"/>
      <c r="P1034" s="171"/>
      <c r="Q1034" s="171"/>
      <c r="R1034" s="174"/>
      <c r="T1034" s="175"/>
      <c r="U1034" s="171"/>
      <c r="V1034" s="171"/>
      <c r="W1034" s="171"/>
      <c r="X1034" s="171"/>
      <c r="Y1034" s="171"/>
      <c r="Z1034" s="171"/>
      <c r="AA1034" s="176"/>
      <c r="AT1034" s="177" t="s">
        <v>134</v>
      </c>
      <c r="AU1034" s="177" t="s">
        <v>87</v>
      </c>
      <c r="AV1034" s="10" t="s">
        <v>87</v>
      </c>
      <c r="AW1034" s="10" t="s">
        <v>35</v>
      </c>
      <c r="AX1034" s="10" t="s">
        <v>77</v>
      </c>
      <c r="AY1034" s="177" t="s">
        <v>127</v>
      </c>
    </row>
    <row r="1035" spans="2:65" s="11" customFormat="1" ht="22.5" customHeight="1">
      <c r="B1035" s="178"/>
      <c r="C1035" s="179"/>
      <c r="D1035" s="179"/>
      <c r="E1035" s="180" t="s">
        <v>5</v>
      </c>
      <c r="F1035" s="290" t="s">
        <v>805</v>
      </c>
      <c r="G1035" s="291"/>
      <c r="H1035" s="291"/>
      <c r="I1035" s="291"/>
      <c r="J1035" s="179"/>
      <c r="K1035" s="181" t="s">
        <v>5</v>
      </c>
      <c r="L1035" s="179"/>
      <c r="M1035" s="179"/>
      <c r="N1035" s="179"/>
      <c r="O1035" s="179"/>
      <c r="P1035" s="179"/>
      <c r="Q1035" s="179"/>
      <c r="R1035" s="182"/>
      <c r="T1035" s="183"/>
      <c r="U1035" s="179"/>
      <c r="V1035" s="179"/>
      <c r="W1035" s="179"/>
      <c r="X1035" s="179"/>
      <c r="Y1035" s="179"/>
      <c r="Z1035" s="179"/>
      <c r="AA1035" s="184"/>
      <c r="AT1035" s="185" t="s">
        <v>134</v>
      </c>
      <c r="AU1035" s="185" t="s">
        <v>87</v>
      </c>
      <c r="AV1035" s="11" t="s">
        <v>22</v>
      </c>
      <c r="AW1035" s="11" t="s">
        <v>35</v>
      </c>
      <c r="AX1035" s="11" t="s">
        <v>77</v>
      </c>
      <c r="AY1035" s="185" t="s">
        <v>127</v>
      </c>
    </row>
    <row r="1036" spans="2:65" s="11" customFormat="1" ht="22.5" customHeight="1">
      <c r="B1036" s="178"/>
      <c r="C1036" s="179"/>
      <c r="D1036" s="179"/>
      <c r="E1036" s="180" t="s">
        <v>5</v>
      </c>
      <c r="F1036" s="290" t="s">
        <v>1153</v>
      </c>
      <c r="G1036" s="291"/>
      <c r="H1036" s="291"/>
      <c r="I1036" s="291"/>
      <c r="J1036" s="179"/>
      <c r="K1036" s="181" t="s">
        <v>5</v>
      </c>
      <c r="L1036" s="179"/>
      <c r="M1036" s="179"/>
      <c r="N1036" s="179"/>
      <c r="O1036" s="179"/>
      <c r="P1036" s="179"/>
      <c r="Q1036" s="179"/>
      <c r="R1036" s="182"/>
      <c r="T1036" s="183"/>
      <c r="U1036" s="179"/>
      <c r="V1036" s="179"/>
      <c r="W1036" s="179"/>
      <c r="X1036" s="179"/>
      <c r="Y1036" s="179"/>
      <c r="Z1036" s="179"/>
      <c r="AA1036" s="184"/>
      <c r="AT1036" s="185" t="s">
        <v>134</v>
      </c>
      <c r="AU1036" s="185" t="s">
        <v>87</v>
      </c>
      <c r="AV1036" s="11" t="s">
        <v>22</v>
      </c>
      <c r="AW1036" s="11" t="s">
        <v>35</v>
      </c>
      <c r="AX1036" s="11" t="s">
        <v>77</v>
      </c>
      <c r="AY1036" s="185" t="s">
        <v>127</v>
      </c>
    </row>
    <row r="1037" spans="2:65" s="10" customFormat="1" ht="22.5" customHeight="1">
      <c r="B1037" s="170"/>
      <c r="C1037" s="171"/>
      <c r="D1037" s="171"/>
      <c r="E1037" s="172" t="s">
        <v>5</v>
      </c>
      <c r="F1037" s="302" t="s">
        <v>1267</v>
      </c>
      <c r="G1037" s="303"/>
      <c r="H1037" s="303"/>
      <c r="I1037" s="303"/>
      <c r="J1037" s="171"/>
      <c r="K1037" s="173">
        <v>6.734</v>
      </c>
      <c r="L1037" s="171"/>
      <c r="M1037" s="171"/>
      <c r="N1037" s="171"/>
      <c r="O1037" s="171"/>
      <c r="P1037" s="171"/>
      <c r="Q1037" s="171"/>
      <c r="R1037" s="174"/>
      <c r="T1037" s="175"/>
      <c r="U1037" s="171"/>
      <c r="V1037" s="171"/>
      <c r="W1037" s="171"/>
      <c r="X1037" s="171"/>
      <c r="Y1037" s="171"/>
      <c r="Z1037" s="171"/>
      <c r="AA1037" s="176"/>
      <c r="AT1037" s="177" t="s">
        <v>134</v>
      </c>
      <c r="AU1037" s="177" t="s">
        <v>87</v>
      </c>
      <c r="AV1037" s="10" t="s">
        <v>87</v>
      </c>
      <c r="AW1037" s="10" t="s">
        <v>35</v>
      </c>
      <c r="AX1037" s="10" t="s">
        <v>77</v>
      </c>
      <c r="AY1037" s="177" t="s">
        <v>127</v>
      </c>
    </row>
    <row r="1038" spans="2:65" s="11" customFormat="1" ht="22.5" customHeight="1">
      <c r="B1038" s="178"/>
      <c r="C1038" s="179"/>
      <c r="D1038" s="179"/>
      <c r="E1038" s="180" t="s">
        <v>5</v>
      </c>
      <c r="F1038" s="290" t="s">
        <v>807</v>
      </c>
      <c r="G1038" s="291"/>
      <c r="H1038" s="291"/>
      <c r="I1038" s="291"/>
      <c r="J1038" s="179"/>
      <c r="K1038" s="181" t="s">
        <v>5</v>
      </c>
      <c r="L1038" s="179"/>
      <c r="M1038" s="179"/>
      <c r="N1038" s="179"/>
      <c r="O1038" s="179"/>
      <c r="P1038" s="179"/>
      <c r="Q1038" s="179"/>
      <c r="R1038" s="182"/>
      <c r="T1038" s="183"/>
      <c r="U1038" s="179"/>
      <c r="V1038" s="179"/>
      <c r="W1038" s="179"/>
      <c r="X1038" s="179"/>
      <c r="Y1038" s="179"/>
      <c r="Z1038" s="179"/>
      <c r="AA1038" s="184"/>
      <c r="AT1038" s="185" t="s">
        <v>134</v>
      </c>
      <c r="AU1038" s="185" t="s">
        <v>87</v>
      </c>
      <c r="AV1038" s="11" t="s">
        <v>22</v>
      </c>
      <c r="AW1038" s="11" t="s">
        <v>35</v>
      </c>
      <c r="AX1038" s="11" t="s">
        <v>77</v>
      </c>
      <c r="AY1038" s="185" t="s">
        <v>127</v>
      </c>
    </row>
    <row r="1039" spans="2:65" s="11" customFormat="1" ht="22.5" customHeight="1">
      <c r="B1039" s="178"/>
      <c r="C1039" s="179"/>
      <c r="D1039" s="179"/>
      <c r="E1039" s="180" t="s">
        <v>5</v>
      </c>
      <c r="F1039" s="290" t="s">
        <v>1153</v>
      </c>
      <c r="G1039" s="291"/>
      <c r="H1039" s="291"/>
      <c r="I1039" s="291"/>
      <c r="J1039" s="179"/>
      <c r="K1039" s="181" t="s">
        <v>5</v>
      </c>
      <c r="L1039" s="179"/>
      <c r="M1039" s="179"/>
      <c r="N1039" s="179"/>
      <c r="O1039" s="179"/>
      <c r="P1039" s="179"/>
      <c r="Q1039" s="179"/>
      <c r="R1039" s="182"/>
      <c r="T1039" s="183"/>
      <c r="U1039" s="179"/>
      <c r="V1039" s="179"/>
      <c r="W1039" s="179"/>
      <c r="X1039" s="179"/>
      <c r="Y1039" s="179"/>
      <c r="Z1039" s="179"/>
      <c r="AA1039" s="184"/>
      <c r="AT1039" s="185" t="s">
        <v>134</v>
      </c>
      <c r="AU1039" s="185" t="s">
        <v>87</v>
      </c>
      <c r="AV1039" s="11" t="s">
        <v>22</v>
      </c>
      <c r="AW1039" s="11" t="s">
        <v>35</v>
      </c>
      <c r="AX1039" s="11" t="s">
        <v>77</v>
      </c>
      <c r="AY1039" s="185" t="s">
        <v>127</v>
      </c>
    </row>
    <row r="1040" spans="2:65" s="10" customFormat="1" ht="22.5" customHeight="1">
      <c r="B1040" s="170"/>
      <c r="C1040" s="171"/>
      <c r="D1040" s="171"/>
      <c r="E1040" s="172" t="s">
        <v>5</v>
      </c>
      <c r="F1040" s="302" t="s">
        <v>1268</v>
      </c>
      <c r="G1040" s="303"/>
      <c r="H1040" s="303"/>
      <c r="I1040" s="303"/>
      <c r="J1040" s="171"/>
      <c r="K1040" s="173">
        <v>3.42</v>
      </c>
      <c r="L1040" s="171"/>
      <c r="M1040" s="171"/>
      <c r="N1040" s="171"/>
      <c r="O1040" s="171"/>
      <c r="P1040" s="171"/>
      <c r="Q1040" s="171"/>
      <c r="R1040" s="174"/>
      <c r="T1040" s="175"/>
      <c r="U1040" s="171"/>
      <c r="V1040" s="171"/>
      <c r="W1040" s="171"/>
      <c r="X1040" s="171"/>
      <c r="Y1040" s="171"/>
      <c r="Z1040" s="171"/>
      <c r="AA1040" s="176"/>
      <c r="AT1040" s="177" t="s">
        <v>134</v>
      </c>
      <c r="AU1040" s="177" t="s">
        <v>87</v>
      </c>
      <c r="AV1040" s="10" t="s">
        <v>87</v>
      </c>
      <c r="AW1040" s="10" t="s">
        <v>35</v>
      </c>
      <c r="AX1040" s="10" t="s">
        <v>77</v>
      </c>
      <c r="AY1040" s="177" t="s">
        <v>127</v>
      </c>
    </row>
    <row r="1041" spans="2:65" s="11" customFormat="1" ht="22.5" customHeight="1">
      <c r="B1041" s="178"/>
      <c r="C1041" s="179"/>
      <c r="D1041" s="179"/>
      <c r="E1041" s="180" t="s">
        <v>5</v>
      </c>
      <c r="F1041" s="290" t="s">
        <v>809</v>
      </c>
      <c r="G1041" s="291"/>
      <c r="H1041" s="291"/>
      <c r="I1041" s="291"/>
      <c r="J1041" s="179"/>
      <c r="K1041" s="181" t="s">
        <v>5</v>
      </c>
      <c r="L1041" s="179"/>
      <c r="M1041" s="179"/>
      <c r="N1041" s="179"/>
      <c r="O1041" s="179"/>
      <c r="P1041" s="179"/>
      <c r="Q1041" s="179"/>
      <c r="R1041" s="182"/>
      <c r="T1041" s="183"/>
      <c r="U1041" s="179"/>
      <c r="V1041" s="179"/>
      <c r="W1041" s="179"/>
      <c r="X1041" s="179"/>
      <c r="Y1041" s="179"/>
      <c r="Z1041" s="179"/>
      <c r="AA1041" s="184"/>
      <c r="AT1041" s="185" t="s">
        <v>134</v>
      </c>
      <c r="AU1041" s="185" t="s">
        <v>87</v>
      </c>
      <c r="AV1041" s="11" t="s">
        <v>22</v>
      </c>
      <c r="AW1041" s="11" t="s">
        <v>35</v>
      </c>
      <c r="AX1041" s="11" t="s">
        <v>77</v>
      </c>
      <c r="AY1041" s="185" t="s">
        <v>127</v>
      </c>
    </row>
    <row r="1042" spans="2:65" s="11" customFormat="1" ht="22.5" customHeight="1">
      <c r="B1042" s="178"/>
      <c r="C1042" s="179"/>
      <c r="D1042" s="179"/>
      <c r="E1042" s="180" t="s">
        <v>5</v>
      </c>
      <c r="F1042" s="290" t="s">
        <v>1153</v>
      </c>
      <c r="G1042" s="291"/>
      <c r="H1042" s="291"/>
      <c r="I1042" s="291"/>
      <c r="J1042" s="179"/>
      <c r="K1042" s="181" t="s">
        <v>5</v>
      </c>
      <c r="L1042" s="179"/>
      <c r="M1042" s="179"/>
      <c r="N1042" s="179"/>
      <c r="O1042" s="179"/>
      <c r="P1042" s="179"/>
      <c r="Q1042" s="179"/>
      <c r="R1042" s="182"/>
      <c r="T1042" s="183"/>
      <c r="U1042" s="179"/>
      <c r="V1042" s="179"/>
      <c r="W1042" s="179"/>
      <c r="X1042" s="179"/>
      <c r="Y1042" s="179"/>
      <c r="Z1042" s="179"/>
      <c r="AA1042" s="184"/>
      <c r="AT1042" s="185" t="s">
        <v>134</v>
      </c>
      <c r="AU1042" s="185" t="s">
        <v>87</v>
      </c>
      <c r="AV1042" s="11" t="s">
        <v>22</v>
      </c>
      <c r="AW1042" s="11" t="s">
        <v>35</v>
      </c>
      <c r="AX1042" s="11" t="s">
        <v>77</v>
      </c>
      <c r="AY1042" s="185" t="s">
        <v>127</v>
      </c>
    </row>
    <row r="1043" spans="2:65" s="10" customFormat="1" ht="22.5" customHeight="1">
      <c r="B1043" s="170"/>
      <c r="C1043" s="171"/>
      <c r="D1043" s="171"/>
      <c r="E1043" s="172" t="s">
        <v>5</v>
      </c>
      <c r="F1043" s="302" t="s">
        <v>1269</v>
      </c>
      <c r="G1043" s="303"/>
      <c r="H1043" s="303"/>
      <c r="I1043" s="303"/>
      <c r="J1043" s="171"/>
      <c r="K1043" s="173">
        <v>3.06</v>
      </c>
      <c r="L1043" s="171"/>
      <c r="M1043" s="171"/>
      <c r="N1043" s="171"/>
      <c r="O1043" s="171"/>
      <c r="P1043" s="171"/>
      <c r="Q1043" s="171"/>
      <c r="R1043" s="174"/>
      <c r="T1043" s="175"/>
      <c r="U1043" s="171"/>
      <c r="V1043" s="171"/>
      <c r="W1043" s="171"/>
      <c r="X1043" s="171"/>
      <c r="Y1043" s="171"/>
      <c r="Z1043" s="171"/>
      <c r="AA1043" s="176"/>
      <c r="AT1043" s="177" t="s">
        <v>134</v>
      </c>
      <c r="AU1043" s="177" t="s">
        <v>87</v>
      </c>
      <c r="AV1043" s="10" t="s">
        <v>87</v>
      </c>
      <c r="AW1043" s="10" t="s">
        <v>35</v>
      </c>
      <c r="AX1043" s="10" t="s">
        <v>77</v>
      </c>
      <c r="AY1043" s="177" t="s">
        <v>127</v>
      </c>
    </row>
    <row r="1044" spans="2:65" s="12" customFormat="1" ht="22.5" customHeight="1">
      <c r="B1044" s="188"/>
      <c r="C1044" s="189"/>
      <c r="D1044" s="189"/>
      <c r="E1044" s="190" t="s">
        <v>5</v>
      </c>
      <c r="F1044" s="304" t="s">
        <v>279</v>
      </c>
      <c r="G1044" s="305"/>
      <c r="H1044" s="305"/>
      <c r="I1044" s="305"/>
      <c r="J1044" s="189"/>
      <c r="K1044" s="191">
        <v>15.914</v>
      </c>
      <c r="L1044" s="189"/>
      <c r="M1044" s="189"/>
      <c r="N1044" s="189"/>
      <c r="O1044" s="189"/>
      <c r="P1044" s="189"/>
      <c r="Q1044" s="189"/>
      <c r="R1044" s="192"/>
      <c r="T1044" s="193"/>
      <c r="U1044" s="189"/>
      <c r="V1044" s="189"/>
      <c r="W1044" s="189"/>
      <c r="X1044" s="189"/>
      <c r="Y1044" s="189"/>
      <c r="Z1044" s="189"/>
      <c r="AA1044" s="194"/>
      <c r="AT1044" s="195" t="s">
        <v>134</v>
      </c>
      <c r="AU1044" s="195" t="s">
        <v>87</v>
      </c>
      <c r="AV1044" s="12" t="s">
        <v>150</v>
      </c>
      <c r="AW1044" s="12" t="s">
        <v>35</v>
      </c>
      <c r="AX1044" s="12" t="s">
        <v>22</v>
      </c>
      <c r="AY1044" s="195" t="s">
        <v>127</v>
      </c>
    </row>
    <row r="1045" spans="2:65" s="1" customFormat="1" ht="22.5" customHeight="1">
      <c r="B1045" s="135"/>
      <c r="C1045" s="163" t="s">
        <v>1270</v>
      </c>
      <c r="D1045" s="163" t="s">
        <v>128</v>
      </c>
      <c r="E1045" s="164" t="s">
        <v>1271</v>
      </c>
      <c r="F1045" s="285" t="s">
        <v>1272</v>
      </c>
      <c r="G1045" s="285"/>
      <c r="H1045" s="285"/>
      <c r="I1045" s="285"/>
      <c r="J1045" s="165" t="s">
        <v>353</v>
      </c>
      <c r="K1045" s="166">
        <v>0.129</v>
      </c>
      <c r="L1045" s="286">
        <v>0</v>
      </c>
      <c r="M1045" s="286"/>
      <c r="N1045" s="287">
        <f>ROUND(L1045*K1045,2)</f>
        <v>0</v>
      </c>
      <c r="O1045" s="287"/>
      <c r="P1045" s="287"/>
      <c r="Q1045" s="287"/>
      <c r="R1045" s="138"/>
      <c r="T1045" s="167" t="s">
        <v>5</v>
      </c>
      <c r="U1045" s="47" t="s">
        <v>42</v>
      </c>
      <c r="V1045" s="39"/>
      <c r="W1045" s="168">
        <f>V1045*K1045</f>
        <v>0</v>
      </c>
      <c r="X1045" s="168">
        <v>1.0369600000000001</v>
      </c>
      <c r="Y1045" s="168">
        <f>X1045*K1045</f>
        <v>0.13376784000000003</v>
      </c>
      <c r="Z1045" s="168">
        <v>0</v>
      </c>
      <c r="AA1045" s="169">
        <f>Z1045*K1045</f>
        <v>0</v>
      </c>
      <c r="AR1045" s="21" t="s">
        <v>150</v>
      </c>
      <c r="AT1045" s="21" t="s">
        <v>128</v>
      </c>
      <c r="AU1045" s="21" t="s">
        <v>87</v>
      </c>
      <c r="AY1045" s="21" t="s">
        <v>127</v>
      </c>
      <c r="BE1045" s="109">
        <f>IF(U1045="základní",N1045,0)</f>
        <v>0</v>
      </c>
      <c r="BF1045" s="109">
        <f>IF(U1045="snížená",N1045,0)</f>
        <v>0</v>
      </c>
      <c r="BG1045" s="109">
        <f>IF(U1045="zákl. přenesená",N1045,0)</f>
        <v>0</v>
      </c>
      <c r="BH1045" s="109">
        <f>IF(U1045="sníž. přenesená",N1045,0)</f>
        <v>0</v>
      </c>
      <c r="BI1045" s="109">
        <f>IF(U1045="nulová",N1045,0)</f>
        <v>0</v>
      </c>
      <c r="BJ1045" s="21" t="s">
        <v>22</v>
      </c>
      <c r="BK1045" s="109">
        <f>ROUND(L1045*K1045,2)</f>
        <v>0</v>
      </c>
      <c r="BL1045" s="21" t="s">
        <v>150</v>
      </c>
      <c r="BM1045" s="21" t="s">
        <v>1273</v>
      </c>
    </row>
    <row r="1046" spans="2:65" s="11" customFormat="1" ht="22.5" customHeight="1">
      <c r="B1046" s="178"/>
      <c r="C1046" s="179"/>
      <c r="D1046" s="179"/>
      <c r="E1046" s="180" t="s">
        <v>5</v>
      </c>
      <c r="F1046" s="300" t="s">
        <v>1195</v>
      </c>
      <c r="G1046" s="301"/>
      <c r="H1046" s="301"/>
      <c r="I1046" s="301"/>
      <c r="J1046" s="179"/>
      <c r="K1046" s="181" t="s">
        <v>5</v>
      </c>
      <c r="L1046" s="179"/>
      <c r="M1046" s="179"/>
      <c r="N1046" s="179"/>
      <c r="O1046" s="179"/>
      <c r="P1046" s="179"/>
      <c r="Q1046" s="179"/>
      <c r="R1046" s="182"/>
      <c r="T1046" s="183"/>
      <c r="U1046" s="179"/>
      <c r="V1046" s="179"/>
      <c r="W1046" s="179"/>
      <c r="X1046" s="179"/>
      <c r="Y1046" s="179"/>
      <c r="Z1046" s="179"/>
      <c r="AA1046" s="184"/>
      <c r="AT1046" s="185" t="s">
        <v>134</v>
      </c>
      <c r="AU1046" s="185" t="s">
        <v>87</v>
      </c>
      <c r="AV1046" s="11" t="s">
        <v>22</v>
      </c>
      <c r="AW1046" s="11" t="s">
        <v>35</v>
      </c>
      <c r="AX1046" s="11" t="s">
        <v>77</v>
      </c>
      <c r="AY1046" s="185" t="s">
        <v>127</v>
      </c>
    </row>
    <row r="1047" spans="2:65" s="11" customFormat="1" ht="22.5" customHeight="1">
      <c r="B1047" s="178"/>
      <c r="C1047" s="179"/>
      <c r="D1047" s="179"/>
      <c r="E1047" s="180" t="s">
        <v>5</v>
      </c>
      <c r="F1047" s="290" t="s">
        <v>1196</v>
      </c>
      <c r="G1047" s="291"/>
      <c r="H1047" s="291"/>
      <c r="I1047" s="291"/>
      <c r="J1047" s="179"/>
      <c r="K1047" s="181" t="s">
        <v>5</v>
      </c>
      <c r="L1047" s="179"/>
      <c r="M1047" s="179"/>
      <c r="N1047" s="179"/>
      <c r="O1047" s="179"/>
      <c r="P1047" s="179"/>
      <c r="Q1047" s="179"/>
      <c r="R1047" s="182"/>
      <c r="T1047" s="183"/>
      <c r="U1047" s="179"/>
      <c r="V1047" s="179"/>
      <c r="W1047" s="179"/>
      <c r="X1047" s="179"/>
      <c r="Y1047" s="179"/>
      <c r="Z1047" s="179"/>
      <c r="AA1047" s="184"/>
      <c r="AT1047" s="185" t="s">
        <v>134</v>
      </c>
      <c r="AU1047" s="185" t="s">
        <v>87</v>
      </c>
      <c r="AV1047" s="11" t="s">
        <v>22</v>
      </c>
      <c r="AW1047" s="11" t="s">
        <v>35</v>
      </c>
      <c r="AX1047" s="11" t="s">
        <v>77</v>
      </c>
      <c r="AY1047" s="185" t="s">
        <v>127</v>
      </c>
    </row>
    <row r="1048" spans="2:65" s="11" customFormat="1" ht="22.5" customHeight="1">
      <c r="B1048" s="178"/>
      <c r="C1048" s="179"/>
      <c r="D1048" s="179"/>
      <c r="E1048" s="180" t="s">
        <v>5</v>
      </c>
      <c r="F1048" s="290" t="s">
        <v>1197</v>
      </c>
      <c r="G1048" s="291"/>
      <c r="H1048" s="291"/>
      <c r="I1048" s="291"/>
      <c r="J1048" s="179"/>
      <c r="K1048" s="181" t="s">
        <v>5</v>
      </c>
      <c r="L1048" s="179"/>
      <c r="M1048" s="179"/>
      <c r="N1048" s="179"/>
      <c r="O1048" s="179"/>
      <c r="P1048" s="179"/>
      <c r="Q1048" s="179"/>
      <c r="R1048" s="182"/>
      <c r="T1048" s="183"/>
      <c r="U1048" s="179"/>
      <c r="V1048" s="179"/>
      <c r="W1048" s="179"/>
      <c r="X1048" s="179"/>
      <c r="Y1048" s="179"/>
      <c r="Z1048" s="179"/>
      <c r="AA1048" s="184"/>
      <c r="AT1048" s="185" t="s">
        <v>134</v>
      </c>
      <c r="AU1048" s="185" t="s">
        <v>87</v>
      </c>
      <c r="AV1048" s="11" t="s">
        <v>22</v>
      </c>
      <c r="AW1048" s="11" t="s">
        <v>35</v>
      </c>
      <c r="AX1048" s="11" t="s">
        <v>77</v>
      </c>
      <c r="AY1048" s="185" t="s">
        <v>127</v>
      </c>
    </row>
    <row r="1049" spans="2:65" s="11" customFormat="1" ht="22.5" customHeight="1">
      <c r="B1049" s="178"/>
      <c r="C1049" s="179"/>
      <c r="D1049" s="179"/>
      <c r="E1049" s="180" t="s">
        <v>5</v>
      </c>
      <c r="F1049" s="290" t="s">
        <v>1198</v>
      </c>
      <c r="G1049" s="291"/>
      <c r="H1049" s="291"/>
      <c r="I1049" s="291"/>
      <c r="J1049" s="179"/>
      <c r="K1049" s="181" t="s">
        <v>5</v>
      </c>
      <c r="L1049" s="179"/>
      <c r="M1049" s="179"/>
      <c r="N1049" s="179"/>
      <c r="O1049" s="179"/>
      <c r="P1049" s="179"/>
      <c r="Q1049" s="179"/>
      <c r="R1049" s="182"/>
      <c r="T1049" s="183"/>
      <c r="U1049" s="179"/>
      <c r="V1049" s="179"/>
      <c r="W1049" s="179"/>
      <c r="X1049" s="179"/>
      <c r="Y1049" s="179"/>
      <c r="Z1049" s="179"/>
      <c r="AA1049" s="184"/>
      <c r="AT1049" s="185" t="s">
        <v>134</v>
      </c>
      <c r="AU1049" s="185" t="s">
        <v>87</v>
      </c>
      <c r="AV1049" s="11" t="s">
        <v>22</v>
      </c>
      <c r="AW1049" s="11" t="s">
        <v>35</v>
      </c>
      <c r="AX1049" s="11" t="s">
        <v>77</v>
      </c>
      <c r="AY1049" s="185" t="s">
        <v>127</v>
      </c>
    </row>
    <row r="1050" spans="2:65" s="11" customFormat="1" ht="22.5" customHeight="1">
      <c r="B1050" s="178"/>
      <c r="C1050" s="179"/>
      <c r="D1050" s="179"/>
      <c r="E1050" s="180" t="s">
        <v>5</v>
      </c>
      <c r="F1050" s="290" t="s">
        <v>803</v>
      </c>
      <c r="G1050" s="291"/>
      <c r="H1050" s="291"/>
      <c r="I1050" s="291"/>
      <c r="J1050" s="179"/>
      <c r="K1050" s="181" t="s">
        <v>5</v>
      </c>
      <c r="L1050" s="179"/>
      <c r="M1050" s="179"/>
      <c r="N1050" s="179"/>
      <c r="O1050" s="179"/>
      <c r="P1050" s="179"/>
      <c r="Q1050" s="179"/>
      <c r="R1050" s="182"/>
      <c r="T1050" s="183"/>
      <c r="U1050" s="179"/>
      <c r="V1050" s="179"/>
      <c r="W1050" s="179"/>
      <c r="X1050" s="179"/>
      <c r="Y1050" s="179"/>
      <c r="Z1050" s="179"/>
      <c r="AA1050" s="184"/>
      <c r="AT1050" s="185" t="s">
        <v>134</v>
      </c>
      <c r="AU1050" s="185" t="s">
        <v>87</v>
      </c>
      <c r="AV1050" s="11" t="s">
        <v>22</v>
      </c>
      <c r="AW1050" s="11" t="s">
        <v>35</v>
      </c>
      <c r="AX1050" s="11" t="s">
        <v>77</v>
      </c>
      <c r="AY1050" s="185" t="s">
        <v>127</v>
      </c>
    </row>
    <row r="1051" spans="2:65" s="10" customFormat="1" ht="22.5" customHeight="1">
      <c r="B1051" s="170"/>
      <c r="C1051" s="171"/>
      <c r="D1051" s="171"/>
      <c r="E1051" s="172" t="s">
        <v>5</v>
      </c>
      <c r="F1051" s="302" t="s">
        <v>1274</v>
      </c>
      <c r="G1051" s="303"/>
      <c r="H1051" s="303"/>
      <c r="I1051" s="303"/>
      <c r="J1051" s="171"/>
      <c r="K1051" s="173">
        <v>2.7E-2</v>
      </c>
      <c r="L1051" s="171"/>
      <c r="M1051" s="171"/>
      <c r="N1051" s="171"/>
      <c r="O1051" s="171"/>
      <c r="P1051" s="171"/>
      <c r="Q1051" s="171"/>
      <c r="R1051" s="174"/>
      <c r="T1051" s="175"/>
      <c r="U1051" s="171"/>
      <c r="V1051" s="171"/>
      <c r="W1051" s="171"/>
      <c r="X1051" s="171"/>
      <c r="Y1051" s="171"/>
      <c r="Z1051" s="171"/>
      <c r="AA1051" s="176"/>
      <c r="AT1051" s="177" t="s">
        <v>134</v>
      </c>
      <c r="AU1051" s="177" t="s">
        <v>87</v>
      </c>
      <c r="AV1051" s="10" t="s">
        <v>87</v>
      </c>
      <c r="AW1051" s="10" t="s">
        <v>35</v>
      </c>
      <c r="AX1051" s="10" t="s">
        <v>77</v>
      </c>
      <c r="AY1051" s="177" t="s">
        <v>127</v>
      </c>
    </row>
    <row r="1052" spans="2:65" s="11" customFormat="1" ht="22.5" customHeight="1">
      <c r="B1052" s="178"/>
      <c r="C1052" s="179"/>
      <c r="D1052" s="179"/>
      <c r="E1052" s="180" t="s">
        <v>5</v>
      </c>
      <c r="F1052" s="290" t="s">
        <v>805</v>
      </c>
      <c r="G1052" s="291"/>
      <c r="H1052" s="291"/>
      <c r="I1052" s="291"/>
      <c r="J1052" s="179"/>
      <c r="K1052" s="181" t="s">
        <v>5</v>
      </c>
      <c r="L1052" s="179"/>
      <c r="M1052" s="179"/>
      <c r="N1052" s="179"/>
      <c r="O1052" s="179"/>
      <c r="P1052" s="179"/>
      <c r="Q1052" s="179"/>
      <c r="R1052" s="182"/>
      <c r="T1052" s="183"/>
      <c r="U1052" s="179"/>
      <c r="V1052" s="179"/>
      <c r="W1052" s="179"/>
      <c r="X1052" s="179"/>
      <c r="Y1052" s="179"/>
      <c r="Z1052" s="179"/>
      <c r="AA1052" s="184"/>
      <c r="AT1052" s="185" t="s">
        <v>134</v>
      </c>
      <c r="AU1052" s="185" t="s">
        <v>87</v>
      </c>
      <c r="AV1052" s="11" t="s">
        <v>22</v>
      </c>
      <c r="AW1052" s="11" t="s">
        <v>35</v>
      </c>
      <c r="AX1052" s="11" t="s">
        <v>77</v>
      </c>
      <c r="AY1052" s="185" t="s">
        <v>127</v>
      </c>
    </row>
    <row r="1053" spans="2:65" s="10" customFormat="1" ht="22.5" customHeight="1">
      <c r="B1053" s="170"/>
      <c r="C1053" s="171"/>
      <c r="D1053" s="171"/>
      <c r="E1053" s="172" t="s">
        <v>5</v>
      </c>
      <c r="F1053" s="302" t="s">
        <v>1275</v>
      </c>
      <c r="G1053" s="303"/>
      <c r="H1053" s="303"/>
      <c r="I1053" s="303"/>
      <c r="J1053" s="171"/>
      <c r="K1053" s="173">
        <v>4.2999999999999997E-2</v>
      </c>
      <c r="L1053" s="171"/>
      <c r="M1053" s="171"/>
      <c r="N1053" s="171"/>
      <c r="O1053" s="171"/>
      <c r="P1053" s="171"/>
      <c r="Q1053" s="171"/>
      <c r="R1053" s="174"/>
      <c r="T1053" s="175"/>
      <c r="U1053" s="171"/>
      <c r="V1053" s="171"/>
      <c r="W1053" s="171"/>
      <c r="X1053" s="171"/>
      <c r="Y1053" s="171"/>
      <c r="Z1053" s="171"/>
      <c r="AA1053" s="176"/>
      <c r="AT1053" s="177" t="s">
        <v>134</v>
      </c>
      <c r="AU1053" s="177" t="s">
        <v>87</v>
      </c>
      <c r="AV1053" s="10" t="s">
        <v>87</v>
      </c>
      <c r="AW1053" s="10" t="s">
        <v>35</v>
      </c>
      <c r="AX1053" s="10" t="s">
        <v>77</v>
      </c>
      <c r="AY1053" s="177" t="s">
        <v>127</v>
      </c>
    </row>
    <row r="1054" spans="2:65" s="11" customFormat="1" ht="22.5" customHeight="1">
      <c r="B1054" s="178"/>
      <c r="C1054" s="179"/>
      <c r="D1054" s="179"/>
      <c r="E1054" s="180" t="s">
        <v>5</v>
      </c>
      <c r="F1054" s="290" t="s">
        <v>807</v>
      </c>
      <c r="G1054" s="291"/>
      <c r="H1054" s="291"/>
      <c r="I1054" s="291"/>
      <c r="J1054" s="179"/>
      <c r="K1054" s="181" t="s">
        <v>5</v>
      </c>
      <c r="L1054" s="179"/>
      <c r="M1054" s="179"/>
      <c r="N1054" s="179"/>
      <c r="O1054" s="179"/>
      <c r="P1054" s="179"/>
      <c r="Q1054" s="179"/>
      <c r="R1054" s="182"/>
      <c r="T1054" s="183"/>
      <c r="U1054" s="179"/>
      <c r="V1054" s="179"/>
      <c r="W1054" s="179"/>
      <c r="X1054" s="179"/>
      <c r="Y1054" s="179"/>
      <c r="Z1054" s="179"/>
      <c r="AA1054" s="184"/>
      <c r="AT1054" s="185" t="s">
        <v>134</v>
      </c>
      <c r="AU1054" s="185" t="s">
        <v>87</v>
      </c>
      <c r="AV1054" s="11" t="s">
        <v>22</v>
      </c>
      <c r="AW1054" s="11" t="s">
        <v>35</v>
      </c>
      <c r="AX1054" s="11" t="s">
        <v>77</v>
      </c>
      <c r="AY1054" s="185" t="s">
        <v>127</v>
      </c>
    </row>
    <row r="1055" spans="2:65" s="10" customFormat="1" ht="22.5" customHeight="1">
      <c r="B1055" s="170"/>
      <c r="C1055" s="171"/>
      <c r="D1055" s="171"/>
      <c r="E1055" s="172" t="s">
        <v>5</v>
      </c>
      <c r="F1055" s="302" t="s">
        <v>1276</v>
      </c>
      <c r="G1055" s="303"/>
      <c r="H1055" s="303"/>
      <c r="I1055" s="303"/>
      <c r="J1055" s="171"/>
      <c r="K1055" s="173">
        <v>3.1E-2</v>
      </c>
      <c r="L1055" s="171"/>
      <c r="M1055" s="171"/>
      <c r="N1055" s="171"/>
      <c r="O1055" s="171"/>
      <c r="P1055" s="171"/>
      <c r="Q1055" s="171"/>
      <c r="R1055" s="174"/>
      <c r="T1055" s="175"/>
      <c r="U1055" s="171"/>
      <c r="V1055" s="171"/>
      <c r="W1055" s="171"/>
      <c r="X1055" s="171"/>
      <c r="Y1055" s="171"/>
      <c r="Z1055" s="171"/>
      <c r="AA1055" s="176"/>
      <c r="AT1055" s="177" t="s">
        <v>134</v>
      </c>
      <c r="AU1055" s="177" t="s">
        <v>87</v>
      </c>
      <c r="AV1055" s="10" t="s">
        <v>87</v>
      </c>
      <c r="AW1055" s="10" t="s">
        <v>35</v>
      </c>
      <c r="AX1055" s="10" t="s">
        <v>77</v>
      </c>
      <c r="AY1055" s="177" t="s">
        <v>127</v>
      </c>
    </row>
    <row r="1056" spans="2:65" s="11" customFormat="1" ht="22.5" customHeight="1">
      <c r="B1056" s="178"/>
      <c r="C1056" s="179"/>
      <c r="D1056" s="179"/>
      <c r="E1056" s="180" t="s">
        <v>5</v>
      </c>
      <c r="F1056" s="290" t="s">
        <v>809</v>
      </c>
      <c r="G1056" s="291"/>
      <c r="H1056" s="291"/>
      <c r="I1056" s="291"/>
      <c r="J1056" s="179"/>
      <c r="K1056" s="181" t="s">
        <v>5</v>
      </c>
      <c r="L1056" s="179"/>
      <c r="M1056" s="179"/>
      <c r="N1056" s="179"/>
      <c r="O1056" s="179"/>
      <c r="P1056" s="179"/>
      <c r="Q1056" s="179"/>
      <c r="R1056" s="182"/>
      <c r="T1056" s="183"/>
      <c r="U1056" s="179"/>
      <c r="V1056" s="179"/>
      <c r="W1056" s="179"/>
      <c r="X1056" s="179"/>
      <c r="Y1056" s="179"/>
      <c r="Z1056" s="179"/>
      <c r="AA1056" s="184"/>
      <c r="AT1056" s="185" t="s">
        <v>134</v>
      </c>
      <c r="AU1056" s="185" t="s">
        <v>87</v>
      </c>
      <c r="AV1056" s="11" t="s">
        <v>22</v>
      </c>
      <c r="AW1056" s="11" t="s">
        <v>35</v>
      </c>
      <c r="AX1056" s="11" t="s">
        <v>77</v>
      </c>
      <c r="AY1056" s="185" t="s">
        <v>127</v>
      </c>
    </row>
    <row r="1057" spans="2:65" s="10" customFormat="1" ht="22.5" customHeight="1">
      <c r="B1057" s="170"/>
      <c r="C1057" s="171"/>
      <c r="D1057" s="171"/>
      <c r="E1057" s="172" t="s">
        <v>5</v>
      </c>
      <c r="F1057" s="302" t="s">
        <v>1277</v>
      </c>
      <c r="G1057" s="303"/>
      <c r="H1057" s="303"/>
      <c r="I1057" s="303"/>
      <c r="J1057" s="171"/>
      <c r="K1057" s="173">
        <v>2.8000000000000001E-2</v>
      </c>
      <c r="L1057" s="171"/>
      <c r="M1057" s="171"/>
      <c r="N1057" s="171"/>
      <c r="O1057" s="171"/>
      <c r="P1057" s="171"/>
      <c r="Q1057" s="171"/>
      <c r="R1057" s="174"/>
      <c r="T1057" s="175"/>
      <c r="U1057" s="171"/>
      <c r="V1057" s="171"/>
      <c r="W1057" s="171"/>
      <c r="X1057" s="171"/>
      <c r="Y1057" s="171"/>
      <c r="Z1057" s="171"/>
      <c r="AA1057" s="176"/>
      <c r="AT1057" s="177" t="s">
        <v>134</v>
      </c>
      <c r="AU1057" s="177" t="s">
        <v>87</v>
      </c>
      <c r="AV1057" s="10" t="s">
        <v>87</v>
      </c>
      <c r="AW1057" s="10" t="s">
        <v>35</v>
      </c>
      <c r="AX1057" s="10" t="s">
        <v>77</v>
      </c>
      <c r="AY1057" s="177" t="s">
        <v>127</v>
      </c>
    </row>
    <row r="1058" spans="2:65" s="12" customFormat="1" ht="22.5" customHeight="1">
      <c r="B1058" s="188"/>
      <c r="C1058" s="189"/>
      <c r="D1058" s="189"/>
      <c r="E1058" s="190" t="s">
        <v>5</v>
      </c>
      <c r="F1058" s="304" t="s">
        <v>279</v>
      </c>
      <c r="G1058" s="305"/>
      <c r="H1058" s="305"/>
      <c r="I1058" s="305"/>
      <c r="J1058" s="189"/>
      <c r="K1058" s="191">
        <v>0.129</v>
      </c>
      <c r="L1058" s="189"/>
      <c r="M1058" s="189"/>
      <c r="N1058" s="189"/>
      <c r="O1058" s="189"/>
      <c r="P1058" s="189"/>
      <c r="Q1058" s="189"/>
      <c r="R1058" s="192"/>
      <c r="T1058" s="193"/>
      <c r="U1058" s="189"/>
      <c r="V1058" s="189"/>
      <c r="W1058" s="189"/>
      <c r="X1058" s="189"/>
      <c r="Y1058" s="189"/>
      <c r="Z1058" s="189"/>
      <c r="AA1058" s="194"/>
      <c r="AT1058" s="195" t="s">
        <v>134</v>
      </c>
      <c r="AU1058" s="195" t="s">
        <v>87</v>
      </c>
      <c r="AV1058" s="12" t="s">
        <v>150</v>
      </c>
      <c r="AW1058" s="12" t="s">
        <v>35</v>
      </c>
      <c r="AX1058" s="12" t="s">
        <v>22</v>
      </c>
      <c r="AY1058" s="195" t="s">
        <v>127</v>
      </c>
    </row>
    <row r="1059" spans="2:65" s="1" customFormat="1" ht="22.5" customHeight="1">
      <c r="B1059" s="135"/>
      <c r="C1059" s="163" t="s">
        <v>1278</v>
      </c>
      <c r="D1059" s="163" t="s">
        <v>128</v>
      </c>
      <c r="E1059" s="164" t="s">
        <v>1279</v>
      </c>
      <c r="F1059" s="285" t="s">
        <v>1280</v>
      </c>
      <c r="G1059" s="285"/>
      <c r="H1059" s="285"/>
      <c r="I1059" s="285"/>
      <c r="J1059" s="165" t="s">
        <v>353</v>
      </c>
      <c r="K1059" s="166">
        <v>1.31</v>
      </c>
      <c r="L1059" s="286">
        <v>0</v>
      </c>
      <c r="M1059" s="286"/>
      <c r="N1059" s="287">
        <f>ROUND(L1059*K1059,2)</f>
        <v>0</v>
      </c>
      <c r="O1059" s="287"/>
      <c r="P1059" s="287"/>
      <c r="Q1059" s="287"/>
      <c r="R1059" s="138"/>
      <c r="T1059" s="167" t="s">
        <v>5</v>
      </c>
      <c r="U1059" s="47" t="s">
        <v>42</v>
      </c>
      <c r="V1059" s="39"/>
      <c r="W1059" s="168">
        <f>V1059*K1059</f>
        <v>0</v>
      </c>
      <c r="X1059" s="168">
        <v>1.04196</v>
      </c>
      <c r="Y1059" s="168">
        <f>X1059*K1059</f>
        <v>1.3649675999999999</v>
      </c>
      <c r="Z1059" s="168">
        <v>0</v>
      </c>
      <c r="AA1059" s="169">
        <f>Z1059*K1059</f>
        <v>0</v>
      </c>
      <c r="AR1059" s="21" t="s">
        <v>150</v>
      </c>
      <c r="AT1059" s="21" t="s">
        <v>128</v>
      </c>
      <c r="AU1059" s="21" t="s">
        <v>87</v>
      </c>
      <c r="AY1059" s="21" t="s">
        <v>127</v>
      </c>
      <c r="BE1059" s="109">
        <f>IF(U1059="základní",N1059,0)</f>
        <v>0</v>
      </c>
      <c r="BF1059" s="109">
        <f>IF(U1059="snížená",N1059,0)</f>
        <v>0</v>
      </c>
      <c r="BG1059" s="109">
        <f>IF(U1059="zákl. přenesená",N1059,0)</f>
        <v>0</v>
      </c>
      <c r="BH1059" s="109">
        <f>IF(U1059="sníž. přenesená",N1059,0)</f>
        <v>0</v>
      </c>
      <c r="BI1059" s="109">
        <f>IF(U1059="nulová",N1059,0)</f>
        <v>0</v>
      </c>
      <c r="BJ1059" s="21" t="s">
        <v>22</v>
      </c>
      <c r="BK1059" s="109">
        <f>ROUND(L1059*K1059,2)</f>
        <v>0</v>
      </c>
      <c r="BL1059" s="21" t="s">
        <v>150</v>
      </c>
      <c r="BM1059" s="21" t="s">
        <v>1281</v>
      </c>
    </row>
    <row r="1060" spans="2:65" s="11" customFormat="1" ht="22.5" customHeight="1">
      <c r="B1060" s="178"/>
      <c r="C1060" s="179"/>
      <c r="D1060" s="179"/>
      <c r="E1060" s="180" t="s">
        <v>5</v>
      </c>
      <c r="F1060" s="300" t="s">
        <v>1195</v>
      </c>
      <c r="G1060" s="301"/>
      <c r="H1060" s="301"/>
      <c r="I1060" s="301"/>
      <c r="J1060" s="179"/>
      <c r="K1060" s="181" t="s">
        <v>5</v>
      </c>
      <c r="L1060" s="179"/>
      <c r="M1060" s="179"/>
      <c r="N1060" s="179"/>
      <c r="O1060" s="179"/>
      <c r="P1060" s="179"/>
      <c r="Q1060" s="179"/>
      <c r="R1060" s="182"/>
      <c r="T1060" s="183"/>
      <c r="U1060" s="179"/>
      <c r="V1060" s="179"/>
      <c r="W1060" s="179"/>
      <c r="X1060" s="179"/>
      <c r="Y1060" s="179"/>
      <c r="Z1060" s="179"/>
      <c r="AA1060" s="184"/>
      <c r="AT1060" s="185" t="s">
        <v>134</v>
      </c>
      <c r="AU1060" s="185" t="s">
        <v>87</v>
      </c>
      <c r="AV1060" s="11" t="s">
        <v>22</v>
      </c>
      <c r="AW1060" s="11" t="s">
        <v>35</v>
      </c>
      <c r="AX1060" s="11" t="s">
        <v>77</v>
      </c>
      <c r="AY1060" s="185" t="s">
        <v>127</v>
      </c>
    </row>
    <row r="1061" spans="2:65" s="11" customFormat="1" ht="22.5" customHeight="1">
      <c r="B1061" s="178"/>
      <c r="C1061" s="179"/>
      <c r="D1061" s="179"/>
      <c r="E1061" s="180" t="s">
        <v>5</v>
      </c>
      <c r="F1061" s="290" t="s">
        <v>1196</v>
      </c>
      <c r="G1061" s="291"/>
      <c r="H1061" s="291"/>
      <c r="I1061" s="291"/>
      <c r="J1061" s="179"/>
      <c r="K1061" s="181" t="s">
        <v>5</v>
      </c>
      <c r="L1061" s="179"/>
      <c r="M1061" s="179"/>
      <c r="N1061" s="179"/>
      <c r="O1061" s="179"/>
      <c r="P1061" s="179"/>
      <c r="Q1061" s="179"/>
      <c r="R1061" s="182"/>
      <c r="T1061" s="183"/>
      <c r="U1061" s="179"/>
      <c r="V1061" s="179"/>
      <c r="W1061" s="179"/>
      <c r="X1061" s="179"/>
      <c r="Y1061" s="179"/>
      <c r="Z1061" s="179"/>
      <c r="AA1061" s="184"/>
      <c r="AT1061" s="185" t="s">
        <v>134</v>
      </c>
      <c r="AU1061" s="185" t="s">
        <v>87</v>
      </c>
      <c r="AV1061" s="11" t="s">
        <v>22</v>
      </c>
      <c r="AW1061" s="11" t="s">
        <v>35</v>
      </c>
      <c r="AX1061" s="11" t="s">
        <v>77</v>
      </c>
      <c r="AY1061" s="185" t="s">
        <v>127</v>
      </c>
    </row>
    <row r="1062" spans="2:65" s="11" customFormat="1" ht="22.5" customHeight="1">
      <c r="B1062" s="178"/>
      <c r="C1062" s="179"/>
      <c r="D1062" s="179"/>
      <c r="E1062" s="180" t="s">
        <v>5</v>
      </c>
      <c r="F1062" s="290" t="s">
        <v>1197</v>
      </c>
      <c r="G1062" s="291"/>
      <c r="H1062" s="291"/>
      <c r="I1062" s="291"/>
      <c r="J1062" s="179"/>
      <c r="K1062" s="181" t="s">
        <v>5</v>
      </c>
      <c r="L1062" s="179"/>
      <c r="M1062" s="179"/>
      <c r="N1062" s="179"/>
      <c r="O1062" s="179"/>
      <c r="P1062" s="179"/>
      <c r="Q1062" s="179"/>
      <c r="R1062" s="182"/>
      <c r="T1062" s="183"/>
      <c r="U1062" s="179"/>
      <c r="V1062" s="179"/>
      <c r="W1062" s="179"/>
      <c r="X1062" s="179"/>
      <c r="Y1062" s="179"/>
      <c r="Z1062" s="179"/>
      <c r="AA1062" s="184"/>
      <c r="AT1062" s="185" t="s">
        <v>134</v>
      </c>
      <c r="AU1062" s="185" t="s">
        <v>87</v>
      </c>
      <c r="AV1062" s="11" t="s">
        <v>22</v>
      </c>
      <c r="AW1062" s="11" t="s">
        <v>35</v>
      </c>
      <c r="AX1062" s="11" t="s">
        <v>77</v>
      </c>
      <c r="AY1062" s="185" t="s">
        <v>127</v>
      </c>
    </row>
    <row r="1063" spans="2:65" s="11" customFormat="1" ht="22.5" customHeight="1">
      <c r="B1063" s="178"/>
      <c r="C1063" s="179"/>
      <c r="D1063" s="179"/>
      <c r="E1063" s="180" t="s">
        <v>5</v>
      </c>
      <c r="F1063" s="290" t="s">
        <v>1198</v>
      </c>
      <c r="G1063" s="291"/>
      <c r="H1063" s="291"/>
      <c r="I1063" s="291"/>
      <c r="J1063" s="179"/>
      <c r="K1063" s="181" t="s">
        <v>5</v>
      </c>
      <c r="L1063" s="179"/>
      <c r="M1063" s="179"/>
      <c r="N1063" s="179"/>
      <c r="O1063" s="179"/>
      <c r="P1063" s="179"/>
      <c r="Q1063" s="179"/>
      <c r="R1063" s="182"/>
      <c r="T1063" s="183"/>
      <c r="U1063" s="179"/>
      <c r="V1063" s="179"/>
      <c r="W1063" s="179"/>
      <c r="X1063" s="179"/>
      <c r="Y1063" s="179"/>
      <c r="Z1063" s="179"/>
      <c r="AA1063" s="184"/>
      <c r="AT1063" s="185" t="s">
        <v>134</v>
      </c>
      <c r="AU1063" s="185" t="s">
        <v>87</v>
      </c>
      <c r="AV1063" s="11" t="s">
        <v>22</v>
      </c>
      <c r="AW1063" s="11" t="s">
        <v>35</v>
      </c>
      <c r="AX1063" s="11" t="s">
        <v>77</v>
      </c>
      <c r="AY1063" s="185" t="s">
        <v>127</v>
      </c>
    </row>
    <row r="1064" spans="2:65" s="11" customFormat="1" ht="22.5" customHeight="1">
      <c r="B1064" s="178"/>
      <c r="C1064" s="179"/>
      <c r="D1064" s="179"/>
      <c r="E1064" s="180" t="s">
        <v>5</v>
      </c>
      <c r="F1064" s="290" t="s">
        <v>803</v>
      </c>
      <c r="G1064" s="291"/>
      <c r="H1064" s="291"/>
      <c r="I1064" s="291"/>
      <c r="J1064" s="179"/>
      <c r="K1064" s="181" t="s">
        <v>5</v>
      </c>
      <c r="L1064" s="179"/>
      <c r="M1064" s="179"/>
      <c r="N1064" s="179"/>
      <c r="O1064" s="179"/>
      <c r="P1064" s="179"/>
      <c r="Q1064" s="179"/>
      <c r="R1064" s="182"/>
      <c r="T1064" s="183"/>
      <c r="U1064" s="179"/>
      <c r="V1064" s="179"/>
      <c r="W1064" s="179"/>
      <c r="X1064" s="179"/>
      <c r="Y1064" s="179"/>
      <c r="Z1064" s="179"/>
      <c r="AA1064" s="184"/>
      <c r="AT1064" s="185" t="s">
        <v>134</v>
      </c>
      <c r="AU1064" s="185" t="s">
        <v>87</v>
      </c>
      <c r="AV1064" s="11" t="s">
        <v>22</v>
      </c>
      <c r="AW1064" s="11" t="s">
        <v>35</v>
      </c>
      <c r="AX1064" s="11" t="s">
        <v>77</v>
      </c>
      <c r="AY1064" s="185" t="s">
        <v>127</v>
      </c>
    </row>
    <row r="1065" spans="2:65" s="10" customFormat="1" ht="22.5" customHeight="1">
      <c r="B1065" s="170"/>
      <c r="C1065" s="171"/>
      <c r="D1065" s="171"/>
      <c r="E1065" s="172" t="s">
        <v>5</v>
      </c>
      <c r="F1065" s="302" t="s">
        <v>1282</v>
      </c>
      <c r="G1065" s="303"/>
      <c r="H1065" s="303"/>
      <c r="I1065" s="303"/>
      <c r="J1065" s="171"/>
      <c r="K1065" s="173">
        <v>0.29899999999999999</v>
      </c>
      <c r="L1065" s="171"/>
      <c r="M1065" s="171"/>
      <c r="N1065" s="171"/>
      <c r="O1065" s="171"/>
      <c r="P1065" s="171"/>
      <c r="Q1065" s="171"/>
      <c r="R1065" s="174"/>
      <c r="T1065" s="175"/>
      <c r="U1065" s="171"/>
      <c r="V1065" s="171"/>
      <c r="W1065" s="171"/>
      <c r="X1065" s="171"/>
      <c r="Y1065" s="171"/>
      <c r="Z1065" s="171"/>
      <c r="AA1065" s="176"/>
      <c r="AT1065" s="177" t="s">
        <v>134</v>
      </c>
      <c r="AU1065" s="177" t="s">
        <v>87</v>
      </c>
      <c r="AV1065" s="10" t="s">
        <v>87</v>
      </c>
      <c r="AW1065" s="10" t="s">
        <v>35</v>
      </c>
      <c r="AX1065" s="10" t="s">
        <v>77</v>
      </c>
      <c r="AY1065" s="177" t="s">
        <v>127</v>
      </c>
    </row>
    <row r="1066" spans="2:65" s="11" customFormat="1" ht="22.5" customHeight="1">
      <c r="B1066" s="178"/>
      <c r="C1066" s="179"/>
      <c r="D1066" s="179"/>
      <c r="E1066" s="180" t="s">
        <v>5</v>
      </c>
      <c r="F1066" s="290" t="s">
        <v>805</v>
      </c>
      <c r="G1066" s="291"/>
      <c r="H1066" s="291"/>
      <c r="I1066" s="291"/>
      <c r="J1066" s="179"/>
      <c r="K1066" s="181" t="s">
        <v>5</v>
      </c>
      <c r="L1066" s="179"/>
      <c r="M1066" s="179"/>
      <c r="N1066" s="179"/>
      <c r="O1066" s="179"/>
      <c r="P1066" s="179"/>
      <c r="Q1066" s="179"/>
      <c r="R1066" s="182"/>
      <c r="T1066" s="183"/>
      <c r="U1066" s="179"/>
      <c r="V1066" s="179"/>
      <c r="W1066" s="179"/>
      <c r="X1066" s="179"/>
      <c r="Y1066" s="179"/>
      <c r="Z1066" s="179"/>
      <c r="AA1066" s="184"/>
      <c r="AT1066" s="185" t="s">
        <v>134</v>
      </c>
      <c r="AU1066" s="185" t="s">
        <v>87</v>
      </c>
      <c r="AV1066" s="11" t="s">
        <v>22</v>
      </c>
      <c r="AW1066" s="11" t="s">
        <v>35</v>
      </c>
      <c r="AX1066" s="11" t="s">
        <v>77</v>
      </c>
      <c r="AY1066" s="185" t="s">
        <v>127</v>
      </c>
    </row>
    <row r="1067" spans="2:65" s="10" customFormat="1" ht="22.5" customHeight="1">
      <c r="B1067" s="170"/>
      <c r="C1067" s="171"/>
      <c r="D1067" s="171"/>
      <c r="E1067" s="172" t="s">
        <v>5</v>
      </c>
      <c r="F1067" s="302" t="s">
        <v>1283</v>
      </c>
      <c r="G1067" s="303"/>
      <c r="H1067" s="303"/>
      <c r="I1067" s="303"/>
      <c r="J1067" s="171"/>
      <c r="K1067" s="173">
        <v>0.436</v>
      </c>
      <c r="L1067" s="171"/>
      <c r="M1067" s="171"/>
      <c r="N1067" s="171"/>
      <c r="O1067" s="171"/>
      <c r="P1067" s="171"/>
      <c r="Q1067" s="171"/>
      <c r="R1067" s="174"/>
      <c r="T1067" s="175"/>
      <c r="U1067" s="171"/>
      <c r="V1067" s="171"/>
      <c r="W1067" s="171"/>
      <c r="X1067" s="171"/>
      <c r="Y1067" s="171"/>
      <c r="Z1067" s="171"/>
      <c r="AA1067" s="176"/>
      <c r="AT1067" s="177" t="s">
        <v>134</v>
      </c>
      <c r="AU1067" s="177" t="s">
        <v>87</v>
      </c>
      <c r="AV1067" s="10" t="s">
        <v>87</v>
      </c>
      <c r="AW1067" s="10" t="s">
        <v>35</v>
      </c>
      <c r="AX1067" s="10" t="s">
        <v>77</v>
      </c>
      <c r="AY1067" s="177" t="s">
        <v>127</v>
      </c>
    </row>
    <row r="1068" spans="2:65" s="11" customFormat="1" ht="22.5" customHeight="1">
      <c r="B1068" s="178"/>
      <c r="C1068" s="179"/>
      <c r="D1068" s="179"/>
      <c r="E1068" s="180" t="s">
        <v>5</v>
      </c>
      <c r="F1068" s="290" t="s">
        <v>807</v>
      </c>
      <c r="G1068" s="291"/>
      <c r="H1068" s="291"/>
      <c r="I1068" s="291"/>
      <c r="J1068" s="179"/>
      <c r="K1068" s="181" t="s">
        <v>5</v>
      </c>
      <c r="L1068" s="179"/>
      <c r="M1068" s="179"/>
      <c r="N1068" s="179"/>
      <c r="O1068" s="179"/>
      <c r="P1068" s="179"/>
      <c r="Q1068" s="179"/>
      <c r="R1068" s="182"/>
      <c r="T1068" s="183"/>
      <c r="U1068" s="179"/>
      <c r="V1068" s="179"/>
      <c r="W1068" s="179"/>
      <c r="X1068" s="179"/>
      <c r="Y1068" s="179"/>
      <c r="Z1068" s="179"/>
      <c r="AA1068" s="184"/>
      <c r="AT1068" s="185" t="s">
        <v>134</v>
      </c>
      <c r="AU1068" s="185" t="s">
        <v>87</v>
      </c>
      <c r="AV1068" s="11" t="s">
        <v>22</v>
      </c>
      <c r="AW1068" s="11" t="s">
        <v>35</v>
      </c>
      <c r="AX1068" s="11" t="s">
        <v>77</v>
      </c>
      <c r="AY1068" s="185" t="s">
        <v>127</v>
      </c>
    </row>
    <row r="1069" spans="2:65" s="10" customFormat="1" ht="22.5" customHeight="1">
      <c r="B1069" s="170"/>
      <c r="C1069" s="171"/>
      <c r="D1069" s="171"/>
      <c r="E1069" s="172" t="s">
        <v>5</v>
      </c>
      <c r="F1069" s="302" t="s">
        <v>1284</v>
      </c>
      <c r="G1069" s="303"/>
      <c r="H1069" s="303"/>
      <c r="I1069" s="303"/>
      <c r="J1069" s="171"/>
      <c r="K1069" s="173">
        <v>0.30599999999999999</v>
      </c>
      <c r="L1069" s="171"/>
      <c r="M1069" s="171"/>
      <c r="N1069" s="171"/>
      <c r="O1069" s="171"/>
      <c r="P1069" s="171"/>
      <c r="Q1069" s="171"/>
      <c r="R1069" s="174"/>
      <c r="T1069" s="175"/>
      <c r="U1069" s="171"/>
      <c r="V1069" s="171"/>
      <c r="W1069" s="171"/>
      <c r="X1069" s="171"/>
      <c r="Y1069" s="171"/>
      <c r="Z1069" s="171"/>
      <c r="AA1069" s="176"/>
      <c r="AT1069" s="177" t="s">
        <v>134</v>
      </c>
      <c r="AU1069" s="177" t="s">
        <v>87</v>
      </c>
      <c r="AV1069" s="10" t="s">
        <v>87</v>
      </c>
      <c r="AW1069" s="10" t="s">
        <v>35</v>
      </c>
      <c r="AX1069" s="10" t="s">
        <v>77</v>
      </c>
      <c r="AY1069" s="177" t="s">
        <v>127</v>
      </c>
    </row>
    <row r="1070" spans="2:65" s="11" customFormat="1" ht="22.5" customHeight="1">
      <c r="B1070" s="178"/>
      <c r="C1070" s="179"/>
      <c r="D1070" s="179"/>
      <c r="E1070" s="180" t="s">
        <v>5</v>
      </c>
      <c r="F1070" s="290" t="s">
        <v>809</v>
      </c>
      <c r="G1070" s="291"/>
      <c r="H1070" s="291"/>
      <c r="I1070" s="291"/>
      <c r="J1070" s="179"/>
      <c r="K1070" s="181" t="s">
        <v>5</v>
      </c>
      <c r="L1070" s="179"/>
      <c r="M1070" s="179"/>
      <c r="N1070" s="179"/>
      <c r="O1070" s="179"/>
      <c r="P1070" s="179"/>
      <c r="Q1070" s="179"/>
      <c r="R1070" s="182"/>
      <c r="T1070" s="183"/>
      <c r="U1070" s="179"/>
      <c r="V1070" s="179"/>
      <c r="W1070" s="179"/>
      <c r="X1070" s="179"/>
      <c r="Y1070" s="179"/>
      <c r="Z1070" s="179"/>
      <c r="AA1070" s="184"/>
      <c r="AT1070" s="185" t="s">
        <v>134</v>
      </c>
      <c r="AU1070" s="185" t="s">
        <v>87</v>
      </c>
      <c r="AV1070" s="11" t="s">
        <v>22</v>
      </c>
      <c r="AW1070" s="11" t="s">
        <v>35</v>
      </c>
      <c r="AX1070" s="11" t="s">
        <v>77</v>
      </c>
      <c r="AY1070" s="185" t="s">
        <v>127</v>
      </c>
    </row>
    <row r="1071" spans="2:65" s="10" customFormat="1" ht="22.5" customHeight="1">
      <c r="B1071" s="170"/>
      <c r="C1071" s="171"/>
      <c r="D1071" s="171"/>
      <c r="E1071" s="172" t="s">
        <v>5</v>
      </c>
      <c r="F1071" s="302" t="s">
        <v>1285</v>
      </c>
      <c r="G1071" s="303"/>
      <c r="H1071" s="303"/>
      <c r="I1071" s="303"/>
      <c r="J1071" s="171"/>
      <c r="K1071" s="173">
        <v>0.26900000000000002</v>
      </c>
      <c r="L1071" s="171"/>
      <c r="M1071" s="171"/>
      <c r="N1071" s="171"/>
      <c r="O1071" s="171"/>
      <c r="P1071" s="171"/>
      <c r="Q1071" s="171"/>
      <c r="R1071" s="174"/>
      <c r="T1071" s="175"/>
      <c r="U1071" s="171"/>
      <c r="V1071" s="171"/>
      <c r="W1071" s="171"/>
      <c r="X1071" s="171"/>
      <c r="Y1071" s="171"/>
      <c r="Z1071" s="171"/>
      <c r="AA1071" s="176"/>
      <c r="AT1071" s="177" t="s">
        <v>134</v>
      </c>
      <c r="AU1071" s="177" t="s">
        <v>87</v>
      </c>
      <c r="AV1071" s="10" t="s">
        <v>87</v>
      </c>
      <c r="AW1071" s="10" t="s">
        <v>35</v>
      </c>
      <c r="AX1071" s="10" t="s">
        <v>77</v>
      </c>
      <c r="AY1071" s="177" t="s">
        <v>127</v>
      </c>
    </row>
    <row r="1072" spans="2:65" s="12" customFormat="1" ht="22.5" customHeight="1">
      <c r="B1072" s="188"/>
      <c r="C1072" s="189"/>
      <c r="D1072" s="189"/>
      <c r="E1072" s="190" t="s">
        <v>5</v>
      </c>
      <c r="F1072" s="304" t="s">
        <v>279</v>
      </c>
      <c r="G1072" s="305"/>
      <c r="H1072" s="305"/>
      <c r="I1072" s="305"/>
      <c r="J1072" s="189"/>
      <c r="K1072" s="191">
        <v>1.31</v>
      </c>
      <c r="L1072" s="189"/>
      <c r="M1072" s="189"/>
      <c r="N1072" s="189"/>
      <c r="O1072" s="189"/>
      <c r="P1072" s="189"/>
      <c r="Q1072" s="189"/>
      <c r="R1072" s="192"/>
      <c r="T1072" s="193"/>
      <c r="U1072" s="189"/>
      <c r="V1072" s="189"/>
      <c r="W1072" s="189"/>
      <c r="X1072" s="189"/>
      <c r="Y1072" s="189"/>
      <c r="Z1072" s="189"/>
      <c r="AA1072" s="194"/>
      <c r="AT1072" s="195" t="s">
        <v>134</v>
      </c>
      <c r="AU1072" s="195" t="s">
        <v>87</v>
      </c>
      <c r="AV1072" s="12" t="s">
        <v>150</v>
      </c>
      <c r="AW1072" s="12" t="s">
        <v>35</v>
      </c>
      <c r="AX1072" s="12" t="s">
        <v>22</v>
      </c>
      <c r="AY1072" s="195" t="s">
        <v>127</v>
      </c>
    </row>
    <row r="1073" spans="2:65" s="1" customFormat="1" ht="22.5" customHeight="1">
      <c r="B1073" s="135"/>
      <c r="C1073" s="163" t="s">
        <v>1286</v>
      </c>
      <c r="D1073" s="163" t="s">
        <v>128</v>
      </c>
      <c r="E1073" s="164" t="s">
        <v>1287</v>
      </c>
      <c r="F1073" s="285" t="s">
        <v>1288</v>
      </c>
      <c r="G1073" s="285"/>
      <c r="H1073" s="285"/>
      <c r="I1073" s="285"/>
      <c r="J1073" s="165" t="s">
        <v>353</v>
      </c>
      <c r="K1073" s="166">
        <v>1.8759999999999999</v>
      </c>
      <c r="L1073" s="286">
        <v>0</v>
      </c>
      <c r="M1073" s="286"/>
      <c r="N1073" s="287">
        <f>ROUND(L1073*K1073,2)</f>
        <v>0</v>
      </c>
      <c r="O1073" s="287"/>
      <c r="P1073" s="287"/>
      <c r="Q1073" s="287"/>
      <c r="R1073" s="138"/>
      <c r="T1073" s="167" t="s">
        <v>5</v>
      </c>
      <c r="U1073" s="47" t="s">
        <v>42</v>
      </c>
      <c r="V1073" s="39"/>
      <c r="W1073" s="168">
        <f>V1073*K1073</f>
        <v>0</v>
      </c>
      <c r="X1073" s="168">
        <v>1.0038400000000001</v>
      </c>
      <c r="Y1073" s="168">
        <f>X1073*K1073</f>
        <v>1.88320384</v>
      </c>
      <c r="Z1073" s="168">
        <v>0</v>
      </c>
      <c r="AA1073" s="169">
        <f>Z1073*K1073</f>
        <v>0</v>
      </c>
      <c r="AR1073" s="21" t="s">
        <v>150</v>
      </c>
      <c r="AT1073" s="21" t="s">
        <v>128</v>
      </c>
      <c r="AU1073" s="21" t="s">
        <v>87</v>
      </c>
      <c r="AY1073" s="21" t="s">
        <v>127</v>
      </c>
      <c r="BE1073" s="109">
        <f>IF(U1073="základní",N1073,0)</f>
        <v>0</v>
      </c>
      <c r="BF1073" s="109">
        <f>IF(U1073="snížená",N1073,0)</f>
        <v>0</v>
      </c>
      <c r="BG1073" s="109">
        <f>IF(U1073="zákl. přenesená",N1073,0)</f>
        <v>0</v>
      </c>
      <c r="BH1073" s="109">
        <f>IF(U1073="sníž. přenesená",N1073,0)</f>
        <v>0</v>
      </c>
      <c r="BI1073" s="109">
        <f>IF(U1073="nulová",N1073,0)</f>
        <v>0</v>
      </c>
      <c r="BJ1073" s="21" t="s">
        <v>22</v>
      </c>
      <c r="BK1073" s="109">
        <f>ROUND(L1073*K1073,2)</f>
        <v>0</v>
      </c>
      <c r="BL1073" s="21" t="s">
        <v>150</v>
      </c>
      <c r="BM1073" s="21" t="s">
        <v>1289</v>
      </c>
    </row>
    <row r="1074" spans="2:65" s="11" customFormat="1" ht="22.5" customHeight="1">
      <c r="B1074" s="178"/>
      <c r="C1074" s="179"/>
      <c r="D1074" s="179"/>
      <c r="E1074" s="180" t="s">
        <v>5</v>
      </c>
      <c r="F1074" s="300" t="s">
        <v>1195</v>
      </c>
      <c r="G1074" s="301"/>
      <c r="H1074" s="301"/>
      <c r="I1074" s="301"/>
      <c r="J1074" s="179"/>
      <c r="K1074" s="181" t="s">
        <v>5</v>
      </c>
      <c r="L1074" s="179"/>
      <c r="M1074" s="179"/>
      <c r="N1074" s="179"/>
      <c r="O1074" s="179"/>
      <c r="P1074" s="179"/>
      <c r="Q1074" s="179"/>
      <c r="R1074" s="182"/>
      <c r="T1074" s="183"/>
      <c r="U1074" s="179"/>
      <c r="V1074" s="179"/>
      <c r="W1074" s="179"/>
      <c r="X1074" s="179"/>
      <c r="Y1074" s="179"/>
      <c r="Z1074" s="179"/>
      <c r="AA1074" s="184"/>
      <c r="AT1074" s="185" t="s">
        <v>134</v>
      </c>
      <c r="AU1074" s="185" t="s">
        <v>87</v>
      </c>
      <c r="AV1074" s="11" t="s">
        <v>22</v>
      </c>
      <c r="AW1074" s="11" t="s">
        <v>35</v>
      </c>
      <c r="AX1074" s="11" t="s">
        <v>77</v>
      </c>
      <c r="AY1074" s="185" t="s">
        <v>127</v>
      </c>
    </row>
    <row r="1075" spans="2:65" s="11" customFormat="1" ht="22.5" customHeight="1">
      <c r="B1075" s="178"/>
      <c r="C1075" s="179"/>
      <c r="D1075" s="179"/>
      <c r="E1075" s="180" t="s">
        <v>5</v>
      </c>
      <c r="F1075" s="290" t="s">
        <v>1196</v>
      </c>
      <c r="G1075" s="291"/>
      <c r="H1075" s="291"/>
      <c r="I1075" s="291"/>
      <c r="J1075" s="179"/>
      <c r="K1075" s="181" t="s">
        <v>5</v>
      </c>
      <c r="L1075" s="179"/>
      <c r="M1075" s="179"/>
      <c r="N1075" s="179"/>
      <c r="O1075" s="179"/>
      <c r="P1075" s="179"/>
      <c r="Q1075" s="179"/>
      <c r="R1075" s="182"/>
      <c r="T1075" s="183"/>
      <c r="U1075" s="179"/>
      <c r="V1075" s="179"/>
      <c r="W1075" s="179"/>
      <c r="X1075" s="179"/>
      <c r="Y1075" s="179"/>
      <c r="Z1075" s="179"/>
      <c r="AA1075" s="184"/>
      <c r="AT1075" s="185" t="s">
        <v>134</v>
      </c>
      <c r="AU1075" s="185" t="s">
        <v>87</v>
      </c>
      <c r="AV1075" s="11" t="s">
        <v>22</v>
      </c>
      <c r="AW1075" s="11" t="s">
        <v>35</v>
      </c>
      <c r="AX1075" s="11" t="s">
        <v>77</v>
      </c>
      <c r="AY1075" s="185" t="s">
        <v>127</v>
      </c>
    </row>
    <row r="1076" spans="2:65" s="11" customFormat="1" ht="22.5" customHeight="1">
      <c r="B1076" s="178"/>
      <c r="C1076" s="179"/>
      <c r="D1076" s="179"/>
      <c r="E1076" s="180" t="s">
        <v>5</v>
      </c>
      <c r="F1076" s="290" t="s">
        <v>1197</v>
      </c>
      <c r="G1076" s="291"/>
      <c r="H1076" s="291"/>
      <c r="I1076" s="291"/>
      <c r="J1076" s="179"/>
      <c r="K1076" s="181" t="s">
        <v>5</v>
      </c>
      <c r="L1076" s="179"/>
      <c r="M1076" s="179"/>
      <c r="N1076" s="179"/>
      <c r="O1076" s="179"/>
      <c r="P1076" s="179"/>
      <c r="Q1076" s="179"/>
      <c r="R1076" s="182"/>
      <c r="T1076" s="183"/>
      <c r="U1076" s="179"/>
      <c r="V1076" s="179"/>
      <c r="W1076" s="179"/>
      <c r="X1076" s="179"/>
      <c r="Y1076" s="179"/>
      <c r="Z1076" s="179"/>
      <c r="AA1076" s="184"/>
      <c r="AT1076" s="185" t="s">
        <v>134</v>
      </c>
      <c r="AU1076" s="185" t="s">
        <v>87</v>
      </c>
      <c r="AV1076" s="11" t="s">
        <v>22</v>
      </c>
      <c r="AW1076" s="11" t="s">
        <v>35</v>
      </c>
      <c r="AX1076" s="11" t="s">
        <v>77</v>
      </c>
      <c r="AY1076" s="185" t="s">
        <v>127</v>
      </c>
    </row>
    <row r="1077" spans="2:65" s="11" customFormat="1" ht="22.5" customHeight="1">
      <c r="B1077" s="178"/>
      <c r="C1077" s="179"/>
      <c r="D1077" s="179"/>
      <c r="E1077" s="180" t="s">
        <v>5</v>
      </c>
      <c r="F1077" s="290" t="s">
        <v>1198</v>
      </c>
      <c r="G1077" s="291"/>
      <c r="H1077" s="291"/>
      <c r="I1077" s="291"/>
      <c r="J1077" s="179"/>
      <c r="K1077" s="181" t="s">
        <v>5</v>
      </c>
      <c r="L1077" s="179"/>
      <c r="M1077" s="179"/>
      <c r="N1077" s="179"/>
      <c r="O1077" s="179"/>
      <c r="P1077" s="179"/>
      <c r="Q1077" s="179"/>
      <c r="R1077" s="182"/>
      <c r="T1077" s="183"/>
      <c r="U1077" s="179"/>
      <c r="V1077" s="179"/>
      <c r="W1077" s="179"/>
      <c r="X1077" s="179"/>
      <c r="Y1077" s="179"/>
      <c r="Z1077" s="179"/>
      <c r="AA1077" s="184"/>
      <c r="AT1077" s="185" t="s">
        <v>134</v>
      </c>
      <c r="AU1077" s="185" t="s">
        <v>87</v>
      </c>
      <c r="AV1077" s="11" t="s">
        <v>22</v>
      </c>
      <c r="AW1077" s="11" t="s">
        <v>35</v>
      </c>
      <c r="AX1077" s="11" t="s">
        <v>77</v>
      </c>
      <c r="AY1077" s="185" t="s">
        <v>127</v>
      </c>
    </row>
    <row r="1078" spans="2:65" s="11" customFormat="1" ht="22.5" customHeight="1">
      <c r="B1078" s="178"/>
      <c r="C1078" s="179"/>
      <c r="D1078" s="179"/>
      <c r="E1078" s="180" t="s">
        <v>5</v>
      </c>
      <c r="F1078" s="290" t="s">
        <v>803</v>
      </c>
      <c r="G1078" s="291"/>
      <c r="H1078" s="291"/>
      <c r="I1078" s="291"/>
      <c r="J1078" s="179"/>
      <c r="K1078" s="181" t="s">
        <v>5</v>
      </c>
      <c r="L1078" s="179"/>
      <c r="M1078" s="179"/>
      <c r="N1078" s="179"/>
      <c r="O1078" s="179"/>
      <c r="P1078" s="179"/>
      <c r="Q1078" s="179"/>
      <c r="R1078" s="182"/>
      <c r="T1078" s="183"/>
      <c r="U1078" s="179"/>
      <c r="V1078" s="179"/>
      <c r="W1078" s="179"/>
      <c r="X1078" s="179"/>
      <c r="Y1078" s="179"/>
      <c r="Z1078" s="179"/>
      <c r="AA1078" s="184"/>
      <c r="AT1078" s="185" t="s">
        <v>134</v>
      </c>
      <c r="AU1078" s="185" t="s">
        <v>87</v>
      </c>
      <c r="AV1078" s="11" t="s">
        <v>22</v>
      </c>
      <c r="AW1078" s="11" t="s">
        <v>35</v>
      </c>
      <c r="AX1078" s="11" t="s">
        <v>77</v>
      </c>
      <c r="AY1078" s="185" t="s">
        <v>127</v>
      </c>
    </row>
    <row r="1079" spans="2:65" s="10" customFormat="1" ht="22.5" customHeight="1">
      <c r="B1079" s="170"/>
      <c r="C1079" s="171"/>
      <c r="D1079" s="171"/>
      <c r="E1079" s="172" t="s">
        <v>5</v>
      </c>
      <c r="F1079" s="302" t="s">
        <v>1290</v>
      </c>
      <c r="G1079" s="303"/>
      <c r="H1079" s="303"/>
      <c r="I1079" s="303"/>
      <c r="J1079" s="171"/>
      <c r="K1079" s="173">
        <v>0.35599999999999998</v>
      </c>
      <c r="L1079" s="171"/>
      <c r="M1079" s="171"/>
      <c r="N1079" s="171"/>
      <c r="O1079" s="171"/>
      <c r="P1079" s="171"/>
      <c r="Q1079" s="171"/>
      <c r="R1079" s="174"/>
      <c r="T1079" s="175"/>
      <c r="U1079" s="171"/>
      <c r="V1079" s="171"/>
      <c r="W1079" s="171"/>
      <c r="X1079" s="171"/>
      <c r="Y1079" s="171"/>
      <c r="Z1079" s="171"/>
      <c r="AA1079" s="176"/>
      <c r="AT1079" s="177" t="s">
        <v>134</v>
      </c>
      <c r="AU1079" s="177" t="s">
        <v>87</v>
      </c>
      <c r="AV1079" s="10" t="s">
        <v>87</v>
      </c>
      <c r="AW1079" s="10" t="s">
        <v>35</v>
      </c>
      <c r="AX1079" s="10" t="s">
        <v>77</v>
      </c>
      <c r="AY1079" s="177" t="s">
        <v>127</v>
      </c>
    </row>
    <row r="1080" spans="2:65" s="11" customFormat="1" ht="22.5" customHeight="1">
      <c r="B1080" s="178"/>
      <c r="C1080" s="179"/>
      <c r="D1080" s="179"/>
      <c r="E1080" s="180" t="s">
        <v>5</v>
      </c>
      <c r="F1080" s="290" t="s">
        <v>805</v>
      </c>
      <c r="G1080" s="291"/>
      <c r="H1080" s="291"/>
      <c r="I1080" s="291"/>
      <c r="J1080" s="179"/>
      <c r="K1080" s="181" t="s">
        <v>5</v>
      </c>
      <c r="L1080" s="179"/>
      <c r="M1080" s="179"/>
      <c r="N1080" s="179"/>
      <c r="O1080" s="179"/>
      <c r="P1080" s="179"/>
      <c r="Q1080" s="179"/>
      <c r="R1080" s="182"/>
      <c r="T1080" s="183"/>
      <c r="U1080" s="179"/>
      <c r="V1080" s="179"/>
      <c r="W1080" s="179"/>
      <c r="X1080" s="179"/>
      <c r="Y1080" s="179"/>
      <c r="Z1080" s="179"/>
      <c r="AA1080" s="184"/>
      <c r="AT1080" s="185" t="s">
        <v>134</v>
      </c>
      <c r="AU1080" s="185" t="s">
        <v>87</v>
      </c>
      <c r="AV1080" s="11" t="s">
        <v>22</v>
      </c>
      <c r="AW1080" s="11" t="s">
        <v>35</v>
      </c>
      <c r="AX1080" s="11" t="s">
        <v>77</v>
      </c>
      <c r="AY1080" s="185" t="s">
        <v>127</v>
      </c>
    </row>
    <row r="1081" spans="2:65" s="10" customFormat="1" ht="22.5" customHeight="1">
      <c r="B1081" s="170"/>
      <c r="C1081" s="171"/>
      <c r="D1081" s="171"/>
      <c r="E1081" s="172" t="s">
        <v>5</v>
      </c>
      <c r="F1081" s="302" t="s">
        <v>1291</v>
      </c>
      <c r="G1081" s="303"/>
      <c r="H1081" s="303"/>
      <c r="I1081" s="303"/>
      <c r="J1081" s="171"/>
      <c r="K1081" s="173">
        <v>0.64200000000000002</v>
      </c>
      <c r="L1081" s="171"/>
      <c r="M1081" s="171"/>
      <c r="N1081" s="171"/>
      <c r="O1081" s="171"/>
      <c r="P1081" s="171"/>
      <c r="Q1081" s="171"/>
      <c r="R1081" s="174"/>
      <c r="T1081" s="175"/>
      <c r="U1081" s="171"/>
      <c r="V1081" s="171"/>
      <c r="W1081" s="171"/>
      <c r="X1081" s="171"/>
      <c r="Y1081" s="171"/>
      <c r="Z1081" s="171"/>
      <c r="AA1081" s="176"/>
      <c r="AT1081" s="177" t="s">
        <v>134</v>
      </c>
      <c r="AU1081" s="177" t="s">
        <v>87</v>
      </c>
      <c r="AV1081" s="10" t="s">
        <v>87</v>
      </c>
      <c r="AW1081" s="10" t="s">
        <v>35</v>
      </c>
      <c r="AX1081" s="10" t="s">
        <v>77</v>
      </c>
      <c r="AY1081" s="177" t="s">
        <v>127</v>
      </c>
    </row>
    <row r="1082" spans="2:65" s="11" customFormat="1" ht="22.5" customHeight="1">
      <c r="B1082" s="178"/>
      <c r="C1082" s="179"/>
      <c r="D1082" s="179"/>
      <c r="E1082" s="180" t="s">
        <v>5</v>
      </c>
      <c r="F1082" s="290" t="s">
        <v>807</v>
      </c>
      <c r="G1082" s="291"/>
      <c r="H1082" s="291"/>
      <c r="I1082" s="291"/>
      <c r="J1082" s="179"/>
      <c r="K1082" s="181" t="s">
        <v>5</v>
      </c>
      <c r="L1082" s="179"/>
      <c r="M1082" s="179"/>
      <c r="N1082" s="179"/>
      <c r="O1082" s="179"/>
      <c r="P1082" s="179"/>
      <c r="Q1082" s="179"/>
      <c r="R1082" s="182"/>
      <c r="T1082" s="183"/>
      <c r="U1082" s="179"/>
      <c r="V1082" s="179"/>
      <c r="W1082" s="179"/>
      <c r="X1082" s="179"/>
      <c r="Y1082" s="179"/>
      <c r="Z1082" s="179"/>
      <c r="AA1082" s="184"/>
      <c r="AT1082" s="185" t="s">
        <v>134</v>
      </c>
      <c r="AU1082" s="185" t="s">
        <v>87</v>
      </c>
      <c r="AV1082" s="11" t="s">
        <v>22</v>
      </c>
      <c r="AW1082" s="11" t="s">
        <v>35</v>
      </c>
      <c r="AX1082" s="11" t="s">
        <v>77</v>
      </c>
      <c r="AY1082" s="185" t="s">
        <v>127</v>
      </c>
    </row>
    <row r="1083" spans="2:65" s="10" customFormat="1" ht="22.5" customHeight="1">
      <c r="B1083" s="170"/>
      <c r="C1083" s="171"/>
      <c r="D1083" s="171"/>
      <c r="E1083" s="172" t="s">
        <v>5</v>
      </c>
      <c r="F1083" s="302" t="s">
        <v>1292</v>
      </c>
      <c r="G1083" s="303"/>
      <c r="H1083" s="303"/>
      <c r="I1083" s="303"/>
      <c r="J1083" s="171"/>
      <c r="K1083" s="173">
        <v>0.439</v>
      </c>
      <c r="L1083" s="171"/>
      <c r="M1083" s="171"/>
      <c r="N1083" s="171"/>
      <c r="O1083" s="171"/>
      <c r="P1083" s="171"/>
      <c r="Q1083" s="171"/>
      <c r="R1083" s="174"/>
      <c r="T1083" s="175"/>
      <c r="U1083" s="171"/>
      <c r="V1083" s="171"/>
      <c r="W1083" s="171"/>
      <c r="X1083" s="171"/>
      <c r="Y1083" s="171"/>
      <c r="Z1083" s="171"/>
      <c r="AA1083" s="176"/>
      <c r="AT1083" s="177" t="s">
        <v>134</v>
      </c>
      <c r="AU1083" s="177" t="s">
        <v>87</v>
      </c>
      <c r="AV1083" s="10" t="s">
        <v>87</v>
      </c>
      <c r="AW1083" s="10" t="s">
        <v>35</v>
      </c>
      <c r="AX1083" s="10" t="s">
        <v>77</v>
      </c>
      <c r="AY1083" s="177" t="s">
        <v>127</v>
      </c>
    </row>
    <row r="1084" spans="2:65" s="11" customFormat="1" ht="22.5" customHeight="1">
      <c r="B1084" s="178"/>
      <c r="C1084" s="179"/>
      <c r="D1084" s="179"/>
      <c r="E1084" s="180" t="s">
        <v>5</v>
      </c>
      <c r="F1084" s="290" t="s">
        <v>809</v>
      </c>
      <c r="G1084" s="291"/>
      <c r="H1084" s="291"/>
      <c r="I1084" s="291"/>
      <c r="J1084" s="179"/>
      <c r="K1084" s="181" t="s">
        <v>5</v>
      </c>
      <c r="L1084" s="179"/>
      <c r="M1084" s="179"/>
      <c r="N1084" s="179"/>
      <c r="O1084" s="179"/>
      <c r="P1084" s="179"/>
      <c r="Q1084" s="179"/>
      <c r="R1084" s="182"/>
      <c r="T1084" s="183"/>
      <c r="U1084" s="179"/>
      <c r="V1084" s="179"/>
      <c r="W1084" s="179"/>
      <c r="X1084" s="179"/>
      <c r="Y1084" s="179"/>
      <c r="Z1084" s="179"/>
      <c r="AA1084" s="184"/>
      <c r="AT1084" s="185" t="s">
        <v>134</v>
      </c>
      <c r="AU1084" s="185" t="s">
        <v>87</v>
      </c>
      <c r="AV1084" s="11" t="s">
        <v>22</v>
      </c>
      <c r="AW1084" s="11" t="s">
        <v>35</v>
      </c>
      <c r="AX1084" s="11" t="s">
        <v>77</v>
      </c>
      <c r="AY1084" s="185" t="s">
        <v>127</v>
      </c>
    </row>
    <row r="1085" spans="2:65" s="10" customFormat="1" ht="22.5" customHeight="1">
      <c r="B1085" s="170"/>
      <c r="C1085" s="171"/>
      <c r="D1085" s="171"/>
      <c r="E1085" s="172" t="s">
        <v>5</v>
      </c>
      <c r="F1085" s="302" t="s">
        <v>1292</v>
      </c>
      <c r="G1085" s="303"/>
      <c r="H1085" s="303"/>
      <c r="I1085" s="303"/>
      <c r="J1085" s="171"/>
      <c r="K1085" s="173">
        <v>0.439</v>
      </c>
      <c r="L1085" s="171"/>
      <c r="M1085" s="171"/>
      <c r="N1085" s="171"/>
      <c r="O1085" s="171"/>
      <c r="P1085" s="171"/>
      <c r="Q1085" s="171"/>
      <c r="R1085" s="174"/>
      <c r="T1085" s="175"/>
      <c r="U1085" s="171"/>
      <c r="V1085" s="171"/>
      <c r="W1085" s="171"/>
      <c r="X1085" s="171"/>
      <c r="Y1085" s="171"/>
      <c r="Z1085" s="171"/>
      <c r="AA1085" s="176"/>
      <c r="AT1085" s="177" t="s">
        <v>134</v>
      </c>
      <c r="AU1085" s="177" t="s">
        <v>87</v>
      </c>
      <c r="AV1085" s="10" t="s">
        <v>87</v>
      </c>
      <c r="AW1085" s="10" t="s">
        <v>35</v>
      </c>
      <c r="AX1085" s="10" t="s">
        <v>77</v>
      </c>
      <c r="AY1085" s="177" t="s">
        <v>127</v>
      </c>
    </row>
    <row r="1086" spans="2:65" s="12" customFormat="1" ht="22.5" customHeight="1">
      <c r="B1086" s="188"/>
      <c r="C1086" s="189"/>
      <c r="D1086" s="189"/>
      <c r="E1086" s="190" t="s">
        <v>5</v>
      </c>
      <c r="F1086" s="304" t="s">
        <v>279</v>
      </c>
      <c r="G1086" s="305"/>
      <c r="H1086" s="305"/>
      <c r="I1086" s="305"/>
      <c r="J1086" s="189"/>
      <c r="K1086" s="191">
        <v>1.8759999999999999</v>
      </c>
      <c r="L1086" s="189"/>
      <c r="M1086" s="189"/>
      <c r="N1086" s="189"/>
      <c r="O1086" s="189"/>
      <c r="P1086" s="189"/>
      <c r="Q1086" s="189"/>
      <c r="R1086" s="192"/>
      <c r="T1086" s="193"/>
      <c r="U1086" s="189"/>
      <c r="V1086" s="189"/>
      <c r="W1086" s="189"/>
      <c r="X1086" s="189"/>
      <c r="Y1086" s="189"/>
      <c r="Z1086" s="189"/>
      <c r="AA1086" s="194"/>
      <c r="AT1086" s="195" t="s">
        <v>134</v>
      </c>
      <c r="AU1086" s="195" t="s">
        <v>87</v>
      </c>
      <c r="AV1086" s="12" t="s">
        <v>150</v>
      </c>
      <c r="AW1086" s="12" t="s">
        <v>35</v>
      </c>
      <c r="AX1086" s="12" t="s">
        <v>22</v>
      </c>
      <c r="AY1086" s="195" t="s">
        <v>127</v>
      </c>
    </row>
    <row r="1087" spans="2:65" s="1" customFormat="1" ht="22.5" customHeight="1">
      <c r="B1087" s="135"/>
      <c r="C1087" s="163" t="s">
        <v>1293</v>
      </c>
      <c r="D1087" s="163" t="s">
        <v>128</v>
      </c>
      <c r="E1087" s="164" t="s">
        <v>1294</v>
      </c>
      <c r="F1087" s="285" t="s">
        <v>1295</v>
      </c>
      <c r="G1087" s="285"/>
      <c r="H1087" s="285"/>
      <c r="I1087" s="285"/>
      <c r="J1087" s="165" t="s">
        <v>472</v>
      </c>
      <c r="K1087" s="166">
        <v>5</v>
      </c>
      <c r="L1087" s="286">
        <v>0</v>
      </c>
      <c r="M1087" s="286"/>
      <c r="N1087" s="287">
        <f>ROUND(L1087*K1087,2)</f>
        <v>0</v>
      </c>
      <c r="O1087" s="287"/>
      <c r="P1087" s="287"/>
      <c r="Q1087" s="287"/>
      <c r="R1087" s="138"/>
      <c r="T1087" s="167" t="s">
        <v>5</v>
      </c>
      <c r="U1087" s="47" t="s">
        <v>42</v>
      </c>
      <c r="V1087" s="39"/>
      <c r="W1087" s="168">
        <f>V1087*K1087</f>
        <v>0</v>
      </c>
      <c r="X1087" s="168">
        <v>7.0200000000000002E-3</v>
      </c>
      <c r="Y1087" s="168">
        <f>X1087*K1087</f>
        <v>3.5099999999999999E-2</v>
      </c>
      <c r="Z1087" s="168">
        <v>0</v>
      </c>
      <c r="AA1087" s="169">
        <f>Z1087*K1087</f>
        <v>0</v>
      </c>
      <c r="AR1087" s="21" t="s">
        <v>150</v>
      </c>
      <c r="AT1087" s="21" t="s">
        <v>128</v>
      </c>
      <c r="AU1087" s="21" t="s">
        <v>87</v>
      </c>
      <c r="AY1087" s="21" t="s">
        <v>127</v>
      </c>
      <c r="BE1087" s="109">
        <f>IF(U1087="základní",N1087,0)</f>
        <v>0</v>
      </c>
      <c r="BF1087" s="109">
        <f>IF(U1087="snížená",N1087,0)</f>
        <v>0</v>
      </c>
      <c r="BG1087" s="109">
        <f>IF(U1087="zákl. přenesená",N1087,0)</f>
        <v>0</v>
      </c>
      <c r="BH1087" s="109">
        <f>IF(U1087="sníž. přenesená",N1087,0)</f>
        <v>0</v>
      </c>
      <c r="BI1087" s="109">
        <f>IF(U1087="nulová",N1087,0)</f>
        <v>0</v>
      </c>
      <c r="BJ1087" s="21" t="s">
        <v>22</v>
      </c>
      <c r="BK1087" s="109">
        <f>ROUND(L1087*K1087,2)</f>
        <v>0</v>
      </c>
      <c r="BL1087" s="21" t="s">
        <v>150</v>
      </c>
      <c r="BM1087" s="21" t="s">
        <v>1296</v>
      </c>
    </row>
    <row r="1088" spans="2:65" s="1" customFormat="1" ht="31.5" customHeight="1">
      <c r="B1088" s="135"/>
      <c r="C1088" s="196" t="s">
        <v>1297</v>
      </c>
      <c r="D1088" s="196" t="s">
        <v>365</v>
      </c>
      <c r="E1088" s="197" t="s">
        <v>1298</v>
      </c>
      <c r="F1088" s="306" t="s">
        <v>1299</v>
      </c>
      <c r="G1088" s="306"/>
      <c r="H1088" s="306"/>
      <c r="I1088" s="306"/>
      <c r="J1088" s="198" t="s">
        <v>472</v>
      </c>
      <c r="K1088" s="199">
        <v>5</v>
      </c>
      <c r="L1088" s="307">
        <v>0</v>
      </c>
      <c r="M1088" s="307"/>
      <c r="N1088" s="308">
        <f>ROUND(L1088*K1088,2)</f>
        <v>0</v>
      </c>
      <c r="O1088" s="287"/>
      <c r="P1088" s="287"/>
      <c r="Q1088" s="287"/>
      <c r="R1088" s="138"/>
      <c r="T1088" s="167" t="s">
        <v>5</v>
      </c>
      <c r="U1088" s="47" t="s">
        <v>42</v>
      </c>
      <c r="V1088" s="39"/>
      <c r="W1088" s="168">
        <f>V1088*K1088</f>
        <v>0</v>
      </c>
      <c r="X1088" s="168">
        <v>0.16500000000000001</v>
      </c>
      <c r="Y1088" s="168">
        <f>X1088*K1088</f>
        <v>0.82500000000000007</v>
      </c>
      <c r="Z1088" s="168">
        <v>0</v>
      </c>
      <c r="AA1088" s="169">
        <f>Z1088*K1088</f>
        <v>0</v>
      </c>
      <c r="AR1088" s="21" t="s">
        <v>174</v>
      </c>
      <c r="AT1088" s="21" t="s">
        <v>365</v>
      </c>
      <c r="AU1088" s="21" t="s">
        <v>87</v>
      </c>
      <c r="AY1088" s="21" t="s">
        <v>127</v>
      </c>
      <c r="BE1088" s="109">
        <f>IF(U1088="základní",N1088,0)</f>
        <v>0</v>
      </c>
      <c r="BF1088" s="109">
        <f>IF(U1088="snížená",N1088,0)</f>
        <v>0</v>
      </c>
      <c r="BG1088" s="109">
        <f>IF(U1088="zákl. přenesená",N1088,0)</f>
        <v>0</v>
      </c>
      <c r="BH1088" s="109">
        <f>IF(U1088="sníž. přenesená",N1088,0)</f>
        <v>0</v>
      </c>
      <c r="BI1088" s="109">
        <f>IF(U1088="nulová",N1088,0)</f>
        <v>0</v>
      </c>
      <c r="BJ1088" s="21" t="s">
        <v>22</v>
      </c>
      <c r="BK1088" s="109">
        <f>ROUND(L1088*K1088,2)</f>
        <v>0</v>
      </c>
      <c r="BL1088" s="21" t="s">
        <v>150</v>
      </c>
      <c r="BM1088" s="21" t="s">
        <v>1300</v>
      </c>
    </row>
    <row r="1089" spans="2:65" s="11" customFormat="1" ht="22.5" customHeight="1">
      <c r="B1089" s="178"/>
      <c r="C1089" s="179"/>
      <c r="D1089" s="179"/>
      <c r="E1089" s="180" t="s">
        <v>5</v>
      </c>
      <c r="F1089" s="300" t="s">
        <v>1222</v>
      </c>
      <c r="G1089" s="301"/>
      <c r="H1089" s="301"/>
      <c r="I1089" s="301"/>
      <c r="J1089" s="179"/>
      <c r="K1089" s="181" t="s">
        <v>5</v>
      </c>
      <c r="L1089" s="179"/>
      <c r="M1089" s="179"/>
      <c r="N1089" s="179"/>
      <c r="O1089" s="179"/>
      <c r="P1089" s="179"/>
      <c r="Q1089" s="179"/>
      <c r="R1089" s="182"/>
      <c r="T1089" s="183"/>
      <c r="U1089" s="179"/>
      <c r="V1089" s="179"/>
      <c r="W1089" s="179"/>
      <c r="X1089" s="179"/>
      <c r="Y1089" s="179"/>
      <c r="Z1089" s="179"/>
      <c r="AA1089" s="184"/>
      <c r="AT1089" s="185" t="s">
        <v>134</v>
      </c>
      <c r="AU1089" s="185" t="s">
        <v>87</v>
      </c>
      <c r="AV1089" s="11" t="s">
        <v>22</v>
      </c>
      <c r="AW1089" s="11" t="s">
        <v>35</v>
      </c>
      <c r="AX1089" s="11" t="s">
        <v>77</v>
      </c>
      <c r="AY1089" s="185" t="s">
        <v>127</v>
      </c>
    </row>
    <row r="1090" spans="2:65" s="10" customFormat="1" ht="22.5" customHeight="1">
      <c r="B1090" s="170"/>
      <c r="C1090" s="171"/>
      <c r="D1090" s="171"/>
      <c r="E1090" s="172" t="s">
        <v>5</v>
      </c>
      <c r="F1090" s="302" t="s">
        <v>126</v>
      </c>
      <c r="G1090" s="303"/>
      <c r="H1090" s="303"/>
      <c r="I1090" s="303"/>
      <c r="J1090" s="171"/>
      <c r="K1090" s="173">
        <v>5</v>
      </c>
      <c r="L1090" s="171"/>
      <c r="M1090" s="171"/>
      <c r="N1090" s="171"/>
      <c r="O1090" s="171"/>
      <c r="P1090" s="171"/>
      <c r="Q1090" s="171"/>
      <c r="R1090" s="174"/>
      <c r="T1090" s="175"/>
      <c r="U1090" s="171"/>
      <c r="V1090" s="171"/>
      <c r="W1090" s="171"/>
      <c r="X1090" s="171"/>
      <c r="Y1090" s="171"/>
      <c r="Z1090" s="171"/>
      <c r="AA1090" s="176"/>
      <c r="AT1090" s="177" t="s">
        <v>134</v>
      </c>
      <c r="AU1090" s="177" t="s">
        <v>87</v>
      </c>
      <c r="AV1090" s="10" t="s">
        <v>87</v>
      </c>
      <c r="AW1090" s="10" t="s">
        <v>35</v>
      </c>
      <c r="AX1090" s="10" t="s">
        <v>22</v>
      </c>
      <c r="AY1090" s="177" t="s">
        <v>127</v>
      </c>
    </row>
    <row r="1091" spans="2:65" s="1" customFormat="1" ht="31.5" customHeight="1">
      <c r="B1091" s="135"/>
      <c r="C1091" s="163" t="s">
        <v>1301</v>
      </c>
      <c r="D1091" s="163" t="s">
        <v>128</v>
      </c>
      <c r="E1091" s="164" t="s">
        <v>1302</v>
      </c>
      <c r="F1091" s="285" t="s">
        <v>1303</v>
      </c>
      <c r="G1091" s="285"/>
      <c r="H1091" s="285"/>
      <c r="I1091" s="285"/>
      <c r="J1091" s="165" t="s">
        <v>472</v>
      </c>
      <c r="K1091" s="166">
        <v>7</v>
      </c>
      <c r="L1091" s="286">
        <v>0</v>
      </c>
      <c r="M1091" s="286"/>
      <c r="N1091" s="287">
        <f>ROUND(L1091*K1091,2)</f>
        <v>0</v>
      </c>
      <c r="O1091" s="287"/>
      <c r="P1091" s="287"/>
      <c r="Q1091" s="287"/>
      <c r="R1091" s="138"/>
      <c r="T1091" s="167" t="s">
        <v>5</v>
      </c>
      <c r="U1091" s="47" t="s">
        <v>42</v>
      </c>
      <c r="V1091" s="39"/>
      <c r="W1091" s="168">
        <f>V1091*K1091</f>
        <v>0</v>
      </c>
      <c r="X1091" s="168">
        <v>2.82E-3</v>
      </c>
      <c r="Y1091" s="168">
        <f>X1091*K1091</f>
        <v>1.9740000000000001E-2</v>
      </c>
      <c r="Z1091" s="168">
        <v>0.10100000000000001</v>
      </c>
      <c r="AA1091" s="169">
        <f>Z1091*K1091</f>
        <v>0.70700000000000007</v>
      </c>
      <c r="AR1091" s="21" t="s">
        <v>150</v>
      </c>
      <c r="AT1091" s="21" t="s">
        <v>128</v>
      </c>
      <c r="AU1091" s="21" t="s">
        <v>87</v>
      </c>
      <c r="AY1091" s="21" t="s">
        <v>127</v>
      </c>
      <c r="BE1091" s="109">
        <f>IF(U1091="základní",N1091,0)</f>
        <v>0</v>
      </c>
      <c r="BF1091" s="109">
        <f>IF(U1091="snížená",N1091,0)</f>
        <v>0</v>
      </c>
      <c r="BG1091" s="109">
        <f>IF(U1091="zákl. přenesená",N1091,0)</f>
        <v>0</v>
      </c>
      <c r="BH1091" s="109">
        <f>IF(U1091="sníž. přenesená",N1091,0)</f>
        <v>0</v>
      </c>
      <c r="BI1091" s="109">
        <f>IF(U1091="nulová",N1091,0)</f>
        <v>0</v>
      </c>
      <c r="BJ1091" s="21" t="s">
        <v>22</v>
      </c>
      <c r="BK1091" s="109">
        <f>ROUND(L1091*K1091,2)</f>
        <v>0</v>
      </c>
      <c r="BL1091" s="21" t="s">
        <v>150</v>
      </c>
      <c r="BM1091" s="21" t="s">
        <v>1304</v>
      </c>
    </row>
    <row r="1092" spans="2:65" s="11" customFormat="1" ht="22.5" customHeight="1">
      <c r="B1092" s="178"/>
      <c r="C1092" s="179"/>
      <c r="D1092" s="179"/>
      <c r="E1092" s="180" t="s">
        <v>5</v>
      </c>
      <c r="F1092" s="300" t="s">
        <v>263</v>
      </c>
      <c r="G1092" s="301"/>
      <c r="H1092" s="301"/>
      <c r="I1092" s="301"/>
      <c r="J1092" s="179"/>
      <c r="K1092" s="181" t="s">
        <v>5</v>
      </c>
      <c r="L1092" s="179"/>
      <c r="M1092" s="179"/>
      <c r="N1092" s="179"/>
      <c r="O1092" s="179"/>
      <c r="P1092" s="179"/>
      <c r="Q1092" s="179"/>
      <c r="R1092" s="182"/>
      <c r="T1092" s="183"/>
      <c r="U1092" s="179"/>
      <c r="V1092" s="179"/>
      <c r="W1092" s="179"/>
      <c r="X1092" s="179"/>
      <c r="Y1092" s="179"/>
      <c r="Z1092" s="179"/>
      <c r="AA1092" s="184"/>
      <c r="AT1092" s="185" t="s">
        <v>134</v>
      </c>
      <c r="AU1092" s="185" t="s">
        <v>87</v>
      </c>
      <c r="AV1092" s="11" t="s">
        <v>22</v>
      </c>
      <c r="AW1092" s="11" t="s">
        <v>35</v>
      </c>
      <c r="AX1092" s="11" t="s">
        <v>77</v>
      </c>
      <c r="AY1092" s="185" t="s">
        <v>127</v>
      </c>
    </row>
    <row r="1093" spans="2:65" s="11" customFormat="1" ht="22.5" customHeight="1">
      <c r="B1093" s="178"/>
      <c r="C1093" s="179"/>
      <c r="D1093" s="179"/>
      <c r="E1093" s="180" t="s">
        <v>5</v>
      </c>
      <c r="F1093" s="290" t="s">
        <v>760</v>
      </c>
      <c r="G1093" s="291"/>
      <c r="H1093" s="291"/>
      <c r="I1093" s="291"/>
      <c r="J1093" s="179"/>
      <c r="K1093" s="181" t="s">
        <v>5</v>
      </c>
      <c r="L1093" s="179"/>
      <c r="M1093" s="179"/>
      <c r="N1093" s="179"/>
      <c r="O1093" s="179"/>
      <c r="P1093" s="179"/>
      <c r="Q1093" s="179"/>
      <c r="R1093" s="182"/>
      <c r="T1093" s="183"/>
      <c r="U1093" s="179"/>
      <c r="V1093" s="179"/>
      <c r="W1093" s="179"/>
      <c r="X1093" s="179"/>
      <c r="Y1093" s="179"/>
      <c r="Z1093" s="179"/>
      <c r="AA1093" s="184"/>
      <c r="AT1093" s="185" t="s">
        <v>134</v>
      </c>
      <c r="AU1093" s="185" t="s">
        <v>87</v>
      </c>
      <c r="AV1093" s="11" t="s">
        <v>22</v>
      </c>
      <c r="AW1093" s="11" t="s">
        <v>35</v>
      </c>
      <c r="AX1093" s="11" t="s">
        <v>77</v>
      </c>
      <c r="AY1093" s="185" t="s">
        <v>127</v>
      </c>
    </row>
    <row r="1094" spans="2:65" s="10" customFormat="1" ht="22.5" customHeight="1">
      <c r="B1094" s="170"/>
      <c r="C1094" s="171"/>
      <c r="D1094" s="171"/>
      <c r="E1094" s="172" t="s">
        <v>5</v>
      </c>
      <c r="F1094" s="302" t="s">
        <v>159</v>
      </c>
      <c r="G1094" s="303"/>
      <c r="H1094" s="303"/>
      <c r="I1094" s="303"/>
      <c r="J1094" s="171"/>
      <c r="K1094" s="173">
        <v>6</v>
      </c>
      <c r="L1094" s="171"/>
      <c r="M1094" s="171"/>
      <c r="N1094" s="171"/>
      <c r="O1094" s="171"/>
      <c r="P1094" s="171"/>
      <c r="Q1094" s="171"/>
      <c r="R1094" s="174"/>
      <c r="T1094" s="175"/>
      <c r="U1094" s="171"/>
      <c r="V1094" s="171"/>
      <c r="W1094" s="171"/>
      <c r="X1094" s="171"/>
      <c r="Y1094" s="171"/>
      <c r="Z1094" s="171"/>
      <c r="AA1094" s="176"/>
      <c r="AT1094" s="177" t="s">
        <v>134</v>
      </c>
      <c r="AU1094" s="177" t="s">
        <v>87</v>
      </c>
      <c r="AV1094" s="10" t="s">
        <v>87</v>
      </c>
      <c r="AW1094" s="10" t="s">
        <v>35</v>
      </c>
      <c r="AX1094" s="10" t="s">
        <v>77</v>
      </c>
      <c r="AY1094" s="177" t="s">
        <v>127</v>
      </c>
    </row>
    <row r="1095" spans="2:65" s="11" customFormat="1" ht="22.5" customHeight="1">
      <c r="B1095" s="178"/>
      <c r="C1095" s="179"/>
      <c r="D1095" s="179"/>
      <c r="E1095" s="180" t="s">
        <v>5</v>
      </c>
      <c r="F1095" s="290" t="s">
        <v>1007</v>
      </c>
      <c r="G1095" s="291"/>
      <c r="H1095" s="291"/>
      <c r="I1095" s="291"/>
      <c r="J1095" s="179"/>
      <c r="K1095" s="181" t="s">
        <v>5</v>
      </c>
      <c r="L1095" s="179"/>
      <c r="M1095" s="179"/>
      <c r="N1095" s="179"/>
      <c r="O1095" s="179"/>
      <c r="P1095" s="179"/>
      <c r="Q1095" s="179"/>
      <c r="R1095" s="182"/>
      <c r="T1095" s="183"/>
      <c r="U1095" s="179"/>
      <c r="V1095" s="179"/>
      <c r="W1095" s="179"/>
      <c r="X1095" s="179"/>
      <c r="Y1095" s="179"/>
      <c r="Z1095" s="179"/>
      <c r="AA1095" s="184"/>
      <c r="AT1095" s="185" t="s">
        <v>134</v>
      </c>
      <c r="AU1095" s="185" t="s">
        <v>87</v>
      </c>
      <c r="AV1095" s="11" t="s">
        <v>22</v>
      </c>
      <c r="AW1095" s="11" t="s">
        <v>35</v>
      </c>
      <c r="AX1095" s="11" t="s">
        <v>77</v>
      </c>
      <c r="AY1095" s="185" t="s">
        <v>127</v>
      </c>
    </row>
    <row r="1096" spans="2:65" s="11" customFormat="1" ht="22.5" customHeight="1">
      <c r="B1096" s="178"/>
      <c r="C1096" s="179"/>
      <c r="D1096" s="179"/>
      <c r="E1096" s="180" t="s">
        <v>5</v>
      </c>
      <c r="F1096" s="290" t="s">
        <v>811</v>
      </c>
      <c r="G1096" s="291"/>
      <c r="H1096" s="291"/>
      <c r="I1096" s="291"/>
      <c r="J1096" s="179"/>
      <c r="K1096" s="181" t="s">
        <v>5</v>
      </c>
      <c r="L1096" s="179"/>
      <c r="M1096" s="179"/>
      <c r="N1096" s="179"/>
      <c r="O1096" s="179"/>
      <c r="P1096" s="179"/>
      <c r="Q1096" s="179"/>
      <c r="R1096" s="182"/>
      <c r="T1096" s="183"/>
      <c r="U1096" s="179"/>
      <c r="V1096" s="179"/>
      <c r="W1096" s="179"/>
      <c r="X1096" s="179"/>
      <c r="Y1096" s="179"/>
      <c r="Z1096" s="179"/>
      <c r="AA1096" s="184"/>
      <c r="AT1096" s="185" t="s">
        <v>134</v>
      </c>
      <c r="AU1096" s="185" t="s">
        <v>87</v>
      </c>
      <c r="AV1096" s="11" t="s">
        <v>22</v>
      </c>
      <c r="AW1096" s="11" t="s">
        <v>35</v>
      </c>
      <c r="AX1096" s="11" t="s">
        <v>77</v>
      </c>
      <c r="AY1096" s="185" t="s">
        <v>127</v>
      </c>
    </row>
    <row r="1097" spans="2:65" s="10" customFormat="1" ht="22.5" customHeight="1">
      <c r="B1097" s="170"/>
      <c r="C1097" s="171"/>
      <c r="D1097" s="171"/>
      <c r="E1097" s="172" t="s">
        <v>5</v>
      </c>
      <c r="F1097" s="302" t="s">
        <v>22</v>
      </c>
      <c r="G1097" s="303"/>
      <c r="H1097" s="303"/>
      <c r="I1097" s="303"/>
      <c r="J1097" s="171"/>
      <c r="K1097" s="173">
        <v>1</v>
      </c>
      <c r="L1097" s="171"/>
      <c r="M1097" s="171"/>
      <c r="N1097" s="171"/>
      <c r="O1097" s="171"/>
      <c r="P1097" s="171"/>
      <c r="Q1097" s="171"/>
      <c r="R1097" s="174"/>
      <c r="T1097" s="175"/>
      <c r="U1097" s="171"/>
      <c r="V1097" s="171"/>
      <c r="W1097" s="171"/>
      <c r="X1097" s="171"/>
      <c r="Y1097" s="171"/>
      <c r="Z1097" s="171"/>
      <c r="AA1097" s="176"/>
      <c r="AT1097" s="177" t="s">
        <v>134</v>
      </c>
      <c r="AU1097" s="177" t="s">
        <v>87</v>
      </c>
      <c r="AV1097" s="10" t="s">
        <v>87</v>
      </c>
      <c r="AW1097" s="10" t="s">
        <v>35</v>
      </c>
      <c r="AX1097" s="10" t="s">
        <v>77</v>
      </c>
      <c r="AY1097" s="177" t="s">
        <v>127</v>
      </c>
    </row>
    <row r="1098" spans="2:65" s="12" customFormat="1" ht="22.5" customHeight="1">
      <c r="B1098" s="188"/>
      <c r="C1098" s="189"/>
      <c r="D1098" s="189"/>
      <c r="E1098" s="190" t="s">
        <v>5</v>
      </c>
      <c r="F1098" s="304" t="s">
        <v>279</v>
      </c>
      <c r="G1098" s="305"/>
      <c r="H1098" s="305"/>
      <c r="I1098" s="305"/>
      <c r="J1098" s="189"/>
      <c r="K1098" s="191">
        <v>7</v>
      </c>
      <c r="L1098" s="189"/>
      <c r="M1098" s="189"/>
      <c r="N1098" s="189"/>
      <c r="O1098" s="189"/>
      <c r="P1098" s="189"/>
      <c r="Q1098" s="189"/>
      <c r="R1098" s="192"/>
      <c r="T1098" s="193"/>
      <c r="U1098" s="189"/>
      <c r="V1098" s="189"/>
      <c r="W1098" s="189"/>
      <c r="X1098" s="189"/>
      <c r="Y1098" s="189"/>
      <c r="Z1098" s="189"/>
      <c r="AA1098" s="194"/>
      <c r="AT1098" s="195" t="s">
        <v>134</v>
      </c>
      <c r="AU1098" s="195" t="s">
        <v>87</v>
      </c>
      <c r="AV1098" s="12" t="s">
        <v>150</v>
      </c>
      <c r="AW1098" s="12" t="s">
        <v>35</v>
      </c>
      <c r="AX1098" s="12" t="s">
        <v>22</v>
      </c>
      <c r="AY1098" s="195" t="s">
        <v>127</v>
      </c>
    </row>
    <row r="1099" spans="2:65" s="1" customFormat="1" ht="22.5" customHeight="1">
      <c r="B1099" s="135"/>
      <c r="C1099" s="163" t="s">
        <v>1305</v>
      </c>
      <c r="D1099" s="163" t="s">
        <v>128</v>
      </c>
      <c r="E1099" s="164" t="s">
        <v>1306</v>
      </c>
      <c r="F1099" s="285" t="s">
        <v>1307</v>
      </c>
      <c r="G1099" s="285"/>
      <c r="H1099" s="285"/>
      <c r="I1099" s="285"/>
      <c r="J1099" s="165" t="s">
        <v>472</v>
      </c>
      <c r="K1099" s="166">
        <v>2</v>
      </c>
      <c r="L1099" s="286">
        <v>0</v>
      </c>
      <c r="M1099" s="286"/>
      <c r="N1099" s="287">
        <f>ROUND(L1099*K1099,2)</f>
        <v>0</v>
      </c>
      <c r="O1099" s="287"/>
      <c r="P1099" s="287"/>
      <c r="Q1099" s="287"/>
      <c r="R1099" s="138"/>
      <c r="T1099" s="167" t="s">
        <v>5</v>
      </c>
      <c r="U1099" s="47" t="s">
        <v>42</v>
      </c>
      <c r="V1099" s="39"/>
      <c r="W1099" s="168">
        <f>V1099*K1099</f>
        <v>0</v>
      </c>
      <c r="X1099" s="168">
        <v>3.3400000000000001E-3</v>
      </c>
      <c r="Y1099" s="168">
        <f>X1099*K1099</f>
        <v>6.6800000000000002E-3</v>
      </c>
      <c r="Z1099" s="168">
        <v>0.159</v>
      </c>
      <c r="AA1099" s="169">
        <f>Z1099*K1099</f>
        <v>0.318</v>
      </c>
      <c r="AR1099" s="21" t="s">
        <v>150</v>
      </c>
      <c r="AT1099" s="21" t="s">
        <v>128</v>
      </c>
      <c r="AU1099" s="21" t="s">
        <v>87</v>
      </c>
      <c r="AY1099" s="21" t="s">
        <v>127</v>
      </c>
      <c r="BE1099" s="109">
        <f>IF(U1099="základní",N1099,0)</f>
        <v>0</v>
      </c>
      <c r="BF1099" s="109">
        <f>IF(U1099="snížená",N1099,0)</f>
        <v>0</v>
      </c>
      <c r="BG1099" s="109">
        <f>IF(U1099="zákl. přenesená",N1099,0)</f>
        <v>0</v>
      </c>
      <c r="BH1099" s="109">
        <f>IF(U1099="sníž. přenesená",N1099,0)</f>
        <v>0</v>
      </c>
      <c r="BI1099" s="109">
        <f>IF(U1099="nulová",N1099,0)</f>
        <v>0</v>
      </c>
      <c r="BJ1099" s="21" t="s">
        <v>22</v>
      </c>
      <c r="BK1099" s="109">
        <f>ROUND(L1099*K1099,2)</f>
        <v>0</v>
      </c>
      <c r="BL1099" s="21" t="s">
        <v>150</v>
      </c>
      <c r="BM1099" s="21" t="s">
        <v>1308</v>
      </c>
    </row>
    <row r="1100" spans="2:65" s="11" customFormat="1" ht="22.5" customHeight="1">
      <c r="B1100" s="178"/>
      <c r="C1100" s="179"/>
      <c r="D1100" s="179"/>
      <c r="E1100" s="180" t="s">
        <v>5</v>
      </c>
      <c r="F1100" s="300" t="s">
        <v>263</v>
      </c>
      <c r="G1100" s="301"/>
      <c r="H1100" s="301"/>
      <c r="I1100" s="301"/>
      <c r="J1100" s="179"/>
      <c r="K1100" s="181" t="s">
        <v>5</v>
      </c>
      <c r="L1100" s="179"/>
      <c r="M1100" s="179"/>
      <c r="N1100" s="179"/>
      <c r="O1100" s="179"/>
      <c r="P1100" s="179"/>
      <c r="Q1100" s="179"/>
      <c r="R1100" s="182"/>
      <c r="T1100" s="183"/>
      <c r="U1100" s="179"/>
      <c r="V1100" s="179"/>
      <c r="W1100" s="179"/>
      <c r="X1100" s="179"/>
      <c r="Y1100" s="179"/>
      <c r="Z1100" s="179"/>
      <c r="AA1100" s="184"/>
      <c r="AT1100" s="185" t="s">
        <v>134</v>
      </c>
      <c r="AU1100" s="185" t="s">
        <v>87</v>
      </c>
      <c r="AV1100" s="11" t="s">
        <v>22</v>
      </c>
      <c r="AW1100" s="11" t="s">
        <v>35</v>
      </c>
      <c r="AX1100" s="11" t="s">
        <v>77</v>
      </c>
      <c r="AY1100" s="185" t="s">
        <v>127</v>
      </c>
    </row>
    <row r="1101" spans="2:65" s="11" customFormat="1" ht="22.5" customHeight="1">
      <c r="B1101" s="178"/>
      <c r="C1101" s="179"/>
      <c r="D1101" s="179"/>
      <c r="E1101" s="180" t="s">
        <v>5</v>
      </c>
      <c r="F1101" s="290" t="s">
        <v>760</v>
      </c>
      <c r="G1101" s="291"/>
      <c r="H1101" s="291"/>
      <c r="I1101" s="291"/>
      <c r="J1101" s="179"/>
      <c r="K1101" s="181" t="s">
        <v>5</v>
      </c>
      <c r="L1101" s="179"/>
      <c r="M1101" s="179"/>
      <c r="N1101" s="179"/>
      <c r="O1101" s="179"/>
      <c r="P1101" s="179"/>
      <c r="Q1101" s="179"/>
      <c r="R1101" s="182"/>
      <c r="T1101" s="183"/>
      <c r="U1101" s="179"/>
      <c r="V1101" s="179"/>
      <c r="W1101" s="179"/>
      <c r="X1101" s="179"/>
      <c r="Y1101" s="179"/>
      <c r="Z1101" s="179"/>
      <c r="AA1101" s="184"/>
      <c r="AT1101" s="185" t="s">
        <v>134</v>
      </c>
      <c r="AU1101" s="185" t="s">
        <v>87</v>
      </c>
      <c r="AV1101" s="11" t="s">
        <v>22</v>
      </c>
      <c r="AW1101" s="11" t="s">
        <v>35</v>
      </c>
      <c r="AX1101" s="11" t="s">
        <v>77</v>
      </c>
      <c r="AY1101" s="185" t="s">
        <v>127</v>
      </c>
    </row>
    <row r="1102" spans="2:65" s="10" customFormat="1" ht="22.5" customHeight="1">
      <c r="B1102" s="170"/>
      <c r="C1102" s="171"/>
      <c r="D1102" s="171"/>
      <c r="E1102" s="172" t="s">
        <v>5</v>
      </c>
      <c r="F1102" s="302" t="s">
        <v>87</v>
      </c>
      <c r="G1102" s="303"/>
      <c r="H1102" s="303"/>
      <c r="I1102" s="303"/>
      <c r="J1102" s="171"/>
      <c r="K1102" s="173">
        <v>2</v>
      </c>
      <c r="L1102" s="171"/>
      <c r="M1102" s="171"/>
      <c r="N1102" s="171"/>
      <c r="O1102" s="171"/>
      <c r="P1102" s="171"/>
      <c r="Q1102" s="171"/>
      <c r="R1102" s="174"/>
      <c r="T1102" s="175"/>
      <c r="U1102" s="171"/>
      <c r="V1102" s="171"/>
      <c r="W1102" s="171"/>
      <c r="X1102" s="171"/>
      <c r="Y1102" s="171"/>
      <c r="Z1102" s="171"/>
      <c r="AA1102" s="176"/>
      <c r="AT1102" s="177" t="s">
        <v>134</v>
      </c>
      <c r="AU1102" s="177" t="s">
        <v>87</v>
      </c>
      <c r="AV1102" s="10" t="s">
        <v>87</v>
      </c>
      <c r="AW1102" s="10" t="s">
        <v>35</v>
      </c>
      <c r="AX1102" s="10" t="s">
        <v>22</v>
      </c>
      <c r="AY1102" s="177" t="s">
        <v>127</v>
      </c>
    </row>
    <row r="1103" spans="2:65" s="1" customFormat="1" ht="22.5" customHeight="1">
      <c r="B1103" s="135"/>
      <c r="C1103" s="163" t="s">
        <v>1309</v>
      </c>
      <c r="D1103" s="163" t="s">
        <v>128</v>
      </c>
      <c r="E1103" s="164" t="s">
        <v>1310</v>
      </c>
      <c r="F1103" s="285" t="s">
        <v>1311</v>
      </c>
      <c r="G1103" s="285"/>
      <c r="H1103" s="285"/>
      <c r="I1103" s="285"/>
      <c r="J1103" s="165" t="s">
        <v>472</v>
      </c>
      <c r="K1103" s="166">
        <v>1</v>
      </c>
      <c r="L1103" s="286">
        <v>0</v>
      </c>
      <c r="M1103" s="286"/>
      <c r="N1103" s="287">
        <f>ROUND(L1103*K1103,2)</f>
        <v>0</v>
      </c>
      <c r="O1103" s="287"/>
      <c r="P1103" s="287"/>
      <c r="Q1103" s="287"/>
      <c r="R1103" s="138"/>
      <c r="T1103" s="167" t="s">
        <v>5</v>
      </c>
      <c r="U1103" s="47" t="s">
        <v>42</v>
      </c>
      <c r="V1103" s="39"/>
      <c r="W1103" s="168">
        <f>V1103*K1103</f>
        <v>0</v>
      </c>
      <c r="X1103" s="168">
        <v>4.7699999999999999E-3</v>
      </c>
      <c r="Y1103" s="168">
        <f>X1103*K1103</f>
        <v>4.7699999999999999E-3</v>
      </c>
      <c r="Z1103" s="168">
        <v>0.38400000000000001</v>
      </c>
      <c r="AA1103" s="169">
        <f>Z1103*K1103</f>
        <v>0.38400000000000001</v>
      </c>
      <c r="AR1103" s="21" t="s">
        <v>150</v>
      </c>
      <c r="AT1103" s="21" t="s">
        <v>128</v>
      </c>
      <c r="AU1103" s="21" t="s">
        <v>87</v>
      </c>
      <c r="AY1103" s="21" t="s">
        <v>127</v>
      </c>
      <c r="BE1103" s="109">
        <f>IF(U1103="základní",N1103,0)</f>
        <v>0</v>
      </c>
      <c r="BF1103" s="109">
        <f>IF(U1103="snížená",N1103,0)</f>
        <v>0</v>
      </c>
      <c r="BG1103" s="109">
        <f>IF(U1103="zákl. přenesená",N1103,0)</f>
        <v>0</v>
      </c>
      <c r="BH1103" s="109">
        <f>IF(U1103="sníž. přenesená",N1103,0)</f>
        <v>0</v>
      </c>
      <c r="BI1103" s="109">
        <f>IF(U1103="nulová",N1103,0)</f>
        <v>0</v>
      </c>
      <c r="BJ1103" s="21" t="s">
        <v>22</v>
      </c>
      <c r="BK1103" s="109">
        <f>ROUND(L1103*K1103,2)</f>
        <v>0</v>
      </c>
      <c r="BL1103" s="21" t="s">
        <v>150</v>
      </c>
      <c r="BM1103" s="21" t="s">
        <v>1312</v>
      </c>
    </row>
    <row r="1104" spans="2:65" s="11" customFormat="1" ht="22.5" customHeight="1">
      <c r="B1104" s="178"/>
      <c r="C1104" s="179"/>
      <c r="D1104" s="179"/>
      <c r="E1104" s="180" t="s">
        <v>5</v>
      </c>
      <c r="F1104" s="300" t="s">
        <v>1007</v>
      </c>
      <c r="G1104" s="301"/>
      <c r="H1104" s="301"/>
      <c r="I1104" s="301"/>
      <c r="J1104" s="179"/>
      <c r="K1104" s="181" t="s">
        <v>5</v>
      </c>
      <c r="L1104" s="179"/>
      <c r="M1104" s="179"/>
      <c r="N1104" s="179"/>
      <c r="O1104" s="179"/>
      <c r="P1104" s="179"/>
      <c r="Q1104" s="179"/>
      <c r="R1104" s="182"/>
      <c r="T1104" s="183"/>
      <c r="U1104" s="179"/>
      <c r="V1104" s="179"/>
      <c r="W1104" s="179"/>
      <c r="X1104" s="179"/>
      <c r="Y1104" s="179"/>
      <c r="Z1104" s="179"/>
      <c r="AA1104" s="184"/>
      <c r="AT1104" s="185" t="s">
        <v>134</v>
      </c>
      <c r="AU1104" s="185" t="s">
        <v>87</v>
      </c>
      <c r="AV1104" s="11" t="s">
        <v>22</v>
      </c>
      <c r="AW1104" s="11" t="s">
        <v>35</v>
      </c>
      <c r="AX1104" s="11" t="s">
        <v>77</v>
      </c>
      <c r="AY1104" s="185" t="s">
        <v>127</v>
      </c>
    </row>
    <row r="1105" spans="2:65" s="11" customFormat="1" ht="22.5" customHeight="1">
      <c r="B1105" s="178"/>
      <c r="C1105" s="179"/>
      <c r="D1105" s="179"/>
      <c r="E1105" s="180" t="s">
        <v>5</v>
      </c>
      <c r="F1105" s="290" t="s">
        <v>811</v>
      </c>
      <c r="G1105" s="291"/>
      <c r="H1105" s="291"/>
      <c r="I1105" s="291"/>
      <c r="J1105" s="179"/>
      <c r="K1105" s="181" t="s">
        <v>5</v>
      </c>
      <c r="L1105" s="179"/>
      <c r="M1105" s="179"/>
      <c r="N1105" s="179"/>
      <c r="O1105" s="179"/>
      <c r="P1105" s="179"/>
      <c r="Q1105" s="179"/>
      <c r="R1105" s="182"/>
      <c r="T1105" s="183"/>
      <c r="U1105" s="179"/>
      <c r="V1105" s="179"/>
      <c r="W1105" s="179"/>
      <c r="X1105" s="179"/>
      <c r="Y1105" s="179"/>
      <c r="Z1105" s="179"/>
      <c r="AA1105" s="184"/>
      <c r="AT1105" s="185" t="s">
        <v>134</v>
      </c>
      <c r="AU1105" s="185" t="s">
        <v>87</v>
      </c>
      <c r="AV1105" s="11" t="s">
        <v>22</v>
      </c>
      <c r="AW1105" s="11" t="s">
        <v>35</v>
      </c>
      <c r="AX1105" s="11" t="s">
        <v>77</v>
      </c>
      <c r="AY1105" s="185" t="s">
        <v>127</v>
      </c>
    </row>
    <row r="1106" spans="2:65" s="10" customFormat="1" ht="22.5" customHeight="1">
      <c r="B1106" s="170"/>
      <c r="C1106" s="171"/>
      <c r="D1106" s="171"/>
      <c r="E1106" s="172" t="s">
        <v>5</v>
      </c>
      <c r="F1106" s="302" t="s">
        <v>22</v>
      </c>
      <c r="G1106" s="303"/>
      <c r="H1106" s="303"/>
      <c r="I1106" s="303"/>
      <c r="J1106" s="171"/>
      <c r="K1106" s="173">
        <v>1</v>
      </c>
      <c r="L1106" s="171"/>
      <c r="M1106" s="171"/>
      <c r="N1106" s="171"/>
      <c r="O1106" s="171"/>
      <c r="P1106" s="171"/>
      <c r="Q1106" s="171"/>
      <c r="R1106" s="174"/>
      <c r="T1106" s="175"/>
      <c r="U1106" s="171"/>
      <c r="V1106" s="171"/>
      <c r="W1106" s="171"/>
      <c r="X1106" s="171"/>
      <c r="Y1106" s="171"/>
      <c r="Z1106" s="171"/>
      <c r="AA1106" s="176"/>
      <c r="AT1106" s="177" t="s">
        <v>134</v>
      </c>
      <c r="AU1106" s="177" t="s">
        <v>87</v>
      </c>
      <c r="AV1106" s="10" t="s">
        <v>87</v>
      </c>
      <c r="AW1106" s="10" t="s">
        <v>35</v>
      </c>
      <c r="AX1106" s="10" t="s">
        <v>22</v>
      </c>
      <c r="AY1106" s="177" t="s">
        <v>127</v>
      </c>
    </row>
    <row r="1107" spans="2:65" s="9" customFormat="1" ht="29.85" customHeight="1">
      <c r="B1107" s="153"/>
      <c r="C1107" s="154"/>
      <c r="D1107" s="186" t="s">
        <v>252</v>
      </c>
      <c r="E1107" s="186"/>
      <c r="F1107" s="186"/>
      <c r="G1107" s="186"/>
      <c r="H1107" s="186"/>
      <c r="I1107" s="186"/>
      <c r="J1107" s="186"/>
      <c r="K1107" s="186"/>
      <c r="L1107" s="186"/>
      <c r="M1107" s="186"/>
      <c r="N1107" s="296">
        <f>BK1107</f>
        <v>0</v>
      </c>
      <c r="O1107" s="297"/>
      <c r="P1107" s="297"/>
      <c r="Q1107" s="297"/>
      <c r="R1107" s="156"/>
      <c r="T1107" s="157"/>
      <c r="U1107" s="154"/>
      <c r="V1107" s="154"/>
      <c r="W1107" s="158">
        <f>SUM(W1108:W1142)</f>
        <v>0</v>
      </c>
      <c r="X1107" s="154"/>
      <c r="Y1107" s="158">
        <f>SUM(Y1108:Y1142)</f>
        <v>2.7946</v>
      </c>
      <c r="Z1107" s="154"/>
      <c r="AA1107" s="159">
        <f>SUM(AA1108:AA1142)</f>
        <v>0</v>
      </c>
      <c r="AR1107" s="160" t="s">
        <v>22</v>
      </c>
      <c r="AT1107" s="161" t="s">
        <v>76</v>
      </c>
      <c r="AU1107" s="161" t="s">
        <v>22</v>
      </c>
      <c r="AY1107" s="160" t="s">
        <v>127</v>
      </c>
      <c r="BK1107" s="162">
        <f>SUM(BK1108:BK1142)</f>
        <v>0</v>
      </c>
    </row>
    <row r="1108" spans="2:65" s="1" customFormat="1" ht="22.5" customHeight="1">
      <c r="B1108" s="135"/>
      <c r="C1108" s="163" t="s">
        <v>1313</v>
      </c>
      <c r="D1108" s="163" t="s">
        <v>128</v>
      </c>
      <c r="E1108" s="164" t="s">
        <v>669</v>
      </c>
      <c r="F1108" s="285" t="s">
        <v>670</v>
      </c>
      <c r="G1108" s="285"/>
      <c r="H1108" s="285"/>
      <c r="I1108" s="285"/>
      <c r="J1108" s="165" t="s">
        <v>472</v>
      </c>
      <c r="K1108" s="166">
        <v>16</v>
      </c>
      <c r="L1108" s="286">
        <v>0</v>
      </c>
      <c r="M1108" s="286"/>
      <c r="N1108" s="287">
        <f>ROUND(L1108*K1108,2)</f>
        <v>0</v>
      </c>
      <c r="O1108" s="287"/>
      <c r="P1108" s="287"/>
      <c r="Q1108" s="287"/>
      <c r="R1108" s="138"/>
      <c r="T1108" s="167" t="s">
        <v>5</v>
      </c>
      <c r="U1108" s="47" t="s">
        <v>42</v>
      </c>
      <c r="V1108" s="39"/>
      <c r="W1108" s="168">
        <f>V1108*K1108</f>
        <v>0</v>
      </c>
      <c r="X1108" s="168">
        <v>0</v>
      </c>
      <c r="Y1108" s="168">
        <f>X1108*K1108</f>
        <v>0</v>
      </c>
      <c r="Z1108" s="168">
        <v>0</v>
      </c>
      <c r="AA1108" s="169">
        <f>Z1108*K1108</f>
        <v>0</v>
      </c>
      <c r="AR1108" s="21" t="s">
        <v>150</v>
      </c>
      <c r="AT1108" s="21" t="s">
        <v>128</v>
      </c>
      <c r="AU1108" s="21" t="s">
        <v>87</v>
      </c>
      <c r="AY1108" s="21" t="s">
        <v>127</v>
      </c>
      <c r="BE1108" s="109">
        <f>IF(U1108="základní",N1108,0)</f>
        <v>0</v>
      </c>
      <c r="BF1108" s="109">
        <f>IF(U1108="snížená",N1108,0)</f>
        <v>0</v>
      </c>
      <c r="BG1108" s="109">
        <f>IF(U1108="zákl. přenesená",N1108,0)</f>
        <v>0</v>
      </c>
      <c r="BH1108" s="109">
        <f>IF(U1108="sníž. přenesená",N1108,0)</f>
        <v>0</v>
      </c>
      <c r="BI1108" s="109">
        <f>IF(U1108="nulová",N1108,0)</f>
        <v>0</v>
      </c>
      <c r="BJ1108" s="21" t="s">
        <v>22</v>
      </c>
      <c r="BK1108" s="109">
        <f>ROUND(L1108*K1108,2)</f>
        <v>0</v>
      </c>
      <c r="BL1108" s="21" t="s">
        <v>150</v>
      </c>
      <c r="BM1108" s="21" t="s">
        <v>1314</v>
      </c>
    </row>
    <row r="1109" spans="2:65" s="10" customFormat="1" ht="22.5" customHeight="1">
      <c r="B1109" s="170"/>
      <c r="C1109" s="171"/>
      <c r="D1109" s="171"/>
      <c r="E1109" s="172" t="s">
        <v>5</v>
      </c>
      <c r="F1109" s="288" t="s">
        <v>226</v>
      </c>
      <c r="G1109" s="289"/>
      <c r="H1109" s="289"/>
      <c r="I1109" s="289"/>
      <c r="J1109" s="171"/>
      <c r="K1109" s="173">
        <v>16</v>
      </c>
      <c r="L1109" s="171"/>
      <c r="M1109" s="171"/>
      <c r="N1109" s="171"/>
      <c r="O1109" s="171"/>
      <c r="P1109" s="171"/>
      <c r="Q1109" s="171"/>
      <c r="R1109" s="174"/>
      <c r="T1109" s="175"/>
      <c r="U1109" s="171"/>
      <c r="V1109" s="171"/>
      <c r="W1109" s="171"/>
      <c r="X1109" s="171"/>
      <c r="Y1109" s="171"/>
      <c r="Z1109" s="171"/>
      <c r="AA1109" s="176"/>
      <c r="AT1109" s="177" t="s">
        <v>134</v>
      </c>
      <c r="AU1109" s="177" t="s">
        <v>87</v>
      </c>
      <c r="AV1109" s="10" t="s">
        <v>87</v>
      </c>
      <c r="AW1109" s="10" t="s">
        <v>35</v>
      </c>
      <c r="AX1109" s="10" t="s">
        <v>22</v>
      </c>
      <c r="AY1109" s="177" t="s">
        <v>127</v>
      </c>
    </row>
    <row r="1110" spans="2:65" s="11" customFormat="1" ht="22.5" customHeight="1">
      <c r="B1110" s="178"/>
      <c r="C1110" s="179"/>
      <c r="D1110" s="179"/>
      <c r="E1110" s="180" t="s">
        <v>5</v>
      </c>
      <c r="F1110" s="290" t="s">
        <v>672</v>
      </c>
      <c r="G1110" s="291"/>
      <c r="H1110" s="291"/>
      <c r="I1110" s="291"/>
      <c r="J1110" s="179"/>
      <c r="K1110" s="181" t="s">
        <v>5</v>
      </c>
      <c r="L1110" s="179"/>
      <c r="M1110" s="179"/>
      <c r="N1110" s="179"/>
      <c r="O1110" s="179"/>
      <c r="P1110" s="179"/>
      <c r="Q1110" s="179"/>
      <c r="R1110" s="182"/>
      <c r="T1110" s="183"/>
      <c r="U1110" s="179"/>
      <c r="V1110" s="179"/>
      <c r="W1110" s="179"/>
      <c r="X1110" s="179"/>
      <c r="Y1110" s="179"/>
      <c r="Z1110" s="179"/>
      <c r="AA1110" s="184"/>
      <c r="AT1110" s="185" t="s">
        <v>134</v>
      </c>
      <c r="AU1110" s="185" t="s">
        <v>87</v>
      </c>
      <c r="AV1110" s="11" t="s">
        <v>22</v>
      </c>
      <c r="AW1110" s="11" t="s">
        <v>35</v>
      </c>
      <c r="AX1110" s="11" t="s">
        <v>77</v>
      </c>
      <c r="AY1110" s="185" t="s">
        <v>127</v>
      </c>
    </row>
    <row r="1111" spans="2:65" s="11" customFormat="1" ht="31.5" customHeight="1">
      <c r="B1111" s="178"/>
      <c r="C1111" s="179"/>
      <c r="D1111" s="179"/>
      <c r="E1111" s="180" t="s">
        <v>5</v>
      </c>
      <c r="F1111" s="290" t="s">
        <v>673</v>
      </c>
      <c r="G1111" s="291"/>
      <c r="H1111" s="291"/>
      <c r="I1111" s="291"/>
      <c r="J1111" s="179"/>
      <c r="K1111" s="181" t="s">
        <v>5</v>
      </c>
      <c r="L1111" s="179"/>
      <c r="M1111" s="179"/>
      <c r="N1111" s="179"/>
      <c r="O1111" s="179"/>
      <c r="P1111" s="179"/>
      <c r="Q1111" s="179"/>
      <c r="R1111" s="182"/>
      <c r="T1111" s="183"/>
      <c r="U1111" s="179"/>
      <c r="V1111" s="179"/>
      <c r="W1111" s="179"/>
      <c r="X1111" s="179"/>
      <c r="Y1111" s="179"/>
      <c r="Z1111" s="179"/>
      <c r="AA1111" s="184"/>
      <c r="AT1111" s="185" t="s">
        <v>134</v>
      </c>
      <c r="AU1111" s="185" t="s">
        <v>87</v>
      </c>
      <c r="AV1111" s="11" t="s">
        <v>22</v>
      </c>
      <c r="AW1111" s="11" t="s">
        <v>35</v>
      </c>
      <c r="AX1111" s="11" t="s">
        <v>77</v>
      </c>
      <c r="AY1111" s="185" t="s">
        <v>127</v>
      </c>
    </row>
    <row r="1112" spans="2:65" s="11" customFormat="1" ht="22.5" customHeight="1">
      <c r="B1112" s="178"/>
      <c r="C1112" s="179"/>
      <c r="D1112" s="179"/>
      <c r="E1112" s="180" t="s">
        <v>5</v>
      </c>
      <c r="F1112" s="290" t="s">
        <v>674</v>
      </c>
      <c r="G1112" s="291"/>
      <c r="H1112" s="291"/>
      <c r="I1112" s="291"/>
      <c r="J1112" s="179"/>
      <c r="K1112" s="181" t="s">
        <v>5</v>
      </c>
      <c r="L1112" s="179"/>
      <c r="M1112" s="179"/>
      <c r="N1112" s="179"/>
      <c r="O1112" s="179"/>
      <c r="P1112" s="179"/>
      <c r="Q1112" s="179"/>
      <c r="R1112" s="182"/>
      <c r="T1112" s="183"/>
      <c r="U1112" s="179"/>
      <c r="V1112" s="179"/>
      <c r="W1112" s="179"/>
      <c r="X1112" s="179"/>
      <c r="Y1112" s="179"/>
      <c r="Z1112" s="179"/>
      <c r="AA1112" s="184"/>
      <c r="AT1112" s="185" t="s">
        <v>134</v>
      </c>
      <c r="AU1112" s="185" t="s">
        <v>87</v>
      </c>
      <c r="AV1112" s="11" t="s">
        <v>22</v>
      </c>
      <c r="AW1112" s="11" t="s">
        <v>35</v>
      </c>
      <c r="AX1112" s="11" t="s">
        <v>77</v>
      </c>
      <c r="AY1112" s="185" t="s">
        <v>127</v>
      </c>
    </row>
    <row r="1113" spans="2:65" s="1" customFormat="1" ht="31.5" customHeight="1">
      <c r="B1113" s="135"/>
      <c r="C1113" s="163" t="s">
        <v>1315</v>
      </c>
      <c r="D1113" s="163" t="s">
        <v>128</v>
      </c>
      <c r="E1113" s="164" t="s">
        <v>676</v>
      </c>
      <c r="F1113" s="285" t="s">
        <v>677</v>
      </c>
      <c r="G1113" s="285"/>
      <c r="H1113" s="285"/>
      <c r="I1113" s="285"/>
      <c r="J1113" s="165" t="s">
        <v>296</v>
      </c>
      <c r="K1113" s="166">
        <v>12</v>
      </c>
      <c r="L1113" s="286">
        <v>0</v>
      </c>
      <c r="M1113" s="286"/>
      <c r="N1113" s="287">
        <f>ROUND(L1113*K1113,2)</f>
        <v>0</v>
      </c>
      <c r="O1113" s="287"/>
      <c r="P1113" s="287"/>
      <c r="Q1113" s="287"/>
      <c r="R1113" s="138"/>
      <c r="T1113" s="167" t="s">
        <v>5</v>
      </c>
      <c r="U1113" s="47" t="s">
        <v>42</v>
      </c>
      <c r="V1113" s="39"/>
      <c r="W1113" s="168">
        <f>V1113*K1113</f>
        <v>0</v>
      </c>
      <c r="X1113" s="168">
        <v>8.9779999999999999E-2</v>
      </c>
      <c r="Y1113" s="168">
        <f>X1113*K1113</f>
        <v>1.0773600000000001</v>
      </c>
      <c r="Z1113" s="168">
        <v>0</v>
      </c>
      <c r="AA1113" s="169">
        <f>Z1113*K1113</f>
        <v>0</v>
      </c>
      <c r="AR1113" s="21" t="s">
        <v>150</v>
      </c>
      <c r="AT1113" s="21" t="s">
        <v>128</v>
      </c>
      <c r="AU1113" s="21" t="s">
        <v>87</v>
      </c>
      <c r="AY1113" s="21" t="s">
        <v>127</v>
      </c>
      <c r="BE1113" s="109">
        <f>IF(U1113="základní",N1113,0)</f>
        <v>0</v>
      </c>
      <c r="BF1113" s="109">
        <f>IF(U1113="snížená",N1113,0)</f>
        <v>0</v>
      </c>
      <c r="BG1113" s="109">
        <f>IF(U1113="zákl. přenesená",N1113,0)</f>
        <v>0</v>
      </c>
      <c r="BH1113" s="109">
        <f>IF(U1113="sníž. přenesená",N1113,0)</f>
        <v>0</v>
      </c>
      <c r="BI1113" s="109">
        <f>IF(U1113="nulová",N1113,0)</f>
        <v>0</v>
      </c>
      <c r="BJ1113" s="21" t="s">
        <v>22</v>
      </c>
      <c r="BK1113" s="109">
        <f>ROUND(L1113*K1113,2)</f>
        <v>0</v>
      </c>
      <c r="BL1113" s="21" t="s">
        <v>150</v>
      </c>
      <c r="BM1113" s="21" t="s">
        <v>1316</v>
      </c>
    </row>
    <row r="1114" spans="2:65" s="11" customFormat="1" ht="22.5" customHeight="1">
      <c r="B1114" s="178"/>
      <c r="C1114" s="179"/>
      <c r="D1114" s="179"/>
      <c r="E1114" s="180" t="s">
        <v>5</v>
      </c>
      <c r="F1114" s="300" t="s">
        <v>263</v>
      </c>
      <c r="G1114" s="301"/>
      <c r="H1114" s="301"/>
      <c r="I1114" s="301"/>
      <c r="J1114" s="179"/>
      <c r="K1114" s="181" t="s">
        <v>5</v>
      </c>
      <c r="L1114" s="179"/>
      <c r="M1114" s="179"/>
      <c r="N1114" s="179"/>
      <c r="O1114" s="179"/>
      <c r="P1114" s="179"/>
      <c r="Q1114" s="179"/>
      <c r="R1114" s="182"/>
      <c r="T1114" s="183"/>
      <c r="U1114" s="179"/>
      <c r="V1114" s="179"/>
      <c r="W1114" s="179"/>
      <c r="X1114" s="179"/>
      <c r="Y1114" s="179"/>
      <c r="Z1114" s="179"/>
      <c r="AA1114" s="184"/>
      <c r="AT1114" s="185" t="s">
        <v>134</v>
      </c>
      <c r="AU1114" s="185" t="s">
        <v>87</v>
      </c>
      <c r="AV1114" s="11" t="s">
        <v>22</v>
      </c>
      <c r="AW1114" s="11" t="s">
        <v>35</v>
      </c>
      <c r="AX1114" s="11" t="s">
        <v>77</v>
      </c>
      <c r="AY1114" s="185" t="s">
        <v>127</v>
      </c>
    </row>
    <row r="1115" spans="2:65" s="11" customFormat="1" ht="22.5" customHeight="1">
      <c r="B1115" s="178"/>
      <c r="C1115" s="179"/>
      <c r="D1115" s="179"/>
      <c r="E1115" s="180" t="s">
        <v>5</v>
      </c>
      <c r="F1115" s="290" t="s">
        <v>760</v>
      </c>
      <c r="G1115" s="291"/>
      <c r="H1115" s="291"/>
      <c r="I1115" s="291"/>
      <c r="J1115" s="179"/>
      <c r="K1115" s="181" t="s">
        <v>5</v>
      </c>
      <c r="L1115" s="179"/>
      <c r="M1115" s="179"/>
      <c r="N1115" s="179"/>
      <c r="O1115" s="179"/>
      <c r="P1115" s="179"/>
      <c r="Q1115" s="179"/>
      <c r="R1115" s="182"/>
      <c r="T1115" s="183"/>
      <c r="U1115" s="179"/>
      <c r="V1115" s="179"/>
      <c r="W1115" s="179"/>
      <c r="X1115" s="179"/>
      <c r="Y1115" s="179"/>
      <c r="Z1115" s="179"/>
      <c r="AA1115" s="184"/>
      <c r="AT1115" s="185" t="s">
        <v>134</v>
      </c>
      <c r="AU1115" s="185" t="s">
        <v>87</v>
      </c>
      <c r="AV1115" s="11" t="s">
        <v>22</v>
      </c>
      <c r="AW1115" s="11" t="s">
        <v>35</v>
      </c>
      <c r="AX1115" s="11" t="s">
        <v>77</v>
      </c>
      <c r="AY1115" s="185" t="s">
        <v>127</v>
      </c>
    </row>
    <row r="1116" spans="2:65" s="11" customFormat="1" ht="22.5" customHeight="1">
      <c r="B1116" s="178"/>
      <c r="C1116" s="179"/>
      <c r="D1116" s="179"/>
      <c r="E1116" s="180" t="s">
        <v>5</v>
      </c>
      <c r="F1116" s="290" t="s">
        <v>761</v>
      </c>
      <c r="G1116" s="291"/>
      <c r="H1116" s="291"/>
      <c r="I1116" s="291"/>
      <c r="J1116" s="179"/>
      <c r="K1116" s="181" t="s">
        <v>5</v>
      </c>
      <c r="L1116" s="179"/>
      <c r="M1116" s="179"/>
      <c r="N1116" s="179"/>
      <c r="O1116" s="179"/>
      <c r="P1116" s="179"/>
      <c r="Q1116" s="179"/>
      <c r="R1116" s="182"/>
      <c r="T1116" s="183"/>
      <c r="U1116" s="179"/>
      <c r="V1116" s="179"/>
      <c r="W1116" s="179"/>
      <c r="X1116" s="179"/>
      <c r="Y1116" s="179"/>
      <c r="Z1116" s="179"/>
      <c r="AA1116" s="184"/>
      <c r="AT1116" s="185" t="s">
        <v>134</v>
      </c>
      <c r="AU1116" s="185" t="s">
        <v>87</v>
      </c>
      <c r="AV1116" s="11" t="s">
        <v>22</v>
      </c>
      <c r="AW1116" s="11" t="s">
        <v>35</v>
      </c>
      <c r="AX1116" s="11" t="s">
        <v>77</v>
      </c>
      <c r="AY1116" s="185" t="s">
        <v>127</v>
      </c>
    </row>
    <row r="1117" spans="2:65" s="11" customFormat="1" ht="22.5" customHeight="1">
      <c r="B1117" s="178"/>
      <c r="C1117" s="179"/>
      <c r="D1117" s="179"/>
      <c r="E1117" s="180" t="s">
        <v>5</v>
      </c>
      <c r="F1117" s="290" t="s">
        <v>762</v>
      </c>
      <c r="G1117" s="291"/>
      <c r="H1117" s="291"/>
      <c r="I1117" s="291"/>
      <c r="J1117" s="179"/>
      <c r="K1117" s="181" t="s">
        <v>5</v>
      </c>
      <c r="L1117" s="179"/>
      <c r="M1117" s="179"/>
      <c r="N1117" s="179"/>
      <c r="O1117" s="179"/>
      <c r="P1117" s="179"/>
      <c r="Q1117" s="179"/>
      <c r="R1117" s="182"/>
      <c r="T1117" s="183"/>
      <c r="U1117" s="179"/>
      <c r="V1117" s="179"/>
      <c r="W1117" s="179"/>
      <c r="X1117" s="179"/>
      <c r="Y1117" s="179"/>
      <c r="Z1117" s="179"/>
      <c r="AA1117" s="184"/>
      <c r="AT1117" s="185" t="s">
        <v>134</v>
      </c>
      <c r="AU1117" s="185" t="s">
        <v>87</v>
      </c>
      <c r="AV1117" s="11" t="s">
        <v>22</v>
      </c>
      <c r="AW1117" s="11" t="s">
        <v>35</v>
      </c>
      <c r="AX1117" s="11" t="s">
        <v>77</v>
      </c>
      <c r="AY1117" s="185" t="s">
        <v>127</v>
      </c>
    </row>
    <row r="1118" spans="2:65" s="11" customFormat="1" ht="22.5" customHeight="1">
      <c r="B1118" s="178"/>
      <c r="C1118" s="179"/>
      <c r="D1118" s="179"/>
      <c r="E1118" s="180" t="s">
        <v>5</v>
      </c>
      <c r="F1118" s="290" t="s">
        <v>763</v>
      </c>
      <c r="G1118" s="291"/>
      <c r="H1118" s="291"/>
      <c r="I1118" s="291"/>
      <c r="J1118" s="179"/>
      <c r="K1118" s="181" t="s">
        <v>5</v>
      </c>
      <c r="L1118" s="179"/>
      <c r="M1118" s="179"/>
      <c r="N1118" s="179"/>
      <c r="O1118" s="179"/>
      <c r="P1118" s="179"/>
      <c r="Q1118" s="179"/>
      <c r="R1118" s="182"/>
      <c r="T1118" s="183"/>
      <c r="U1118" s="179"/>
      <c r="V1118" s="179"/>
      <c r="W1118" s="179"/>
      <c r="X1118" s="179"/>
      <c r="Y1118" s="179"/>
      <c r="Z1118" s="179"/>
      <c r="AA1118" s="184"/>
      <c r="AT1118" s="185" t="s">
        <v>134</v>
      </c>
      <c r="AU1118" s="185" t="s">
        <v>87</v>
      </c>
      <c r="AV1118" s="11" t="s">
        <v>22</v>
      </c>
      <c r="AW1118" s="11" t="s">
        <v>35</v>
      </c>
      <c r="AX1118" s="11" t="s">
        <v>77</v>
      </c>
      <c r="AY1118" s="185" t="s">
        <v>127</v>
      </c>
    </row>
    <row r="1119" spans="2:65" s="10" customFormat="1" ht="22.5" customHeight="1">
      <c r="B1119" s="170"/>
      <c r="C1119" s="171"/>
      <c r="D1119" s="171"/>
      <c r="E1119" s="172" t="s">
        <v>5</v>
      </c>
      <c r="F1119" s="302" t="s">
        <v>799</v>
      </c>
      <c r="G1119" s="303"/>
      <c r="H1119" s="303"/>
      <c r="I1119" s="303"/>
      <c r="J1119" s="171"/>
      <c r="K1119" s="173">
        <v>12</v>
      </c>
      <c r="L1119" s="171"/>
      <c r="M1119" s="171"/>
      <c r="N1119" s="171"/>
      <c r="O1119" s="171"/>
      <c r="P1119" s="171"/>
      <c r="Q1119" s="171"/>
      <c r="R1119" s="174"/>
      <c r="T1119" s="175"/>
      <c r="U1119" s="171"/>
      <c r="V1119" s="171"/>
      <c r="W1119" s="171"/>
      <c r="X1119" s="171"/>
      <c r="Y1119" s="171"/>
      <c r="Z1119" s="171"/>
      <c r="AA1119" s="176"/>
      <c r="AT1119" s="177" t="s">
        <v>134</v>
      </c>
      <c r="AU1119" s="177" t="s">
        <v>87</v>
      </c>
      <c r="AV1119" s="10" t="s">
        <v>87</v>
      </c>
      <c r="AW1119" s="10" t="s">
        <v>35</v>
      </c>
      <c r="AX1119" s="10" t="s">
        <v>22</v>
      </c>
      <c r="AY1119" s="177" t="s">
        <v>127</v>
      </c>
    </row>
    <row r="1120" spans="2:65" s="1" customFormat="1" ht="31.5" customHeight="1">
      <c r="B1120" s="135"/>
      <c r="C1120" s="196" t="s">
        <v>1317</v>
      </c>
      <c r="D1120" s="196" t="s">
        <v>365</v>
      </c>
      <c r="E1120" s="197" t="s">
        <v>680</v>
      </c>
      <c r="F1120" s="306" t="s">
        <v>681</v>
      </c>
      <c r="G1120" s="306"/>
      <c r="H1120" s="306"/>
      <c r="I1120" s="306"/>
      <c r="J1120" s="198" t="s">
        <v>353</v>
      </c>
      <c r="K1120" s="199">
        <v>0.28799999999999998</v>
      </c>
      <c r="L1120" s="307">
        <v>0</v>
      </c>
      <c r="M1120" s="307"/>
      <c r="N1120" s="308">
        <f>ROUND(L1120*K1120,2)</f>
        <v>0</v>
      </c>
      <c r="O1120" s="287"/>
      <c r="P1120" s="287"/>
      <c r="Q1120" s="287"/>
      <c r="R1120" s="138"/>
      <c r="T1120" s="167" t="s">
        <v>5</v>
      </c>
      <c r="U1120" s="47" t="s">
        <v>42</v>
      </c>
      <c r="V1120" s="39"/>
      <c r="W1120" s="168">
        <f>V1120*K1120</f>
        <v>0</v>
      </c>
      <c r="X1120" s="168">
        <v>1</v>
      </c>
      <c r="Y1120" s="168">
        <f>X1120*K1120</f>
        <v>0.28799999999999998</v>
      </c>
      <c r="Z1120" s="168">
        <v>0</v>
      </c>
      <c r="AA1120" s="169">
        <f>Z1120*K1120</f>
        <v>0</v>
      </c>
      <c r="AR1120" s="21" t="s">
        <v>174</v>
      </c>
      <c r="AT1120" s="21" t="s">
        <v>365</v>
      </c>
      <c r="AU1120" s="21" t="s">
        <v>87</v>
      </c>
      <c r="AY1120" s="21" t="s">
        <v>127</v>
      </c>
      <c r="BE1120" s="109">
        <f>IF(U1120="základní",N1120,0)</f>
        <v>0</v>
      </c>
      <c r="BF1120" s="109">
        <f>IF(U1120="snížená",N1120,0)</f>
        <v>0</v>
      </c>
      <c r="BG1120" s="109">
        <f>IF(U1120="zákl. přenesená",N1120,0)</f>
        <v>0</v>
      </c>
      <c r="BH1120" s="109">
        <f>IF(U1120="sníž. přenesená",N1120,0)</f>
        <v>0</v>
      </c>
      <c r="BI1120" s="109">
        <f>IF(U1120="nulová",N1120,0)</f>
        <v>0</v>
      </c>
      <c r="BJ1120" s="21" t="s">
        <v>22</v>
      </c>
      <c r="BK1120" s="109">
        <f>ROUND(L1120*K1120,2)</f>
        <v>0</v>
      </c>
      <c r="BL1120" s="21" t="s">
        <v>150</v>
      </c>
      <c r="BM1120" s="21" t="s">
        <v>1318</v>
      </c>
    </row>
    <row r="1121" spans="2:65" s="10" customFormat="1" ht="22.5" customHeight="1">
      <c r="B1121" s="170"/>
      <c r="C1121" s="171"/>
      <c r="D1121" s="171"/>
      <c r="E1121" s="172" t="s">
        <v>5</v>
      </c>
      <c r="F1121" s="288" t="s">
        <v>1319</v>
      </c>
      <c r="G1121" s="289"/>
      <c r="H1121" s="289"/>
      <c r="I1121" s="289"/>
      <c r="J1121" s="171"/>
      <c r="K1121" s="173">
        <v>0.28799999999999998</v>
      </c>
      <c r="L1121" s="171"/>
      <c r="M1121" s="171"/>
      <c r="N1121" s="171"/>
      <c r="O1121" s="171"/>
      <c r="P1121" s="171"/>
      <c r="Q1121" s="171"/>
      <c r="R1121" s="174"/>
      <c r="T1121" s="175"/>
      <c r="U1121" s="171"/>
      <c r="V1121" s="171"/>
      <c r="W1121" s="171"/>
      <c r="X1121" s="171"/>
      <c r="Y1121" s="171"/>
      <c r="Z1121" s="171"/>
      <c r="AA1121" s="176"/>
      <c r="AT1121" s="177" t="s">
        <v>134</v>
      </c>
      <c r="AU1121" s="177" t="s">
        <v>87</v>
      </c>
      <c r="AV1121" s="10" t="s">
        <v>87</v>
      </c>
      <c r="AW1121" s="10" t="s">
        <v>35</v>
      </c>
      <c r="AX1121" s="10" t="s">
        <v>22</v>
      </c>
      <c r="AY1121" s="177" t="s">
        <v>127</v>
      </c>
    </row>
    <row r="1122" spans="2:65" s="1" customFormat="1" ht="44.25" customHeight="1">
      <c r="B1122" s="135"/>
      <c r="C1122" s="163" t="s">
        <v>1320</v>
      </c>
      <c r="D1122" s="163" t="s">
        <v>128</v>
      </c>
      <c r="E1122" s="164" t="s">
        <v>685</v>
      </c>
      <c r="F1122" s="285" t="s">
        <v>686</v>
      </c>
      <c r="G1122" s="285"/>
      <c r="H1122" s="285"/>
      <c r="I1122" s="285"/>
      <c r="J1122" s="165" t="s">
        <v>296</v>
      </c>
      <c r="K1122" s="166">
        <v>6</v>
      </c>
      <c r="L1122" s="286">
        <v>0</v>
      </c>
      <c r="M1122" s="286"/>
      <c r="N1122" s="287">
        <f>ROUND(L1122*K1122,2)</f>
        <v>0</v>
      </c>
      <c r="O1122" s="287"/>
      <c r="P1122" s="287"/>
      <c r="Q1122" s="287"/>
      <c r="R1122" s="138"/>
      <c r="T1122" s="167" t="s">
        <v>5</v>
      </c>
      <c r="U1122" s="47" t="s">
        <v>42</v>
      </c>
      <c r="V1122" s="39"/>
      <c r="W1122" s="168">
        <f>V1122*K1122</f>
        <v>0</v>
      </c>
      <c r="X1122" s="168">
        <v>0.15540000000000001</v>
      </c>
      <c r="Y1122" s="168">
        <f>X1122*K1122</f>
        <v>0.93240000000000012</v>
      </c>
      <c r="Z1122" s="168">
        <v>0</v>
      </c>
      <c r="AA1122" s="169">
        <f>Z1122*K1122</f>
        <v>0</v>
      </c>
      <c r="AR1122" s="21" t="s">
        <v>150</v>
      </c>
      <c r="AT1122" s="21" t="s">
        <v>128</v>
      </c>
      <c r="AU1122" s="21" t="s">
        <v>87</v>
      </c>
      <c r="AY1122" s="21" t="s">
        <v>127</v>
      </c>
      <c r="BE1122" s="109">
        <f>IF(U1122="základní",N1122,0)</f>
        <v>0</v>
      </c>
      <c r="BF1122" s="109">
        <f>IF(U1122="snížená",N1122,0)</f>
        <v>0</v>
      </c>
      <c r="BG1122" s="109">
        <f>IF(U1122="zákl. přenesená",N1122,0)</f>
        <v>0</v>
      </c>
      <c r="BH1122" s="109">
        <f>IF(U1122="sníž. přenesená",N1122,0)</f>
        <v>0</v>
      </c>
      <c r="BI1122" s="109">
        <f>IF(U1122="nulová",N1122,0)</f>
        <v>0</v>
      </c>
      <c r="BJ1122" s="21" t="s">
        <v>22</v>
      </c>
      <c r="BK1122" s="109">
        <f>ROUND(L1122*K1122,2)</f>
        <v>0</v>
      </c>
      <c r="BL1122" s="21" t="s">
        <v>150</v>
      </c>
      <c r="BM1122" s="21" t="s">
        <v>1321</v>
      </c>
    </row>
    <row r="1123" spans="2:65" s="11" customFormat="1" ht="22.5" customHeight="1">
      <c r="B1123" s="178"/>
      <c r="C1123" s="179"/>
      <c r="D1123" s="179"/>
      <c r="E1123" s="180" t="s">
        <v>5</v>
      </c>
      <c r="F1123" s="300" t="s">
        <v>263</v>
      </c>
      <c r="G1123" s="301"/>
      <c r="H1123" s="301"/>
      <c r="I1123" s="301"/>
      <c r="J1123" s="179"/>
      <c r="K1123" s="181" t="s">
        <v>5</v>
      </c>
      <c r="L1123" s="179"/>
      <c r="M1123" s="179"/>
      <c r="N1123" s="179"/>
      <c r="O1123" s="179"/>
      <c r="P1123" s="179"/>
      <c r="Q1123" s="179"/>
      <c r="R1123" s="182"/>
      <c r="T1123" s="183"/>
      <c r="U1123" s="179"/>
      <c r="V1123" s="179"/>
      <c r="W1123" s="179"/>
      <c r="X1123" s="179"/>
      <c r="Y1123" s="179"/>
      <c r="Z1123" s="179"/>
      <c r="AA1123" s="184"/>
      <c r="AT1123" s="185" t="s">
        <v>134</v>
      </c>
      <c r="AU1123" s="185" t="s">
        <v>87</v>
      </c>
      <c r="AV1123" s="11" t="s">
        <v>22</v>
      </c>
      <c r="AW1123" s="11" t="s">
        <v>35</v>
      </c>
      <c r="AX1123" s="11" t="s">
        <v>77</v>
      </c>
      <c r="AY1123" s="185" t="s">
        <v>127</v>
      </c>
    </row>
    <row r="1124" spans="2:65" s="11" customFormat="1" ht="22.5" customHeight="1">
      <c r="B1124" s="178"/>
      <c r="C1124" s="179"/>
      <c r="D1124" s="179"/>
      <c r="E1124" s="180" t="s">
        <v>5</v>
      </c>
      <c r="F1124" s="290" t="s">
        <v>760</v>
      </c>
      <c r="G1124" s="291"/>
      <c r="H1124" s="291"/>
      <c r="I1124" s="291"/>
      <c r="J1124" s="179"/>
      <c r="K1124" s="181" t="s">
        <v>5</v>
      </c>
      <c r="L1124" s="179"/>
      <c r="M1124" s="179"/>
      <c r="N1124" s="179"/>
      <c r="O1124" s="179"/>
      <c r="P1124" s="179"/>
      <c r="Q1124" s="179"/>
      <c r="R1124" s="182"/>
      <c r="T1124" s="183"/>
      <c r="U1124" s="179"/>
      <c r="V1124" s="179"/>
      <c r="W1124" s="179"/>
      <c r="X1124" s="179"/>
      <c r="Y1124" s="179"/>
      <c r="Z1124" s="179"/>
      <c r="AA1124" s="184"/>
      <c r="AT1124" s="185" t="s">
        <v>134</v>
      </c>
      <c r="AU1124" s="185" t="s">
        <v>87</v>
      </c>
      <c r="AV1124" s="11" t="s">
        <v>22</v>
      </c>
      <c r="AW1124" s="11" t="s">
        <v>35</v>
      </c>
      <c r="AX1124" s="11" t="s">
        <v>77</v>
      </c>
      <c r="AY1124" s="185" t="s">
        <v>127</v>
      </c>
    </row>
    <row r="1125" spans="2:65" s="11" customFormat="1" ht="22.5" customHeight="1">
      <c r="B1125" s="178"/>
      <c r="C1125" s="179"/>
      <c r="D1125" s="179"/>
      <c r="E1125" s="180" t="s">
        <v>5</v>
      </c>
      <c r="F1125" s="290" t="s">
        <v>761</v>
      </c>
      <c r="G1125" s="291"/>
      <c r="H1125" s="291"/>
      <c r="I1125" s="291"/>
      <c r="J1125" s="179"/>
      <c r="K1125" s="181" t="s">
        <v>5</v>
      </c>
      <c r="L1125" s="179"/>
      <c r="M1125" s="179"/>
      <c r="N1125" s="179"/>
      <c r="O1125" s="179"/>
      <c r="P1125" s="179"/>
      <c r="Q1125" s="179"/>
      <c r="R1125" s="182"/>
      <c r="T1125" s="183"/>
      <c r="U1125" s="179"/>
      <c r="V1125" s="179"/>
      <c r="W1125" s="179"/>
      <c r="X1125" s="179"/>
      <c r="Y1125" s="179"/>
      <c r="Z1125" s="179"/>
      <c r="AA1125" s="184"/>
      <c r="AT1125" s="185" t="s">
        <v>134</v>
      </c>
      <c r="AU1125" s="185" t="s">
        <v>87</v>
      </c>
      <c r="AV1125" s="11" t="s">
        <v>22</v>
      </c>
      <c r="AW1125" s="11" t="s">
        <v>35</v>
      </c>
      <c r="AX1125" s="11" t="s">
        <v>77</v>
      </c>
      <c r="AY1125" s="185" t="s">
        <v>127</v>
      </c>
    </row>
    <row r="1126" spans="2:65" s="11" customFormat="1" ht="22.5" customHeight="1">
      <c r="B1126" s="178"/>
      <c r="C1126" s="179"/>
      <c r="D1126" s="179"/>
      <c r="E1126" s="180" t="s">
        <v>5</v>
      </c>
      <c r="F1126" s="290" t="s">
        <v>762</v>
      </c>
      <c r="G1126" s="291"/>
      <c r="H1126" s="291"/>
      <c r="I1126" s="291"/>
      <c r="J1126" s="179"/>
      <c r="K1126" s="181" t="s">
        <v>5</v>
      </c>
      <c r="L1126" s="179"/>
      <c r="M1126" s="179"/>
      <c r="N1126" s="179"/>
      <c r="O1126" s="179"/>
      <c r="P1126" s="179"/>
      <c r="Q1126" s="179"/>
      <c r="R1126" s="182"/>
      <c r="T1126" s="183"/>
      <c r="U1126" s="179"/>
      <c r="V1126" s="179"/>
      <c r="W1126" s="179"/>
      <c r="X1126" s="179"/>
      <c r="Y1126" s="179"/>
      <c r="Z1126" s="179"/>
      <c r="AA1126" s="184"/>
      <c r="AT1126" s="185" t="s">
        <v>134</v>
      </c>
      <c r="AU1126" s="185" t="s">
        <v>87</v>
      </c>
      <c r="AV1126" s="11" t="s">
        <v>22</v>
      </c>
      <c r="AW1126" s="11" t="s">
        <v>35</v>
      </c>
      <c r="AX1126" s="11" t="s">
        <v>77</v>
      </c>
      <c r="AY1126" s="185" t="s">
        <v>127</v>
      </c>
    </row>
    <row r="1127" spans="2:65" s="11" customFormat="1" ht="22.5" customHeight="1">
      <c r="B1127" s="178"/>
      <c r="C1127" s="179"/>
      <c r="D1127" s="179"/>
      <c r="E1127" s="180" t="s">
        <v>5</v>
      </c>
      <c r="F1127" s="290" t="s">
        <v>763</v>
      </c>
      <c r="G1127" s="291"/>
      <c r="H1127" s="291"/>
      <c r="I1127" s="291"/>
      <c r="J1127" s="179"/>
      <c r="K1127" s="181" t="s">
        <v>5</v>
      </c>
      <c r="L1127" s="179"/>
      <c r="M1127" s="179"/>
      <c r="N1127" s="179"/>
      <c r="O1127" s="179"/>
      <c r="P1127" s="179"/>
      <c r="Q1127" s="179"/>
      <c r="R1127" s="182"/>
      <c r="T1127" s="183"/>
      <c r="U1127" s="179"/>
      <c r="V1127" s="179"/>
      <c r="W1127" s="179"/>
      <c r="X1127" s="179"/>
      <c r="Y1127" s="179"/>
      <c r="Z1127" s="179"/>
      <c r="AA1127" s="184"/>
      <c r="AT1127" s="185" t="s">
        <v>134</v>
      </c>
      <c r="AU1127" s="185" t="s">
        <v>87</v>
      </c>
      <c r="AV1127" s="11" t="s">
        <v>22</v>
      </c>
      <c r="AW1127" s="11" t="s">
        <v>35</v>
      </c>
      <c r="AX1127" s="11" t="s">
        <v>77</v>
      </c>
      <c r="AY1127" s="185" t="s">
        <v>127</v>
      </c>
    </row>
    <row r="1128" spans="2:65" s="10" customFormat="1" ht="22.5" customHeight="1">
      <c r="B1128" s="170"/>
      <c r="C1128" s="171"/>
      <c r="D1128" s="171"/>
      <c r="E1128" s="172" t="s">
        <v>5</v>
      </c>
      <c r="F1128" s="302" t="s">
        <v>797</v>
      </c>
      <c r="G1128" s="303"/>
      <c r="H1128" s="303"/>
      <c r="I1128" s="303"/>
      <c r="J1128" s="171"/>
      <c r="K1128" s="173">
        <v>6</v>
      </c>
      <c r="L1128" s="171"/>
      <c r="M1128" s="171"/>
      <c r="N1128" s="171"/>
      <c r="O1128" s="171"/>
      <c r="P1128" s="171"/>
      <c r="Q1128" s="171"/>
      <c r="R1128" s="174"/>
      <c r="T1128" s="175"/>
      <c r="U1128" s="171"/>
      <c r="V1128" s="171"/>
      <c r="W1128" s="171"/>
      <c r="X1128" s="171"/>
      <c r="Y1128" s="171"/>
      <c r="Z1128" s="171"/>
      <c r="AA1128" s="176"/>
      <c r="AT1128" s="177" t="s">
        <v>134</v>
      </c>
      <c r="AU1128" s="177" t="s">
        <v>87</v>
      </c>
      <c r="AV1128" s="10" t="s">
        <v>87</v>
      </c>
      <c r="AW1128" s="10" t="s">
        <v>35</v>
      </c>
      <c r="AX1128" s="10" t="s">
        <v>22</v>
      </c>
      <c r="AY1128" s="177" t="s">
        <v>127</v>
      </c>
    </row>
    <row r="1129" spans="2:65" s="1" customFormat="1" ht="31.5" customHeight="1">
      <c r="B1129" s="135"/>
      <c r="C1129" s="196" t="s">
        <v>1322</v>
      </c>
      <c r="D1129" s="196" t="s">
        <v>365</v>
      </c>
      <c r="E1129" s="197" t="s">
        <v>689</v>
      </c>
      <c r="F1129" s="306" t="s">
        <v>690</v>
      </c>
      <c r="G1129" s="306"/>
      <c r="H1129" s="306"/>
      <c r="I1129" s="306"/>
      <c r="J1129" s="198" t="s">
        <v>472</v>
      </c>
      <c r="K1129" s="199">
        <v>6</v>
      </c>
      <c r="L1129" s="307">
        <v>0</v>
      </c>
      <c r="M1129" s="307"/>
      <c r="N1129" s="308">
        <f>ROUND(L1129*K1129,2)</f>
        <v>0</v>
      </c>
      <c r="O1129" s="287"/>
      <c r="P1129" s="287"/>
      <c r="Q1129" s="287"/>
      <c r="R1129" s="138"/>
      <c r="T1129" s="167" t="s">
        <v>5</v>
      </c>
      <c r="U1129" s="47" t="s">
        <v>42</v>
      </c>
      <c r="V1129" s="39"/>
      <c r="W1129" s="168">
        <f>V1129*K1129</f>
        <v>0</v>
      </c>
      <c r="X1129" s="168">
        <v>8.2100000000000006E-2</v>
      </c>
      <c r="Y1129" s="168">
        <f>X1129*K1129</f>
        <v>0.49260000000000004</v>
      </c>
      <c r="Z1129" s="168">
        <v>0</v>
      </c>
      <c r="AA1129" s="169">
        <f>Z1129*K1129</f>
        <v>0</v>
      </c>
      <c r="AR1129" s="21" t="s">
        <v>174</v>
      </c>
      <c r="AT1129" s="21" t="s">
        <v>365</v>
      </c>
      <c r="AU1129" s="21" t="s">
        <v>87</v>
      </c>
      <c r="AY1129" s="21" t="s">
        <v>127</v>
      </c>
      <c r="BE1129" s="109">
        <f>IF(U1129="základní",N1129,0)</f>
        <v>0</v>
      </c>
      <c r="BF1129" s="109">
        <f>IF(U1129="snížená",N1129,0)</f>
        <v>0</v>
      </c>
      <c r="BG1129" s="109">
        <f>IF(U1129="zákl. přenesená",N1129,0)</f>
        <v>0</v>
      </c>
      <c r="BH1129" s="109">
        <f>IF(U1129="sníž. přenesená",N1129,0)</f>
        <v>0</v>
      </c>
      <c r="BI1129" s="109">
        <f>IF(U1129="nulová",N1129,0)</f>
        <v>0</v>
      </c>
      <c r="BJ1129" s="21" t="s">
        <v>22</v>
      </c>
      <c r="BK1129" s="109">
        <f>ROUND(L1129*K1129,2)</f>
        <v>0</v>
      </c>
      <c r="BL1129" s="21" t="s">
        <v>150</v>
      </c>
      <c r="BM1129" s="21" t="s">
        <v>1323</v>
      </c>
    </row>
    <row r="1130" spans="2:65" s="1" customFormat="1" ht="31.5" customHeight="1">
      <c r="B1130" s="135"/>
      <c r="C1130" s="163" t="s">
        <v>1324</v>
      </c>
      <c r="D1130" s="163" t="s">
        <v>128</v>
      </c>
      <c r="E1130" s="164" t="s">
        <v>1325</v>
      </c>
      <c r="F1130" s="285" t="s">
        <v>1326</v>
      </c>
      <c r="G1130" s="285"/>
      <c r="H1130" s="285"/>
      <c r="I1130" s="285"/>
      <c r="J1130" s="165" t="s">
        <v>296</v>
      </c>
      <c r="K1130" s="166">
        <v>212</v>
      </c>
      <c r="L1130" s="286">
        <v>0</v>
      </c>
      <c r="M1130" s="286"/>
      <c r="N1130" s="287">
        <f>ROUND(L1130*K1130,2)</f>
        <v>0</v>
      </c>
      <c r="O1130" s="287"/>
      <c r="P1130" s="287"/>
      <c r="Q1130" s="287"/>
      <c r="R1130" s="138"/>
      <c r="T1130" s="167" t="s">
        <v>5</v>
      </c>
      <c r="U1130" s="47" t="s">
        <v>42</v>
      </c>
      <c r="V1130" s="39"/>
      <c r="W1130" s="168">
        <f>V1130*K1130</f>
        <v>0</v>
      </c>
      <c r="X1130" s="168">
        <v>2.0000000000000002E-5</v>
      </c>
      <c r="Y1130" s="168">
        <f>X1130*K1130</f>
        <v>4.2400000000000007E-3</v>
      </c>
      <c r="Z1130" s="168">
        <v>0</v>
      </c>
      <c r="AA1130" s="169">
        <f>Z1130*K1130</f>
        <v>0</v>
      </c>
      <c r="AR1130" s="21" t="s">
        <v>150</v>
      </c>
      <c r="AT1130" s="21" t="s">
        <v>128</v>
      </c>
      <c r="AU1130" s="21" t="s">
        <v>87</v>
      </c>
      <c r="AY1130" s="21" t="s">
        <v>127</v>
      </c>
      <c r="BE1130" s="109">
        <f>IF(U1130="základní",N1130,0)</f>
        <v>0</v>
      </c>
      <c r="BF1130" s="109">
        <f>IF(U1130="snížená",N1130,0)</f>
        <v>0</v>
      </c>
      <c r="BG1130" s="109">
        <f>IF(U1130="zákl. přenesená",N1130,0)</f>
        <v>0</v>
      </c>
      <c r="BH1130" s="109">
        <f>IF(U1130="sníž. přenesená",N1130,0)</f>
        <v>0</v>
      </c>
      <c r="BI1130" s="109">
        <f>IF(U1130="nulová",N1130,0)</f>
        <v>0</v>
      </c>
      <c r="BJ1130" s="21" t="s">
        <v>22</v>
      </c>
      <c r="BK1130" s="109">
        <f>ROUND(L1130*K1130,2)</f>
        <v>0</v>
      </c>
      <c r="BL1130" s="21" t="s">
        <v>150</v>
      </c>
      <c r="BM1130" s="21" t="s">
        <v>1327</v>
      </c>
    </row>
    <row r="1131" spans="2:65" s="11" customFormat="1" ht="22.5" customHeight="1">
      <c r="B1131" s="178"/>
      <c r="C1131" s="179"/>
      <c r="D1131" s="179"/>
      <c r="E1131" s="180" t="s">
        <v>5</v>
      </c>
      <c r="F1131" s="300" t="s">
        <v>263</v>
      </c>
      <c r="G1131" s="301"/>
      <c r="H1131" s="301"/>
      <c r="I1131" s="301"/>
      <c r="J1131" s="179"/>
      <c r="K1131" s="181" t="s">
        <v>5</v>
      </c>
      <c r="L1131" s="179"/>
      <c r="M1131" s="179"/>
      <c r="N1131" s="179"/>
      <c r="O1131" s="179"/>
      <c r="P1131" s="179"/>
      <c r="Q1131" s="179"/>
      <c r="R1131" s="182"/>
      <c r="T1131" s="183"/>
      <c r="U1131" s="179"/>
      <c r="V1131" s="179"/>
      <c r="W1131" s="179"/>
      <c r="X1131" s="179"/>
      <c r="Y1131" s="179"/>
      <c r="Z1131" s="179"/>
      <c r="AA1131" s="184"/>
      <c r="AT1131" s="185" t="s">
        <v>134</v>
      </c>
      <c r="AU1131" s="185" t="s">
        <v>87</v>
      </c>
      <c r="AV1131" s="11" t="s">
        <v>22</v>
      </c>
      <c r="AW1131" s="11" t="s">
        <v>35</v>
      </c>
      <c r="AX1131" s="11" t="s">
        <v>77</v>
      </c>
      <c r="AY1131" s="185" t="s">
        <v>127</v>
      </c>
    </row>
    <row r="1132" spans="2:65" s="11" customFormat="1" ht="22.5" customHeight="1">
      <c r="B1132" s="178"/>
      <c r="C1132" s="179"/>
      <c r="D1132" s="179"/>
      <c r="E1132" s="180" t="s">
        <v>5</v>
      </c>
      <c r="F1132" s="290" t="s">
        <v>760</v>
      </c>
      <c r="G1132" s="291"/>
      <c r="H1132" s="291"/>
      <c r="I1132" s="291"/>
      <c r="J1132" s="179"/>
      <c r="K1132" s="181" t="s">
        <v>5</v>
      </c>
      <c r="L1132" s="179"/>
      <c r="M1132" s="179"/>
      <c r="N1132" s="179"/>
      <c r="O1132" s="179"/>
      <c r="P1132" s="179"/>
      <c r="Q1132" s="179"/>
      <c r="R1132" s="182"/>
      <c r="T1132" s="183"/>
      <c r="U1132" s="179"/>
      <c r="V1132" s="179"/>
      <c r="W1132" s="179"/>
      <c r="X1132" s="179"/>
      <c r="Y1132" s="179"/>
      <c r="Z1132" s="179"/>
      <c r="AA1132" s="184"/>
      <c r="AT1132" s="185" t="s">
        <v>134</v>
      </c>
      <c r="AU1132" s="185" t="s">
        <v>87</v>
      </c>
      <c r="AV1132" s="11" t="s">
        <v>22</v>
      </c>
      <c r="AW1132" s="11" t="s">
        <v>35</v>
      </c>
      <c r="AX1132" s="11" t="s">
        <v>77</v>
      </c>
      <c r="AY1132" s="185" t="s">
        <v>127</v>
      </c>
    </row>
    <row r="1133" spans="2:65" s="11" customFormat="1" ht="22.5" customHeight="1">
      <c r="B1133" s="178"/>
      <c r="C1133" s="179"/>
      <c r="D1133" s="179"/>
      <c r="E1133" s="180" t="s">
        <v>5</v>
      </c>
      <c r="F1133" s="290" t="s">
        <v>761</v>
      </c>
      <c r="G1133" s="291"/>
      <c r="H1133" s="291"/>
      <c r="I1133" s="291"/>
      <c r="J1133" s="179"/>
      <c r="K1133" s="181" t="s">
        <v>5</v>
      </c>
      <c r="L1133" s="179"/>
      <c r="M1133" s="179"/>
      <c r="N1133" s="179"/>
      <c r="O1133" s="179"/>
      <c r="P1133" s="179"/>
      <c r="Q1133" s="179"/>
      <c r="R1133" s="182"/>
      <c r="T1133" s="183"/>
      <c r="U1133" s="179"/>
      <c r="V1133" s="179"/>
      <c r="W1133" s="179"/>
      <c r="X1133" s="179"/>
      <c r="Y1133" s="179"/>
      <c r="Z1133" s="179"/>
      <c r="AA1133" s="184"/>
      <c r="AT1133" s="185" t="s">
        <v>134</v>
      </c>
      <c r="AU1133" s="185" t="s">
        <v>87</v>
      </c>
      <c r="AV1133" s="11" t="s">
        <v>22</v>
      </c>
      <c r="AW1133" s="11" t="s">
        <v>35</v>
      </c>
      <c r="AX1133" s="11" t="s">
        <v>77</v>
      </c>
      <c r="AY1133" s="185" t="s">
        <v>127</v>
      </c>
    </row>
    <row r="1134" spans="2:65" s="11" customFormat="1" ht="22.5" customHeight="1">
      <c r="B1134" s="178"/>
      <c r="C1134" s="179"/>
      <c r="D1134" s="179"/>
      <c r="E1134" s="180" t="s">
        <v>5</v>
      </c>
      <c r="F1134" s="290" t="s">
        <v>762</v>
      </c>
      <c r="G1134" s="291"/>
      <c r="H1134" s="291"/>
      <c r="I1134" s="291"/>
      <c r="J1134" s="179"/>
      <c r="K1134" s="181" t="s">
        <v>5</v>
      </c>
      <c r="L1134" s="179"/>
      <c r="M1134" s="179"/>
      <c r="N1134" s="179"/>
      <c r="O1134" s="179"/>
      <c r="P1134" s="179"/>
      <c r="Q1134" s="179"/>
      <c r="R1134" s="182"/>
      <c r="T1134" s="183"/>
      <c r="U1134" s="179"/>
      <c r="V1134" s="179"/>
      <c r="W1134" s="179"/>
      <c r="X1134" s="179"/>
      <c r="Y1134" s="179"/>
      <c r="Z1134" s="179"/>
      <c r="AA1134" s="184"/>
      <c r="AT1134" s="185" t="s">
        <v>134</v>
      </c>
      <c r="AU1134" s="185" t="s">
        <v>87</v>
      </c>
      <c r="AV1134" s="11" t="s">
        <v>22</v>
      </c>
      <c r="AW1134" s="11" t="s">
        <v>35</v>
      </c>
      <c r="AX1134" s="11" t="s">
        <v>77</v>
      </c>
      <c r="AY1134" s="185" t="s">
        <v>127</v>
      </c>
    </row>
    <row r="1135" spans="2:65" s="11" customFormat="1" ht="22.5" customHeight="1">
      <c r="B1135" s="178"/>
      <c r="C1135" s="179"/>
      <c r="D1135" s="179"/>
      <c r="E1135" s="180" t="s">
        <v>5</v>
      </c>
      <c r="F1135" s="290" t="s">
        <v>763</v>
      </c>
      <c r="G1135" s="291"/>
      <c r="H1135" s="291"/>
      <c r="I1135" s="291"/>
      <c r="J1135" s="179"/>
      <c r="K1135" s="181" t="s">
        <v>5</v>
      </c>
      <c r="L1135" s="179"/>
      <c r="M1135" s="179"/>
      <c r="N1135" s="179"/>
      <c r="O1135" s="179"/>
      <c r="P1135" s="179"/>
      <c r="Q1135" s="179"/>
      <c r="R1135" s="182"/>
      <c r="T1135" s="183"/>
      <c r="U1135" s="179"/>
      <c r="V1135" s="179"/>
      <c r="W1135" s="179"/>
      <c r="X1135" s="179"/>
      <c r="Y1135" s="179"/>
      <c r="Z1135" s="179"/>
      <c r="AA1135" s="184"/>
      <c r="AT1135" s="185" t="s">
        <v>134</v>
      </c>
      <c r="AU1135" s="185" t="s">
        <v>87</v>
      </c>
      <c r="AV1135" s="11" t="s">
        <v>22</v>
      </c>
      <c r="AW1135" s="11" t="s">
        <v>35</v>
      </c>
      <c r="AX1135" s="11" t="s">
        <v>77</v>
      </c>
      <c r="AY1135" s="185" t="s">
        <v>127</v>
      </c>
    </row>
    <row r="1136" spans="2:65" s="11" customFormat="1" ht="22.5" customHeight="1">
      <c r="B1136" s="178"/>
      <c r="C1136" s="179"/>
      <c r="D1136" s="179"/>
      <c r="E1136" s="180" t="s">
        <v>5</v>
      </c>
      <c r="F1136" s="290" t="s">
        <v>770</v>
      </c>
      <c r="G1136" s="291"/>
      <c r="H1136" s="291"/>
      <c r="I1136" s="291"/>
      <c r="J1136" s="179"/>
      <c r="K1136" s="181" t="s">
        <v>5</v>
      </c>
      <c r="L1136" s="179"/>
      <c r="M1136" s="179"/>
      <c r="N1136" s="179"/>
      <c r="O1136" s="179"/>
      <c r="P1136" s="179"/>
      <c r="Q1136" s="179"/>
      <c r="R1136" s="182"/>
      <c r="T1136" s="183"/>
      <c r="U1136" s="179"/>
      <c r="V1136" s="179"/>
      <c r="W1136" s="179"/>
      <c r="X1136" s="179"/>
      <c r="Y1136" s="179"/>
      <c r="Z1136" s="179"/>
      <c r="AA1136" s="184"/>
      <c r="AT1136" s="185" t="s">
        <v>134</v>
      </c>
      <c r="AU1136" s="185" t="s">
        <v>87</v>
      </c>
      <c r="AV1136" s="11" t="s">
        <v>22</v>
      </c>
      <c r="AW1136" s="11" t="s">
        <v>35</v>
      </c>
      <c r="AX1136" s="11" t="s">
        <v>77</v>
      </c>
      <c r="AY1136" s="185" t="s">
        <v>127</v>
      </c>
    </row>
    <row r="1137" spans="2:65" s="10" customFormat="1" ht="22.5" customHeight="1">
      <c r="B1137" s="170"/>
      <c r="C1137" s="171"/>
      <c r="D1137" s="171"/>
      <c r="E1137" s="172" t="s">
        <v>5</v>
      </c>
      <c r="F1137" s="302" t="s">
        <v>1003</v>
      </c>
      <c r="G1137" s="303"/>
      <c r="H1137" s="303"/>
      <c r="I1137" s="303"/>
      <c r="J1137" s="171"/>
      <c r="K1137" s="173">
        <v>164</v>
      </c>
      <c r="L1137" s="171"/>
      <c r="M1137" s="171"/>
      <c r="N1137" s="171"/>
      <c r="O1137" s="171"/>
      <c r="P1137" s="171"/>
      <c r="Q1137" s="171"/>
      <c r="R1137" s="174"/>
      <c r="T1137" s="175"/>
      <c r="U1137" s="171"/>
      <c r="V1137" s="171"/>
      <c r="W1137" s="171"/>
      <c r="X1137" s="171"/>
      <c r="Y1137" s="171"/>
      <c r="Z1137" s="171"/>
      <c r="AA1137" s="176"/>
      <c r="AT1137" s="177" t="s">
        <v>134</v>
      </c>
      <c r="AU1137" s="177" t="s">
        <v>87</v>
      </c>
      <c r="AV1137" s="10" t="s">
        <v>87</v>
      </c>
      <c r="AW1137" s="10" t="s">
        <v>35</v>
      </c>
      <c r="AX1137" s="10" t="s">
        <v>77</v>
      </c>
      <c r="AY1137" s="177" t="s">
        <v>127</v>
      </c>
    </row>
    <row r="1138" spans="2:65" s="11" customFormat="1" ht="22.5" customHeight="1">
      <c r="B1138" s="178"/>
      <c r="C1138" s="179"/>
      <c r="D1138" s="179"/>
      <c r="E1138" s="180" t="s">
        <v>5</v>
      </c>
      <c r="F1138" s="290" t="s">
        <v>786</v>
      </c>
      <c r="G1138" s="291"/>
      <c r="H1138" s="291"/>
      <c r="I1138" s="291"/>
      <c r="J1138" s="179"/>
      <c r="K1138" s="181" t="s">
        <v>5</v>
      </c>
      <c r="L1138" s="179"/>
      <c r="M1138" s="179"/>
      <c r="N1138" s="179"/>
      <c r="O1138" s="179"/>
      <c r="P1138" s="179"/>
      <c r="Q1138" s="179"/>
      <c r="R1138" s="182"/>
      <c r="T1138" s="183"/>
      <c r="U1138" s="179"/>
      <c r="V1138" s="179"/>
      <c r="W1138" s="179"/>
      <c r="X1138" s="179"/>
      <c r="Y1138" s="179"/>
      <c r="Z1138" s="179"/>
      <c r="AA1138" s="184"/>
      <c r="AT1138" s="185" t="s">
        <v>134</v>
      </c>
      <c r="AU1138" s="185" t="s">
        <v>87</v>
      </c>
      <c r="AV1138" s="11" t="s">
        <v>22</v>
      </c>
      <c r="AW1138" s="11" t="s">
        <v>35</v>
      </c>
      <c r="AX1138" s="11" t="s">
        <v>77</v>
      </c>
      <c r="AY1138" s="185" t="s">
        <v>127</v>
      </c>
    </row>
    <row r="1139" spans="2:65" s="10" customFormat="1" ht="22.5" customHeight="1">
      <c r="B1139" s="170"/>
      <c r="C1139" s="171"/>
      <c r="D1139" s="171"/>
      <c r="E1139" s="172" t="s">
        <v>5</v>
      </c>
      <c r="F1139" s="302" t="s">
        <v>468</v>
      </c>
      <c r="G1139" s="303"/>
      <c r="H1139" s="303"/>
      <c r="I1139" s="303"/>
      <c r="J1139" s="171"/>
      <c r="K1139" s="173">
        <v>24</v>
      </c>
      <c r="L1139" s="171"/>
      <c r="M1139" s="171"/>
      <c r="N1139" s="171"/>
      <c r="O1139" s="171"/>
      <c r="P1139" s="171"/>
      <c r="Q1139" s="171"/>
      <c r="R1139" s="174"/>
      <c r="T1139" s="175"/>
      <c r="U1139" s="171"/>
      <c r="V1139" s="171"/>
      <c r="W1139" s="171"/>
      <c r="X1139" s="171"/>
      <c r="Y1139" s="171"/>
      <c r="Z1139" s="171"/>
      <c r="AA1139" s="176"/>
      <c r="AT1139" s="177" t="s">
        <v>134</v>
      </c>
      <c r="AU1139" s="177" t="s">
        <v>87</v>
      </c>
      <c r="AV1139" s="10" t="s">
        <v>87</v>
      </c>
      <c r="AW1139" s="10" t="s">
        <v>35</v>
      </c>
      <c r="AX1139" s="10" t="s">
        <v>77</v>
      </c>
      <c r="AY1139" s="177" t="s">
        <v>127</v>
      </c>
    </row>
    <row r="1140" spans="2:65" s="11" customFormat="1" ht="22.5" customHeight="1">
      <c r="B1140" s="178"/>
      <c r="C1140" s="179"/>
      <c r="D1140" s="179"/>
      <c r="E1140" s="180" t="s">
        <v>5</v>
      </c>
      <c r="F1140" s="290" t="s">
        <v>789</v>
      </c>
      <c r="G1140" s="291"/>
      <c r="H1140" s="291"/>
      <c r="I1140" s="291"/>
      <c r="J1140" s="179"/>
      <c r="K1140" s="181" t="s">
        <v>5</v>
      </c>
      <c r="L1140" s="179"/>
      <c r="M1140" s="179"/>
      <c r="N1140" s="179"/>
      <c r="O1140" s="179"/>
      <c r="P1140" s="179"/>
      <c r="Q1140" s="179"/>
      <c r="R1140" s="182"/>
      <c r="T1140" s="183"/>
      <c r="U1140" s="179"/>
      <c r="V1140" s="179"/>
      <c r="W1140" s="179"/>
      <c r="X1140" s="179"/>
      <c r="Y1140" s="179"/>
      <c r="Z1140" s="179"/>
      <c r="AA1140" s="184"/>
      <c r="AT1140" s="185" t="s">
        <v>134</v>
      </c>
      <c r="AU1140" s="185" t="s">
        <v>87</v>
      </c>
      <c r="AV1140" s="11" t="s">
        <v>22</v>
      </c>
      <c r="AW1140" s="11" t="s">
        <v>35</v>
      </c>
      <c r="AX1140" s="11" t="s">
        <v>77</v>
      </c>
      <c r="AY1140" s="185" t="s">
        <v>127</v>
      </c>
    </row>
    <row r="1141" spans="2:65" s="10" customFormat="1" ht="22.5" customHeight="1">
      <c r="B1141" s="170"/>
      <c r="C1141" s="171"/>
      <c r="D1141" s="171"/>
      <c r="E1141" s="172" t="s">
        <v>5</v>
      </c>
      <c r="F1141" s="302" t="s">
        <v>468</v>
      </c>
      <c r="G1141" s="303"/>
      <c r="H1141" s="303"/>
      <c r="I1141" s="303"/>
      <c r="J1141" s="171"/>
      <c r="K1141" s="173">
        <v>24</v>
      </c>
      <c r="L1141" s="171"/>
      <c r="M1141" s="171"/>
      <c r="N1141" s="171"/>
      <c r="O1141" s="171"/>
      <c r="P1141" s="171"/>
      <c r="Q1141" s="171"/>
      <c r="R1141" s="174"/>
      <c r="T1141" s="175"/>
      <c r="U1141" s="171"/>
      <c r="V1141" s="171"/>
      <c r="W1141" s="171"/>
      <c r="X1141" s="171"/>
      <c r="Y1141" s="171"/>
      <c r="Z1141" s="171"/>
      <c r="AA1141" s="176"/>
      <c r="AT1141" s="177" t="s">
        <v>134</v>
      </c>
      <c r="AU1141" s="177" t="s">
        <v>87</v>
      </c>
      <c r="AV1141" s="10" t="s">
        <v>87</v>
      </c>
      <c r="AW1141" s="10" t="s">
        <v>35</v>
      </c>
      <c r="AX1141" s="10" t="s">
        <v>77</v>
      </c>
      <c r="AY1141" s="177" t="s">
        <v>127</v>
      </c>
    </row>
    <row r="1142" spans="2:65" s="12" customFormat="1" ht="22.5" customHeight="1">
      <c r="B1142" s="188"/>
      <c r="C1142" s="189"/>
      <c r="D1142" s="189"/>
      <c r="E1142" s="190" t="s">
        <v>5</v>
      </c>
      <c r="F1142" s="304" t="s">
        <v>279</v>
      </c>
      <c r="G1142" s="305"/>
      <c r="H1142" s="305"/>
      <c r="I1142" s="305"/>
      <c r="J1142" s="189"/>
      <c r="K1142" s="191">
        <v>212</v>
      </c>
      <c r="L1142" s="189"/>
      <c r="M1142" s="189"/>
      <c r="N1142" s="189"/>
      <c r="O1142" s="189"/>
      <c r="P1142" s="189"/>
      <c r="Q1142" s="189"/>
      <c r="R1142" s="192"/>
      <c r="T1142" s="193"/>
      <c r="U1142" s="189"/>
      <c r="V1142" s="189"/>
      <c r="W1142" s="189"/>
      <c r="X1142" s="189"/>
      <c r="Y1142" s="189"/>
      <c r="Z1142" s="189"/>
      <c r="AA1142" s="194"/>
      <c r="AT1142" s="195" t="s">
        <v>134</v>
      </c>
      <c r="AU1142" s="195" t="s">
        <v>87</v>
      </c>
      <c r="AV1142" s="12" t="s">
        <v>150</v>
      </c>
      <c r="AW1142" s="12" t="s">
        <v>35</v>
      </c>
      <c r="AX1142" s="12" t="s">
        <v>22</v>
      </c>
      <c r="AY1142" s="195" t="s">
        <v>127</v>
      </c>
    </row>
    <row r="1143" spans="2:65" s="9" customFormat="1" ht="29.85" customHeight="1">
      <c r="B1143" s="153"/>
      <c r="C1143" s="154"/>
      <c r="D1143" s="186" t="s">
        <v>253</v>
      </c>
      <c r="E1143" s="186"/>
      <c r="F1143" s="186"/>
      <c r="G1143" s="186"/>
      <c r="H1143" s="186"/>
      <c r="I1143" s="186"/>
      <c r="J1143" s="186"/>
      <c r="K1143" s="186"/>
      <c r="L1143" s="186"/>
      <c r="M1143" s="186"/>
      <c r="N1143" s="296">
        <f>BK1143</f>
        <v>0</v>
      </c>
      <c r="O1143" s="297"/>
      <c r="P1143" s="297"/>
      <c r="Q1143" s="297"/>
      <c r="R1143" s="156"/>
      <c r="T1143" s="157"/>
      <c r="U1143" s="154"/>
      <c r="V1143" s="154"/>
      <c r="W1143" s="158">
        <f>SUM(W1144:W1149)</f>
        <v>0</v>
      </c>
      <c r="X1143" s="154"/>
      <c r="Y1143" s="158">
        <f>SUM(Y1144:Y1149)</f>
        <v>0</v>
      </c>
      <c r="Z1143" s="154"/>
      <c r="AA1143" s="159">
        <f>SUM(AA1144:AA1149)</f>
        <v>0</v>
      </c>
      <c r="AR1143" s="160" t="s">
        <v>22</v>
      </c>
      <c r="AT1143" s="161" t="s">
        <v>76</v>
      </c>
      <c r="AU1143" s="161" t="s">
        <v>22</v>
      </c>
      <c r="AY1143" s="160" t="s">
        <v>127</v>
      </c>
      <c r="BK1143" s="162">
        <f>SUM(BK1144:BK1149)</f>
        <v>0</v>
      </c>
    </row>
    <row r="1144" spans="2:65" s="1" customFormat="1" ht="31.5" customHeight="1">
      <c r="B1144" s="135"/>
      <c r="C1144" s="163" t="s">
        <v>734</v>
      </c>
      <c r="D1144" s="163" t="s">
        <v>128</v>
      </c>
      <c r="E1144" s="164" t="s">
        <v>697</v>
      </c>
      <c r="F1144" s="285" t="s">
        <v>698</v>
      </c>
      <c r="G1144" s="285"/>
      <c r="H1144" s="285"/>
      <c r="I1144" s="285"/>
      <c r="J1144" s="165" t="s">
        <v>353</v>
      </c>
      <c r="K1144" s="166">
        <v>893.94600000000003</v>
      </c>
      <c r="L1144" s="286">
        <v>0</v>
      </c>
      <c r="M1144" s="286"/>
      <c r="N1144" s="287">
        <f t="shared" ref="N1144:N1149" si="5">ROUND(L1144*K1144,2)</f>
        <v>0</v>
      </c>
      <c r="O1144" s="287"/>
      <c r="P1144" s="287"/>
      <c r="Q1144" s="287"/>
      <c r="R1144" s="138"/>
      <c r="T1144" s="167" t="s">
        <v>5</v>
      </c>
      <c r="U1144" s="47" t="s">
        <v>42</v>
      </c>
      <c r="V1144" s="39"/>
      <c r="W1144" s="168">
        <f t="shared" ref="W1144:W1149" si="6">V1144*K1144</f>
        <v>0</v>
      </c>
      <c r="X1144" s="168">
        <v>0</v>
      </c>
      <c r="Y1144" s="168">
        <f t="shared" ref="Y1144:Y1149" si="7">X1144*K1144</f>
        <v>0</v>
      </c>
      <c r="Z1144" s="168">
        <v>0</v>
      </c>
      <c r="AA1144" s="169">
        <f t="shared" ref="AA1144:AA1149" si="8">Z1144*K1144</f>
        <v>0</v>
      </c>
      <c r="AR1144" s="21" t="s">
        <v>150</v>
      </c>
      <c r="AT1144" s="21" t="s">
        <v>128</v>
      </c>
      <c r="AU1144" s="21" t="s">
        <v>87</v>
      </c>
      <c r="AY1144" s="21" t="s">
        <v>127</v>
      </c>
      <c r="BE1144" s="109">
        <f t="shared" ref="BE1144:BE1149" si="9">IF(U1144="základní",N1144,0)</f>
        <v>0</v>
      </c>
      <c r="BF1144" s="109">
        <f t="shared" ref="BF1144:BF1149" si="10">IF(U1144="snížená",N1144,0)</f>
        <v>0</v>
      </c>
      <c r="BG1144" s="109">
        <f t="shared" ref="BG1144:BG1149" si="11">IF(U1144="zákl. přenesená",N1144,0)</f>
        <v>0</v>
      </c>
      <c r="BH1144" s="109">
        <f t="shared" ref="BH1144:BH1149" si="12">IF(U1144="sníž. přenesená",N1144,0)</f>
        <v>0</v>
      </c>
      <c r="BI1144" s="109">
        <f t="shared" ref="BI1144:BI1149" si="13">IF(U1144="nulová",N1144,0)</f>
        <v>0</v>
      </c>
      <c r="BJ1144" s="21" t="s">
        <v>22</v>
      </c>
      <c r="BK1144" s="109">
        <f t="shared" ref="BK1144:BK1149" si="14">ROUND(L1144*K1144,2)</f>
        <v>0</v>
      </c>
      <c r="BL1144" s="21" t="s">
        <v>150</v>
      </c>
      <c r="BM1144" s="21" t="s">
        <v>1328</v>
      </c>
    </row>
    <row r="1145" spans="2:65" s="1" customFormat="1" ht="31.5" customHeight="1">
      <c r="B1145" s="135"/>
      <c r="C1145" s="163" t="s">
        <v>1329</v>
      </c>
      <c r="D1145" s="163" t="s">
        <v>128</v>
      </c>
      <c r="E1145" s="164" t="s">
        <v>701</v>
      </c>
      <c r="F1145" s="285" t="s">
        <v>702</v>
      </c>
      <c r="G1145" s="285"/>
      <c r="H1145" s="285"/>
      <c r="I1145" s="285"/>
      <c r="J1145" s="165" t="s">
        <v>353</v>
      </c>
      <c r="K1145" s="166">
        <v>8045.5140000000001</v>
      </c>
      <c r="L1145" s="286">
        <v>0</v>
      </c>
      <c r="M1145" s="286"/>
      <c r="N1145" s="287">
        <f t="shared" si="5"/>
        <v>0</v>
      </c>
      <c r="O1145" s="287"/>
      <c r="P1145" s="287"/>
      <c r="Q1145" s="287"/>
      <c r="R1145" s="138"/>
      <c r="T1145" s="167" t="s">
        <v>5</v>
      </c>
      <c r="U1145" s="47" t="s">
        <v>42</v>
      </c>
      <c r="V1145" s="39"/>
      <c r="W1145" s="168">
        <f t="shared" si="6"/>
        <v>0</v>
      </c>
      <c r="X1145" s="168">
        <v>0</v>
      </c>
      <c r="Y1145" s="168">
        <f t="shared" si="7"/>
        <v>0</v>
      </c>
      <c r="Z1145" s="168">
        <v>0</v>
      </c>
      <c r="AA1145" s="169">
        <f t="shared" si="8"/>
        <v>0</v>
      </c>
      <c r="AR1145" s="21" t="s">
        <v>150</v>
      </c>
      <c r="AT1145" s="21" t="s">
        <v>128</v>
      </c>
      <c r="AU1145" s="21" t="s">
        <v>87</v>
      </c>
      <c r="AY1145" s="21" t="s">
        <v>127</v>
      </c>
      <c r="BE1145" s="109">
        <f t="shared" si="9"/>
        <v>0</v>
      </c>
      <c r="BF1145" s="109">
        <f t="shared" si="10"/>
        <v>0</v>
      </c>
      <c r="BG1145" s="109">
        <f t="shared" si="11"/>
        <v>0</v>
      </c>
      <c r="BH1145" s="109">
        <f t="shared" si="12"/>
        <v>0</v>
      </c>
      <c r="BI1145" s="109">
        <f t="shared" si="13"/>
        <v>0</v>
      </c>
      <c r="BJ1145" s="21" t="s">
        <v>22</v>
      </c>
      <c r="BK1145" s="109">
        <f t="shared" si="14"/>
        <v>0</v>
      </c>
      <c r="BL1145" s="21" t="s">
        <v>150</v>
      </c>
      <c r="BM1145" s="21" t="s">
        <v>1330</v>
      </c>
    </row>
    <row r="1146" spans="2:65" s="1" customFormat="1" ht="31.5" customHeight="1">
      <c r="B1146" s="135"/>
      <c r="C1146" s="163" t="s">
        <v>1331</v>
      </c>
      <c r="D1146" s="163" t="s">
        <v>128</v>
      </c>
      <c r="E1146" s="164" t="s">
        <v>705</v>
      </c>
      <c r="F1146" s="285" t="s">
        <v>706</v>
      </c>
      <c r="G1146" s="285"/>
      <c r="H1146" s="285"/>
      <c r="I1146" s="285"/>
      <c r="J1146" s="165" t="s">
        <v>353</v>
      </c>
      <c r="K1146" s="166">
        <v>893.94600000000003</v>
      </c>
      <c r="L1146" s="286">
        <v>0</v>
      </c>
      <c r="M1146" s="286"/>
      <c r="N1146" s="287">
        <f t="shared" si="5"/>
        <v>0</v>
      </c>
      <c r="O1146" s="287"/>
      <c r="P1146" s="287"/>
      <c r="Q1146" s="287"/>
      <c r="R1146" s="138"/>
      <c r="T1146" s="167" t="s">
        <v>5</v>
      </c>
      <c r="U1146" s="47" t="s">
        <v>42</v>
      </c>
      <c r="V1146" s="39"/>
      <c r="W1146" s="168">
        <f t="shared" si="6"/>
        <v>0</v>
      </c>
      <c r="X1146" s="168">
        <v>0</v>
      </c>
      <c r="Y1146" s="168">
        <f t="shared" si="7"/>
        <v>0</v>
      </c>
      <c r="Z1146" s="168">
        <v>0</v>
      </c>
      <c r="AA1146" s="169">
        <f t="shared" si="8"/>
        <v>0</v>
      </c>
      <c r="AR1146" s="21" t="s">
        <v>150</v>
      </c>
      <c r="AT1146" s="21" t="s">
        <v>128</v>
      </c>
      <c r="AU1146" s="21" t="s">
        <v>87</v>
      </c>
      <c r="AY1146" s="21" t="s">
        <v>127</v>
      </c>
      <c r="BE1146" s="109">
        <f t="shared" si="9"/>
        <v>0</v>
      </c>
      <c r="BF1146" s="109">
        <f t="shared" si="10"/>
        <v>0</v>
      </c>
      <c r="BG1146" s="109">
        <f t="shared" si="11"/>
        <v>0</v>
      </c>
      <c r="BH1146" s="109">
        <f t="shared" si="12"/>
        <v>0</v>
      </c>
      <c r="BI1146" s="109">
        <f t="shared" si="13"/>
        <v>0</v>
      </c>
      <c r="BJ1146" s="21" t="s">
        <v>22</v>
      </c>
      <c r="BK1146" s="109">
        <f t="shared" si="14"/>
        <v>0</v>
      </c>
      <c r="BL1146" s="21" t="s">
        <v>150</v>
      </c>
      <c r="BM1146" s="21" t="s">
        <v>1332</v>
      </c>
    </row>
    <row r="1147" spans="2:65" s="1" customFormat="1" ht="31.5" customHeight="1">
      <c r="B1147" s="135"/>
      <c r="C1147" s="163" t="s">
        <v>1333</v>
      </c>
      <c r="D1147" s="163" t="s">
        <v>128</v>
      </c>
      <c r="E1147" s="164" t="s">
        <v>709</v>
      </c>
      <c r="F1147" s="285" t="s">
        <v>710</v>
      </c>
      <c r="G1147" s="285"/>
      <c r="H1147" s="285"/>
      <c r="I1147" s="285"/>
      <c r="J1147" s="165" t="s">
        <v>353</v>
      </c>
      <c r="K1147" s="166">
        <v>255.858</v>
      </c>
      <c r="L1147" s="286">
        <v>0</v>
      </c>
      <c r="M1147" s="286"/>
      <c r="N1147" s="287">
        <f t="shared" si="5"/>
        <v>0</v>
      </c>
      <c r="O1147" s="287"/>
      <c r="P1147" s="287"/>
      <c r="Q1147" s="287"/>
      <c r="R1147" s="138"/>
      <c r="T1147" s="167" t="s">
        <v>5</v>
      </c>
      <c r="U1147" s="47" t="s">
        <v>42</v>
      </c>
      <c r="V1147" s="39"/>
      <c r="W1147" s="168">
        <f t="shared" si="6"/>
        <v>0</v>
      </c>
      <c r="X1147" s="168">
        <v>0</v>
      </c>
      <c r="Y1147" s="168">
        <f t="shared" si="7"/>
        <v>0</v>
      </c>
      <c r="Z1147" s="168">
        <v>0</v>
      </c>
      <c r="AA1147" s="169">
        <f t="shared" si="8"/>
        <v>0</v>
      </c>
      <c r="AR1147" s="21" t="s">
        <v>150</v>
      </c>
      <c r="AT1147" s="21" t="s">
        <v>128</v>
      </c>
      <c r="AU1147" s="21" t="s">
        <v>87</v>
      </c>
      <c r="AY1147" s="21" t="s">
        <v>127</v>
      </c>
      <c r="BE1147" s="109">
        <f t="shared" si="9"/>
        <v>0</v>
      </c>
      <c r="BF1147" s="109">
        <f t="shared" si="10"/>
        <v>0</v>
      </c>
      <c r="BG1147" s="109">
        <f t="shared" si="11"/>
        <v>0</v>
      </c>
      <c r="BH1147" s="109">
        <f t="shared" si="12"/>
        <v>0</v>
      </c>
      <c r="BI1147" s="109">
        <f t="shared" si="13"/>
        <v>0</v>
      </c>
      <c r="BJ1147" s="21" t="s">
        <v>22</v>
      </c>
      <c r="BK1147" s="109">
        <f t="shared" si="14"/>
        <v>0</v>
      </c>
      <c r="BL1147" s="21" t="s">
        <v>150</v>
      </c>
      <c r="BM1147" s="21" t="s">
        <v>1334</v>
      </c>
    </row>
    <row r="1148" spans="2:65" s="1" customFormat="1" ht="31.5" customHeight="1">
      <c r="B1148" s="135"/>
      <c r="C1148" s="163" t="s">
        <v>1335</v>
      </c>
      <c r="D1148" s="163" t="s">
        <v>128</v>
      </c>
      <c r="E1148" s="164" t="s">
        <v>713</v>
      </c>
      <c r="F1148" s="285" t="s">
        <v>714</v>
      </c>
      <c r="G1148" s="285"/>
      <c r="H1148" s="285"/>
      <c r="I1148" s="285"/>
      <c r="J1148" s="165" t="s">
        <v>353</v>
      </c>
      <c r="K1148" s="166">
        <v>207.87200000000001</v>
      </c>
      <c r="L1148" s="286">
        <v>0</v>
      </c>
      <c r="M1148" s="286"/>
      <c r="N1148" s="287">
        <f t="shared" si="5"/>
        <v>0</v>
      </c>
      <c r="O1148" s="287"/>
      <c r="P1148" s="287"/>
      <c r="Q1148" s="287"/>
      <c r="R1148" s="138"/>
      <c r="T1148" s="167" t="s">
        <v>5</v>
      </c>
      <c r="U1148" s="47" t="s">
        <v>42</v>
      </c>
      <c r="V1148" s="39"/>
      <c r="W1148" s="168">
        <f t="shared" si="6"/>
        <v>0</v>
      </c>
      <c r="X1148" s="168">
        <v>0</v>
      </c>
      <c r="Y1148" s="168">
        <f t="shared" si="7"/>
        <v>0</v>
      </c>
      <c r="Z1148" s="168">
        <v>0</v>
      </c>
      <c r="AA1148" s="169">
        <f t="shared" si="8"/>
        <v>0</v>
      </c>
      <c r="AR1148" s="21" t="s">
        <v>150</v>
      </c>
      <c r="AT1148" s="21" t="s">
        <v>128</v>
      </c>
      <c r="AU1148" s="21" t="s">
        <v>87</v>
      </c>
      <c r="AY1148" s="21" t="s">
        <v>127</v>
      </c>
      <c r="BE1148" s="109">
        <f t="shared" si="9"/>
        <v>0</v>
      </c>
      <c r="BF1148" s="109">
        <f t="shared" si="10"/>
        <v>0</v>
      </c>
      <c r="BG1148" s="109">
        <f t="shared" si="11"/>
        <v>0</v>
      </c>
      <c r="BH1148" s="109">
        <f t="shared" si="12"/>
        <v>0</v>
      </c>
      <c r="BI1148" s="109">
        <f t="shared" si="13"/>
        <v>0</v>
      </c>
      <c r="BJ1148" s="21" t="s">
        <v>22</v>
      </c>
      <c r="BK1148" s="109">
        <f t="shared" si="14"/>
        <v>0</v>
      </c>
      <c r="BL1148" s="21" t="s">
        <v>150</v>
      </c>
      <c r="BM1148" s="21" t="s">
        <v>1336</v>
      </c>
    </row>
    <row r="1149" spans="2:65" s="1" customFormat="1" ht="31.5" customHeight="1">
      <c r="B1149" s="135"/>
      <c r="C1149" s="163" t="s">
        <v>1337</v>
      </c>
      <c r="D1149" s="163" t="s">
        <v>128</v>
      </c>
      <c r="E1149" s="164" t="s">
        <v>716</v>
      </c>
      <c r="F1149" s="285" t="s">
        <v>717</v>
      </c>
      <c r="G1149" s="285"/>
      <c r="H1149" s="285"/>
      <c r="I1149" s="285"/>
      <c r="J1149" s="165" t="s">
        <v>353</v>
      </c>
      <c r="K1149" s="166">
        <v>430.21600000000001</v>
      </c>
      <c r="L1149" s="286">
        <v>0</v>
      </c>
      <c r="M1149" s="286"/>
      <c r="N1149" s="287">
        <f t="shared" si="5"/>
        <v>0</v>
      </c>
      <c r="O1149" s="287"/>
      <c r="P1149" s="287"/>
      <c r="Q1149" s="287"/>
      <c r="R1149" s="138"/>
      <c r="T1149" s="167" t="s">
        <v>5</v>
      </c>
      <c r="U1149" s="47" t="s">
        <v>42</v>
      </c>
      <c r="V1149" s="39"/>
      <c r="W1149" s="168">
        <f t="shared" si="6"/>
        <v>0</v>
      </c>
      <c r="X1149" s="168">
        <v>0</v>
      </c>
      <c r="Y1149" s="168">
        <f t="shared" si="7"/>
        <v>0</v>
      </c>
      <c r="Z1149" s="168">
        <v>0</v>
      </c>
      <c r="AA1149" s="169">
        <f t="shared" si="8"/>
        <v>0</v>
      </c>
      <c r="AR1149" s="21" t="s">
        <v>150</v>
      </c>
      <c r="AT1149" s="21" t="s">
        <v>128</v>
      </c>
      <c r="AU1149" s="21" t="s">
        <v>87</v>
      </c>
      <c r="AY1149" s="21" t="s">
        <v>127</v>
      </c>
      <c r="BE1149" s="109">
        <f t="shared" si="9"/>
        <v>0</v>
      </c>
      <c r="BF1149" s="109">
        <f t="shared" si="10"/>
        <v>0</v>
      </c>
      <c r="BG1149" s="109">
        <f t="shared" si="11"/>
        <v>0</v>
      </c>
      <c r="BH1149" s="109">
        <f t="shared" si="12"/>
        <v>0</v>
      </c>
      <c r="BI1149" s="109">
        <f t="shared" si="13"/>
        <v>0</v>
      </c>
      <c r="BJ1149" s="21" t="s">
        <v>22</v>
      </c>
      <c r="BK1149" s="109">
        <f t="shared" si="14"/>
        <v>0</v>
      </c>
      <c r="BL1149" s="21" t="s">
        <v>150</v>
      </c>
      <c r="BM1149" s="21" t="s">
        <v>1338</v>
      </c>
    </row>
    <row r="1150" spans="2:65" s="9" customFormat="1" ht="29.85" customHeight="1">
      <c r="B1150" s="153"/>
      <c r="C1150" s="154"/>
      <c r="D1150" s="186" t="s">
        <v>254</v>
      </c>
      <c r="E1150" s="186"/>
      <c r="F1150" s="186"/>
      <c r="G1150" s="186"/>
      <c r="H1150" s="186"/>
      <c r="I1150" s="186"/>
      <c r="J1150" s="186"/>
      <c r="K1150" s="186"/>
      <c r="L1150" s="186"/>
      <c r="M1150" s="186"/>
      <c r="N1150" s="309">
        <f>BK1150</f>
        <v>0</v>
      </c>
      <c r="O1150" s="310"/>
      <c r="P1150" s="310"/>
      <c r="Q1150" s="310"/>
      <c r="R1150" s="156"/>
      <c r="T1150" s="157"/>
      <c r="U1150" s="154"/>
      <c r="V1150" s="154"/>
      <c r="W1150" s="158">
        <f>W1151</f>
        <v>0</v>
      </c>
      <c r="X1150" s="154"/>
      <c r="Y1150" s="158">
        <f>Y1151</f>
        <v>0</v>
      </c>
      <c r="Z1150" s="154"/>
      <c r="AA1150" s="159">
        <f>AA1151</f>
        <v>0</v>
      </c>
      <c r="AR1150" s="160" t="s">
        <v>22</v>
      </c>
      <c r="AT1150" s="161" t="s">
        <v>76</v>
      </c>
      <c r="AU1150" s="161" t="s">
        <v>22</v>
      </c>
      <c r="AY1150" s="160" t="s">
        <v>127</v>
      </c>
      <c r="BK1150" s="162">
        <f>BK1151</f>
        <v>0</v>
      </c>
    </row>
    <row r="1151" spans="2:65" s="1" customFormat="1" ht="31.5" customHeight="1">
      <c r="B1151" s="135"/>
      <c r="C1151" s="163" t="s">
        <v>1339</v>
      </c>
      <c r="D1151" s="163" t="s">
        <v>128</v>
      </c>
      <c r="E1151" s="164" t="s">
        <v>1340</v>
      </c>
      <c r="F1151" s="285" t="s">
        <v>1341</v>
      </c>
      <c r="G1151" s="285"/>
      <c r="H1151" s="285"/>
      <c r="I1151" s="285"/>
      <c r="J1151" s="165" t="s">
        <v>353</v>
      </c>
      <c r="K1151" s="166">
        <v>5303.7139999999999</v>
      </c>
      <c r="L1151" s="286">
        <v>0</v>
      </c>
      <c r="M1151" s="286"/>
      <c r="N1151" s="287">
        <f>ROUND(L1151*K1151,2)</f>
        <v>0</v>
      </c>
      <c r="O1151" s="287"/>
      <c r="P1151" s="287"/>
      <c r="Q1151" s="287"/>
      <c r="R1151" s="138"/>
      <c r="T1151" s="167" t="s">
        <v>5</v>
      </c>
      <c r="U1151" s="47" t="s">
        <v>42</v>
      </c>
      <c r="V1151" s="39"/>
      <c r="W1151" s="168">
        <f>V1151*K1151</f>
        <v>0</v>
      </c>
      <c r="X1151" s="168">
        <v>0</v>
      </c>
      <c r="Y1151" s="168">
        <f>X1151*K1151</f>
        <v>0</v>
      </c>
      <c r="Z1151" s="168">
        <v>0</v>
      </c>
      <c r="AA1151" s="169">
        <f>Z1151*K1151</f>
        <v>0</v>
      </c>
      <c r="AR1151" s="21" t="s">
        <v>150</v>
      </c>
      <c r="AT1151" s="21" t="s">
        <v>128</v>
      </c>
      <c r="AU1151" s="21" t="s">
        <v>87</v>
      </c>
      <c r="AY1151" s="21" t="s">
        <v>127</v>
      </c>
      <c r="BE1151" s="109">
        <f>IF(U1151="základní",N1151,0)</f>
        <v>0</v>
      </c>
      <c r="BF1151" s="109">
        <f>IF(U1151="snížená",N1151,0)</f>
        <v>0</v>
      </c>
      <c r="BG1151" s="109">
        <f>IF(U1151="zákl. přenesená",N1151,0)</f>
        <v>0</v>
      </c>
      <c r="BH1151" s="109">
        <f>IF(U1151="sníž. přenesená",N1151,0)</f>
        <v>0</v>
      </c>
      <c r="BI1151" s="109">
        <f>IF(U1151="nulová",N1151,0)</f>
        <v>0</v>
      </c>
      <c r="BJ1151" s="21" t="s">
        <v>22</v>
      </c>
      <c r="BK1151" s="109">
        <f>ROUND(L1151*K1151,2)</f>
        <v>0</v>
      </c>
      <c r="BL1151" s="21" t="s">
        <v>150</v>
      </c>
      <c r="BM1151" s="21" t="s">
        <v>1342</v>
      </c>
    </row>
    <row r="1152" spans="2:65" s="9" customFormat="1" ht="37.35" customHeight="1">
      <c r="B1152" s="153"/>
      <c r="C1152" s="154"/>
      <c r="D1152" s="155" t="s">
        <v>757</v>
      </c>
      <c r="E1152" s="155"/>
      <c r="F1152" s="155"/>
      <c r="G1152" s="155"/>
      <c r="H1152" s="155"/>
      <c r="I1152" s="155"/>
      <c r="J1152" s="155"/>
      <c r="K1152" s="155"/>
      <c r="L1152" s="155"/>
      <c r="M1152" s="155"/>
      <c r="N1152" s="311">
        <f>BK1152</f>
        <v>0</v>
      </c>
      <c r="O1152" s="312"/>
      <c r="P1152" s="312"/>
      <c r="Q1152" s="312"/>
      <c r="R1152" s="156"/>
      <c r="T1152" s="157"/>
      <c r="U1152" s="154"/>
      <c r="V1152" s="154"/>
      <c r="W1152" s="158">
        <f>W1153</f>
        <v>0</v>
      </c>
      <c r="X1152" s="154"/>
      <c r="Y1152" s="158">
        <f>Y1153</f>
        <v>1.3132257599999999</v>
      </c>
      <c r="Z1152" s="154"/>
      <c r="AA1152" s="159">
        <f>AA1153</f>
        <v>0</v>
      </c>
      <c r="AR1152" s="160" t="s">
        <v>87</v>
      </c>
      <c r="AT1152" s="161" t="s">
        <v>76</v>
      </c>
      <c r="AU1152" s="161" t="s">
        <v>77</v>
      </c>
      <c r="AY1152" s="160" t="s">
        <v>127</v>
      </c>
      <c r="BK1152" s="162">
        <f>BK1153</f>
        <v>0</v>
      </c>
    </row>
    <row r="1153" spans="2:65" s="9" customFormat="1" ht="19.899999999999999" customHeight="1">
      <c r="B1153" s="153"/>
      <c r="C1153" s="154"/>
      <c r="D1153" s="186" t="s">
        <v>758</v>
      </c>
      <c r="E1153" s="186"/>
      <c r="F1153" s="186"/>
      <c r="G1153" s="186"/>
      <c r="H1153" s="186"/>
      <c r="I1153" s="186"/>
      <c r="J1153" s="186"/>
      <c r="K1153" s="186"/>
      <c r="L1153" s="186"/>
      <c r="M1153" s="186"/>
      <c r="N1153" s="296">
        <f>BK1153</f>
        <v>0</v>
      </c>
      <c r="O1153" s="297"/>
      <c r="P1153" s="297"/>
      <c r="Q1153" s="297"/>
      <c r="R1153" s="156"/>
      <c r="T1153" s="157"/>
      <c r="U1153" s="154"/>
      <c r="V1153" s="154"/>
      <c r="W1153" s="158">
        <f>SUM(W1154:W1171)</f>
        <v>0</v>
      </c>
      <c r="X1153" s="154"/>
      <c r="Y1153" s="158">
        <f>SUM(Y1154:Y1171)</f>
        <v>1.3132257599999999</v>
      </c>
      <c r="Z1153" s="154"/>
      <c r="AA1153" s="159">
        <f>SUM(AA1154:AA1171)</f>
        <v>0</v>
      </c>
      <c r="AR1153" s="160" t="s">
        <v>87</v>
      </c>
      <c r="AT1153" s="161" t="s">
        <v>76</v>
      </c>
      <c r="AU1153" s="161" t="s">
        <v>22</v>
      </c>
      <c r="AY1153" s="160" t="s">
        <v>127</v>
      </c>
      <c r="BK1153" s="162">
        <f>SUM(BK1154:BK1171)</f>
        <v>0</v>
      </c>
    </row>
    <row r="1154" spans="2:65" s="1" customFormat="1" ht="44.25" customHeight="1">
      <c r="B1154" s="135"/>
      <c r="C1154" s="163" t="s">
        <v>1343</v>
      </c>
      <c r="D1154" s="163" t="s">
        <v>128</v>
      </c>
      <c r="E1154" s="164" t="s">
        <v>1344</v>
      </c>
      <c r="F1154" s="285" t="s">
        <v>1345</v>
      </c>
      <c r="G1154" s="285"/>
      <c r="H1154" s="285"/>
      <c r="I1154" s="285"/>
      <c r="J1154" s="165" t="s">
        <v>261</v>
      </c>
      <c r="K1154" s="166">
        <v>21.774000000000001</v>
      </c>
      <c r="L1154" s="286">
        <v>0</v>
      </c>
      <c r="M1154" s="286"/>
      <c r="N1154" s="287">
        <f>ROUND(L1154*K1154,2)</f>
        <v>0</v>
      </c>
      <c r="O1154" s="287"/>
      <c r="P1154" s="287"/>
      <c r="Q1154" s="287"/>
      <c r="R1154" s="138"/>
      <c r="T1154" s="167" t="s">
        <v>5</v>
      </c>
      <c r="U1154" s="47" t="s">
        <v>42</v>
      </c>
      <c r="V1154" s="39"/>
      <c r="W1154" s="168">
        <f>V1154*K1154</f>
        <v>0</v>
      </c>
      <c r="X1154" s="168">
        <v>2.4000000000000001E-4</v>
      </c>
      <c r="Y1154" s="168">
        <f>X1154*K1154</f>
        <v>5.2257600000000003E-3</v>
      </c>
      <c r="Z1154" s="168">
        <v>0</v>
      </c>
      <c r="AA1154" s="169">
        <f>Z1154*K1154</f>
        <v>0</v>
      </c>
      <c r="AR1154" s="21" t="s">
        <v>226</v>
      </c>
      <c r="AT1154" s="21" t="s">
        <v>128</v>
      </c>
      <c r="AU1154" s="21" t="s">
        <v>87</v>
      </c>
      <c r="AY1154" s="21" t="s">
        <v>127</v>
      </c>
      <c r="BE1154" s="109">
        <f>IF(U1154="základní",N1154,0)</f>
        <v>0</v>
      </c>
      <c r="BF1154" s="109">
        <f>IF(U1154="snížená",N1154,0)</f>
        <v>0</v>
      </c>
      <c r="BG1154" s="109">
        <f>IF(U1154="zákl. přenesená",N1154,0)</f>
        <v>0</v>
      </c>
      <c r="BH1154" s="109">
        <f>IF(U1154="sníž. přenesená",N1154,0)</f>
        <v>0</v>
      </c>
      <c r="BI1154" s="109">
        <f>IF(U1154="nulová",N1154,0)</f>
        <v>0</v>
      </c>
      <c r="BJ1154" s="21" t="s">
        <v>22</v>
      </c>
      <c r="BK1154" s="109">
        <f>ROUND(L1154*K1154,2)</f>
        <v>0</v>
      </c>
      <c r="BL1154" s="21" t="s">
        <v>226</v>
      </c>
      <c r="BM1154" s="21" t="s">
        <v>1346</v>
      </c>
    </row>
    <row r="1155" spans="2:65" s="11" customFormat="1" ht="22.5" customHeight="1">
      <c r="B1155" s="178"/>
      <c r="C1155" s="179"/>
      <c r="D1155" s="179"/>
      <c r="E1155" s="180" t="s">
        <v>5</v>
      </c>
      <c r="F1155" s="300" t="s">
        <v>1195</v>
      </c>
      <c r="G1155" s="301"/>
      <c r="H1155" s="301"/>
      <c r="I1155" s="301"/>
      <c r="J1155" s="179"/>
      <c r="K1155" s="181" t="s">
        <v>5</v>
      </c>
      <c r="L1155" s="179"/>
      <c r="M1155" s="179"/>
      <c r="N1155" s="179"/>
      <c r="O1155" s="179"/>
      <c r="P1155" s="179"/>
      <c r="Q1155" s="179"/>
      <c r="R1155" s="182"/>
      <c r="T1155" s="183"/>
      <c r="U1155" s="179"/>
      <c r="V1155" s="179"/>
      <c r="W1155" s="179"/>
      <c r="X1155" s="179"/>
      <c r="Y1155" s="179"/>
      <c r="Z1155" s="179"/>
      <c r="AA1155" s="184"/>
      <c r="AT1155" s="185" t="s">
        <v>134</v>
      </c>
      <c r="AU1155" s="185" t="s">
        <v>87</v>
      </c>
      <c r="AV1155" s="11" t="s">
        <v>22</v>
      </c>
      <c r="AW1155" s="11" t="s">
        <v>35</v>
      </c>
      <c r="AX1155" s="11" t="s">
        <v>77</v>
      </c>
      <c r="AY1155" s="185" t="s">
        <v>127</v>
      </c>
    </row>
    <row r="1156" spans="2:65" s="11" customFormat="1" ht="22.5" customHeight="1">
      <c r="B1156" s="178"/>
      <c r="C1156" s="179"/>
      <c r="D1156" s="179"/>
      <c r="E1156" s="180" t="s">
        <v>5</v>
      </c>
      <c r="F1156" s="290" t="s">
        <v>1196</v>
      </c>
      <c r="G1156" s="291"/>
      <c r="H1156" s="291"/>
      <c r="I1156" s="291"/>
      <c r="J1156" s="179"/>
      <c r="K1156" s="181" t="s">
        <v>5</v>
      </c>
      <c r="L1156" s="179"/>
      <c r="M1156" s="179"/>
      <c r="N1156" s="179"/>
      <c r="O1156" s="179"/>
      <c r="P1156" s="179"/>
      <c r="Q1156" s="179"/>
      <c r="R1156" s="182"/>
      <c r="T1156" s="183"/>
      <c r="U1156" s="179"/>
      <c r="V1156" s="179"/>
      <c r="W1156" s="179"/>
      <c r="X1156" s="179"/>
      <c r="Y1156" s="179"/>
      <c r="Z1156" s="179"/>
      <c r="AA1156" s="184"/>
      <c r="AT1156" s="185" t="s">
        <v>134</v>
      </c>
      <c r="AU1156" s="185" t="s">
        <v>87</v>
      </c>
      <c r="AV1156" s="11" t="s">
        <v>22</v>
      </c>
      <c r="AW1156" s="11" t="s">
        <v>35</v>
      </c>
      <c r="AX1156" s="11" t="s">
        <v>77</v>
      </c>
      <c r="AY1156" s="185" t="s">
        <v>127</v>
      </c>
    </row>
    <row r="1157" spans="2:65" s="11" customFormat="1" ht="22.5" customHeight="1">
      <c r="B1157" s="178"/>
      <c r="C1157" s="179"/>
      <c r="D1157" s="179"/>
      <c r="E1157" s="180" t="s">
        <v>5</v>
      </c>
      <c r="F1157" s="290" t="s">
        <v>1197</v>
      </c>
      <c r="G1157" s="291"/>
      <c r="H1157" s="291"/>
      <c r="I1157" s="291"/>
      <c r="J1157" s="179"/>
      <c r="K1157" s="181" t="s">
        <v>5</v>
      </c>
      <c r="L1157" s="179"/>
      <c r="M1157" s="179"/>
      <c r="N1157" s="179"/>
      <c r="O1157" s="179"/>
      <c r="P1157" s="179"/>
      <c r="Q1157" s="179"/>
      <c r="R1157" s="182"/>
      <c r="T1157" s="183"/>
      <c r="U1157" s="179"/>
      <c r="V1157" s="179"/>
      <c r="W1157" s="179"/>
      <c r="X1157" s="179"/>
      <c r="Y1157" s="179"/>
      <c r="Z1157" s="179"/>
      <c r="AA1157" s="184"/>
      <c r="AT1157" s="185" t="s">
        <v>134</v>
      </c>
      <c r="AU1157" s="185" t="s">
        <v>87</v>
      </c>
      <c r="AV1157" s="11" t="s">
        <v>22</v>
      </c>
      <c r="AW1157" s="11" t="s">
        <v>35</v>
      </c>
      <c r="AX1157" s="11" t="s">
        <v>77</v>
      </c>
      <c r="AY1157" s="185" t="s">
        <v>127</v>
      </c>
    </row>
    <row r="1158" spans="2:65" s="11" customFormat="1" ht="22.5" customHeight="1">
      <c r="B1158" s="178"/>
      <c r="C1158" s="179"/>
      <c r="D1158" s="179"/>
      <c r="E1158" s="180" t="s">
        <v>5</v>
      </c>
      <c r="F1158" s="290" t="s">
        <v>1198</v>
      </c>
      <c r="G1158" s="291"/>
      <c r="H1158" s="291"/>
      <c r="I1158" s="291"/>
      <c r="J1158" s="179"/>
      <c r="K1158" s="181" t="s">
        <v>5</v>
      </c>
      <c r="L1158" s="179"/>
      <c r="M1158" s="179"/>
      <c r="N1158" s="179"/>
      <c r="O1158" s="179"/>
      <c r="P1158" s="179"/>
      <c r="Q1158" s="179"/>
      <c r="R1158" s="182"/>
      <c r="T1158" s="183"/>
      <c r="U1158" s="179"/>
      <c r="V1158" s="179"/>
      <c r="W1158" s="179"/>
      <c r="X1158" s="179"/>
      <c r="Y1158" s="179"/>
      <c r="Z1158" s="179"/>
      <c r="AA1158" s="184"/>
      <c r="AT1158" s="185" t="s">
        <v>134</v>
      </c>
      <c r="AU1158" s="185" t="s">
        <v>87</v>
      </c>
      <c r="AV1158" s="11" t="s">
        <v>22</v>
      </c>
      <c r="AW1158" s="11" t="s">
        <v>35</v>
      </c>
      <c r="AX1158" s="11" t="s">
        <v>77</v>
      </c>
      <c r="AY1158" s="185" t="s">
        <v>127</v>
      </c>
    </row>
    <row r="1159" spans="2:65" s="11" customFormat="1" ht="22.5" customHeight="1">
      <c r="B1159" s="178"/>
      <c r="C1159" s="179"/>
      <c r="D1159" s="179"/>
      <c r="E1159" s="180" t="s">
        <v>5</v>
      </c>
      <c r="F1159" s="290" t="s">
        <v>803</v>
      </c>
      <c r="G1159" s="291"/>
      <c r="H1159" s="291"/>
      <c r="I1159" s="291"/>
      <c r="J1159" s="179"/>
      <c r="K1159" s="181" t="s">
        <v>5</v>
      </c>
      <c r="L1159" s="179"/>
      <c r="M1159" s="179"/>
      <c r="N1159" s="179"/>
      <c r="O1159" s="179"/>
      <c r="P1159" s="179"/>
      <c r="Q1159" s="179"/>
      <c r="R1159" s="182"/>
      <c r="T1159" s="183"/>
      <c r="U1159" s="179"/>
      <c r="V1159" s="179"/>
      <c r="W1159" s="179"/>
      <c r="X1159" s="179"/>
      <c r="Y1159" s="179"/>
      <c r="Z1159" s="179"/>
      <c r="AA1159" s="184"/>
      <c r="AT1159" s="185" t="s">
        <v>134</v>
      </c>
      <c r="AU1159" s="185" t="s">
        <v>87</v>
      </c>
      <c r="AV1159" s="11" t="s">
        <v>22</v>
      </c>
      <c r="AW1159" s="11" t="s">
        <v>35</v>
      </c>
      <c r="AX1159" s="11" t="s">
        <v>77</v>
      </c>
      <c r="AY1159" s="185" t="s">
        <v>127</v>
      </c>
    </row>
    <row r="1160" spans="2:65" s="10" customFormat="1" ht="22.5" customHeight="1">
      <c r="B1160" s="170"/>
      <c r="C1160" s="171"/>
      <c r="D1160" s="171"/>
      <c r="E1160" s="172" t="s">
        <v>5</v>
      </c>
      <c r="F1160" s="302" t="s">
        <v>1347</v>
      </c>
      <c r="G1160" s="303"/>
      <c r="H1160" s="303"/>
      <c r="I1160" s="303"/>
      <c r="J1160" s="171"/>
      <c r="K1160" s="173">
        <v>6.21</v>
      </c>
      <c r="L1160" s="171"/>
      <c r="M1160" s="171"/>
      <c r="N1160" s="171"/>
      <c r="O1160" s="171"/>
      <c r="P1160" s="171"/>
      <c r="Q1160" s="171"/>
      <c r="R1160" s="174"/>
      <c r="T1160" s="175"/>
      <c r="U1160" s="171"/>
      <c r="V1160" s="171"/>
      <c r="W1160" s="171"/>
      <c r="X1160" s="171"/>
      <c r="Y1160" s="171"/>
      <c r="Z1160" s="171"/>
      <c r="AA1160" s="176"/>
      <c r="AT1160" s="177" t="s">
        <v>134</v>
      </c>
      <c r="AU1160" s="177" t="s">
        <v>87</v>
      </c>
      <c r="AV1160" s="10" t="s">
        <v>87</v>
      </c>
      <c r="AW1160" s="10" t="s">
        <v>35</v>
      </c>
      <c r="AX1160" s="10" t="s">
        <v>77</v>
      </c>
      <c r="AY1160" s="177" t="s">
        <v>127</v>
      </c>
    </row>
    <row r="1161" spans="2:65" s="11" customFormat="1" ht="22.5" customHeight="1">
      <c r="B1161" s="178"/>
      <c r="C1161" s="179"/>
      <c r="D1161" s="179"/>
      <c r="E1161" s="180" t="s">
        <v>5</v>
      </c>
      <c r="F1161" s="290" t="s">
        <v>805</v>
      </c>
      <c r="G1161" s="291"/>
      <c r="H1161" s="291"/>
      <c r="I1161" s="291"/>
      <c r="J1161" s="179"/>
      <c r="K1161" s="181" t="s">
        <v>5</v>
      </c>
      <c r="L1161" s="179"/>
      <c r="M1161" s="179"/>
      <c r="N1161" s="179"/>
      <c r="O1161" s="179"/>
      <c r="P1161" s="179"/>
      <c r="Q1161" s="179"/>
      <c r="R1161" s="182"/>
      <c r="T1161" s="183"/>
      <c r="U1161" s="179"/>
      <c r="V1161" s="179"/>
      <c r="W1161" s="179"/>
      <c r="X1161" s="179"/>
      <c r="Y1161" s="179"/>
      <c r="Z1161" s="179"/>
      <c r="AA1161" s="184"/>
      <c r="AT1161" s="185" t="s">
        <v>134</v>
      </c>
      <c r="AU1161" s="185" t="s">
        <v>87</v>
      </c>
      <c r="AV1161" s="11" t="s">
        <v>22</v>
      </c>
      <c r="AW1161" s="11" t="s">
        <v>35</v>
      </c>
      <c r="AX1161" s="11" t="s">
        <v>77</v>
      </c>
      <c r="AY1161" s="185" t="s">
        <v>127</v>
      </c>
    </row>
    <row r="1162" spans="2:65" s="10" customFormat="1" ht="22.5" customHeight="1">
      <c r="B1162" s="170"/>
      <c r="C1162" s="171"/>
      <c r="D1162" s="171"/>
      <c r="E1162" s="172" t="s">
        <v>5</v>
      </c>
      <c r="F1162" s="302" t="s">
        <v>1348</v>
      </c>
      <c r="G1162" s="303"/>
      <c r="H1162" s="303"/>
      <c r="I1162" s="303"/>
      <c r="J1162" s="171"/>
      <c r="K1162" s="173">
        <v>8.1129999999999995</v>
      </c>
      <c r="L1162" s="171"/>
      <c r="M1162" s="171"/>
      <c r="N1162" s="171"/>
      <c r="O1162" s="171"/>
      <c r="P1162" s="171"/>
      <c r="Q1162" s="171"/>
      <c r="R1162" s="174"/>
      <c r="T1162" s="175"/>
      <c r="U1162" s="171"/>
      <c r="V1162" s="171"/>
      <c r="W1162" s="171"/>
      <c r="X1162" s="171"/>
      <c r="Y1162" s="171"/>
      <c r="Z1162" s="171"/>
      <c r="AA1162" s="176"/>
      <c r="AT1162" s="177" t="s">
        <v>134</v>
      </c>
      <c r="AU1162" s="177" t="s">
        <v>87</v>
      </c>
      <c r="AV1162" s="10" t="s">
        <v>87</v>
      </c>
      <c r="AW1162" s="10" t="s">
        <v>35</v>
      </c>
      <c r="AX1162" s="10" t="s">
        <v>77</v>
      </c>
      <c r="AY1162" s="177" t="s">
        <v>127</v>
      </c>
    </row>
    <row r="1163" spans="2:65" s="11" customFormat="1" ht="22.5" customHeight="1">
      <c r="B1163" s="178"/>
      <c r="C1163" s="179"/>
      <c r="D1163" s="179"/>
      <c r="E1163" s="180" t="s">
        <v>5</v>
      </c>
      <c r="F1163" s="290" t="s">
        <v>807</v>
      </c>
      <c r="G1163" s="291"/>
      <c r="H1163" s="291"/>
      <c r="I1163" s="291"/>
      <c r="J1163" s="179"/>
      <c r="K1163" s="181" t="s">
        <v>5</v>
      </c>
      <c r="L1163" s="179"/>
      <c r="M1163" s="179"/>
      <c r="N1163" s="179"/>
      <c r="O1163" s="179"/>
      <c r="P1163" s="179"/>
      <c r="Q1163" s="179"/>
      <c r="R1163" s="182"/>
      <c r="T1163" s="183"/>
      <c r="U1163" s="179"/>
      <c r="V1163" s="179"/>
      <c r="W1163" s="179"/>
      <c r="X1163" s="179"/>
      <c r="Y1163" s="179"/>
      <c r="Z1163" s="179"/>
      <c r="AA1163" s="184"/>
      <c r="AT1163" s="185" t="s">
        <v>134</v>
      </c>
      <c r="AU1163" s="185" t="s">
        <v>87</v>
      </c>
      <c r="AV1163" s="11" t="s">
        <v>22</v>
      </c>
      <c r="AW1163" s="11" t="s">
        <v>35</v>
      </c>
      <c r="AX1163" s="11" t="s">
        <v>77</v>
      </c>
      <c r="AY1163" s="185" t="s">
        <v>127</v>
      </c>
    </row>
    <row r="1164" spans="2:65" s="10" customFormat="1" ht="22.5" customHeight="1">
      <c r="B1164" s="170"/>
      <c r="C1164" s="171"/>
      <c r="D1164" s="171"/>
      <c r="E1164" s="172" t="s">
        <v>5</v>
      </c>
      <c r="F1164" s="302" t="s">
        <v>1349</v>
      </c>
      <c r="G1164" s="303"/>
      <c r="H1164" s="303"/>
      <c r="I1164" s="303"/>
      <c r="J1164" s="171"/>
      <c r="K1164" s="173">
        <v>4.391</v>
      </c>
      <c r="L1164" s="171"/>
      <c r="M1164" s="171"/>
      <c r="N1164" s="171"/>
      <c r="O1164" s="171"/>
      <c r="P1164" s="171"/>
      <c r="Q1164" s="171"/>
      <c r="R1164" s="174"/>
      <c r="T1164" s="175"/>
      <c r="U1164" s="171"/>
      <c r="V1164" s="171"/>
      <c r="W1164" s="171"/>
      <c r="X1164" s="171"/>
      <c r="Y1164" s="171"/>
      <c r="Z1164" s="171"/>
      <c r="AA1164" s="176"/>
      <c r="AT1164" s="177" t="s">
        <v>134</v>
      </c>
      <c r="AU1164" s="177" t="s">
        <v>87</v>
      </c>
      <c r="AV1164" s="10" t="s">
        <v>87</v>
      </c>
      <c r="AW1164" s="10" t="s">
        <v>35</v>
      </c>
      <c r="AX1164" s="10" t="s">
        <v>77</v>
      </c>
      <c r="AY1164" s="177" t="s">
        <v>127</v>
      </c>
    </row>
    <row r="1165" spans="2:65" s="11" customFormat="1" ht="22.5" customHeight="1">
      <c r="B1165" s="178"/>
      <c r="C1165" s="179"/>
      <c r="D1165" s="179"/>
      <c r="E1165" s="180" t="s">
        <v>5</v>
      </c>
      <c r="F1165" s="290" t="s">
        <v>809</v>
      </c>
      <c r="G1165" s="291"/>
      <c r="H1165" s="291"/>
      <c r="I1165" s="291"/>
      <c r="J1165" s="179"/>
      <c r="K1165" s="181" t="s">
        <v>5</v>
      </c>
      <c r="L1165" s="179"/>
      <c r="M1165" s="179"/>
      <c r="N1165" s="179"/>
      <c r="O1165" s="179"/>
      <c r="P1165" s="179"/>
      <c r="Q1165" s="179"/>
      <c r="R1165" s="182"/>
      <c r="T1165" s="183"/>
      <c r="U1165" s="179"/>
      <c r="V1165" s="179"/>
      <c r="W1165" s="179"/>
      <c r="X1165" s="179"/>
      <c r="Y1165" s="179"/>
      <c r="Z1165" s="179"/>
      <c r="AA1165" s="184"/>
      <c r="AT1165" s="185" t="s">
        <v>134</v>
      </c>
      <c r="AU1165" s="185" t="s">
        <v>87</v>
      </c>
      <c r="AV1165" s="11" t="s">
        <v>22</v>
      </c>
      <c r="AW1165" s="11" t="s">
        <v>35</v>
      </c>
      <c r="AX1165" s="11" t="s">
        <v>77</v>
      </c>
      <c r="AY1165" s="185" t="s">
        <v>127</v>
      </c>
    </row>
    <row r="1166" spans="2:65" s="10" customFormat="1" ht="22.5" customHeight="1">
      <c r="B1166" s="170"/>
      <c r="C1166" s="171"/>
      <c r="D1166" s="171"/>
      <c r="E1166" s="172" t="s">
        <v>5</v>
      </c>
      <c r="F1166" s="302" t="s">
        <v>1350</v>
      </c>
      <c r="G1166" s="303"/>
      <c r="H1166" s="303"/>
      <c r="I1166" s="303"/>
      <c r="J1166" s="171"/>
      <c r="K1166" s="173">
        <v>3.06</v>
      </c>
      <c r="L1166" s="171"/>
      <c r="M1166" s="171"/>
      <c r="N1166" s="171"/>
      <c r="O1166" s="171"/>
      <c r="P1166" s="171"/>
      <c r="Q1166" s="171"/>
      <c r="R1166" s="174"/>
      <c r="T1166" s="175"/>
      <c r="U1166" s="171"/>
      <c r="V1166" s="171"/>
      <c r="W1166" s="171"/>
      <c r="X1166" s="171"/>
      <c r="Y1166" s="171"/>
      <c r="Z1166" s="171"/>
      <c r="AA1166" s="176"/>
      <c r="AT1166" s="177" t="s">
        <v>134</v>
      </c>
      <c r="AU1166" s="177" t="s">
        <v>87</v>
      </c>
      <c r="AV1166" s="10" t="s">
        <v>87</v>
      </c>
      <c r="AW1166" s="10" t="s">
        <v>35</v>
      </c>
      <c r="AX1166" s="10" t="s">
        <v>77</v>
      </c>
      <c r="AY1166" s="177" t="s">
        <v>127</v>
      </c>
    </row>
    <row r="1167" spans="2:65" s="12" customFormat="1" ht="22.5" customHeight="1">
      <c r="B1167" s="188"/>
      <c r="C1167" s="189"/>
      <c r="D1167" s="189"/>
      <c r="E1167" s="190" t="s">
        <v>5</v>
      </c>
      <c r="F1167" s="304" t="s">
        <v>279</v>
      </c>
      <c r="G1167" s="305"/>
      <c r="H1167" s="305"/>
      <c r="I1167" s="305"/>
      <c r="J1167" s="189"/>
      <c r="K1167" s="191">
        <v>21.774000000000001</v>
      </c>
      <c r="L1167" s="189"/>
      <c r="M1167" s="189"/>
      <c r="N1167" s="189"/>
      <c r="O1167" s="189"/>
      <c r="P1167" s="189"/>
      <c r="Q1167" s="189"/>
      <c r="R1167" s="192"/>
      <c r="T1167" s="193"/>
      <c r="U1167" s="189"/>
      <c r="V1167" s="189"/>
      <c r="W1167" s="189"/>
      <c r="X1167" s="189"/>
      <c r="Y1167" s="189"/>
      <c r="Z1167" s="189"/>
      <c r="AA1167" s="194"/>
      <c r="AT1167" s="195" t="s">
        <v>134</v>
      </c>
      <c r="AU1167" s="195" t="s">
        <v>87</v>
      </c>
      <c r="AV1167" s="12" t="s">
        <v>150</v>
      </c>
      <c r="AW1167" s="12" t="s">
        <v>35</v>
      </c>
      <c r="AX1167" s="12" t="s">
        <v>22</v>
      </c>
      <c r="AY1167" s="195" t="s">
        <v>127</v>
      </c>
    </row>
    <row r="1168" spans="2:65" s="1" customFormat="1" ht="31.5" customHeight="1">
      <c r="B1168" s="135"/>
      <c r="C1168" s="196" t="s">
        <v>1351</v>
      </c>
      <c r="D1168" s="196" t="s">
        <v>365</v>
      </c>
      <c r="E1168" s="197" t="s">
        <v>1352</v>
      </c>
      <c r="F1168" s="306" t="s">
        <v>1353</v>
      </c>
      <c r="G1168" s="306"/>
      <c r="H1168" s="306"/>
      <c r="I1168" s="306"/>
      <c r="J1168" s="198" t="s">
        <v>472</v>
      </c>
      <c r="K1168" s="199">
        <v>545</v>
      </c>
      <c r="L1168" s="307">
        <v>0</v>
      </c>
      <c r="M1168" s="307"/>
      <c r="N1168" s="308">
        <f>ROUND(L1168*K1168,2)</f>
        <v>0</v>
      </c>
      <c r="O1168" s="287"/>
      <c r="P1168" s="287"/>
      <c r="Q1168" s="287"/>
      <c r="R1168" s="138"/>
      <c r="T1168" s="167" t="s">
        <v>5</v>
      </c>
      <c r="U1168" s="47" t="s">
        <v>42</v>
      </c>
      <c r="V1168" s="39"/>
      <c r="W1168" s="168">
        <f>V1168*K1168</f>
        <v>0</v>
      </c>
      <c r="X1168" s="168">
        <v>2.3999999999999998E-3</v>
      </c>
      <c r="Y1168" s="168">
        <f>X1168*K1168</f>
        <v>1.3079999999999998</v>
      </c>
      <c r="Z1168" s="168">
        <v>0</v>
      </c>
      <c r="AA1168" s="169">
        <f>Z1168*K1168</f>
        <v>0</v>
      </c>
      <c r="AR1168" s="21" t="s">
        <v>432</v>
      </c>
      <c r="AT1168" s="21" t="s">
        <v>365</v>
      </c>
      <c r="AU1168" s="21" t="s">
        <v>87</v>
      </c>
      <c r="AY1168" s="21" t="s">
        <v>127</v>
      </c>
      <c r="BE1168" s="109">
        <f>IF(U1168="základní",N1168,0)</f>
        <v>0</v>
      </c>
      <c r="BF1168" s="109">
        <f>IF(U1168="snížená",N1168,0)</f>
        <v>0</v>
      </c>
      <c r="BG1168" s="109">
        <f>IF(U1168="zákl. přenesená",N1168,0)</f>
        <v>0</v>
      </c>
      <c r="BH1168" s="109">
        <f>IF(U1168="sníž. přenesená",N1168,0)</f>
        <v>0</v>
      </c>
      <c r="BI1168" s="109">
        <f>IF(U1168="nulová",N1168,0)</f>
        <v>0</v>
      </c>
      <c r="BJ1168" s="21" t="s">
        <v>22</v>
      </c>
      <c r="BK1168" s="109">
        <f>ROUND(L1168*K1168,2)</f>
        <v>0</v>
      </c>
      <c r="BL1168" s="21" t="s">
        <v>226</v>
      </c>
      <c r="BM1168" s="21" t="s">
        <v>1354</v>
      </c>
    </row>
    <row r="1169" spans="2:63" s="10" customFormat="1" ht="22.5" customHeight="1">
      <c r="B1169" s="170"/>
      <c r="C1169" s="171"/>
      <c r="D1169" s="171"/>
      <c r="E1169" s="172" t="s">
        <v>5</v>
      </c>
      <c r="F1169" s="288" t="s">
        <v>1355</v>
      </c>
      <c r="G1169" s="289"/>
      <c r="H1169" s="289"/>
      <c r="I1169" s="289"/>
      <c r="J1169" s="171"/>
      <c r="K1169" s="173">
        <v>544.35</v>
      </c>
      <c r="L1169" s="171"/>
      <c r="M1169" s="171"/>
      <c r="N1169" s="171"/>
      <c r="O1169" s="171"/>
      <c r="P1169" s="171"/>
      <c r="Q1169" s="171"/>
      <c r="R1169" s="174"/>
      <c r="T1169" s="175"/>
      <c r="U1169" s="171"/>
      <c r="V1169" s="171"/>
      <c r="W1169" s="171"/>
      <c r="X1169" s="171"/>
      <c r="Y1169" s="171"/>
      <c r="Z1169" s="171"/>
      <c r="AA1169" s="176"/>
      <c r="AT1169" s="177" t="s">
        <v>134</v>
      </c>
      <c r="AU1169" s="177" t="s">
        <v>87</v>
      </c>
      <c r="AV1169" s="10" t="s">
        <v>87</v>
      </c>
      <c r="AW1169" s="10" t="s">
        <v>35</v>
      </c>
      <c r="AX1169" s="10" t="s">
        <v>77</v>
      </c>
      <c r="AY1169" s="177" t="s">
        <v>127</v>
      </c>
    </row>
    <row r="1170" spans="2:63" s="11" customFormat="1" ht="22.5" customHeight="1">
      <c r="B1170" s="178"/>
      <c r="C1170" s="179"/>
      <c r="D1170" s="179"/>
      <c r="E1170" s="180" t="s">
        <v>5</v>
      </c>
      <c r="F1170" s="290" t="s">
        <v>747</v>
      </c>
      <c r="G1170" s="291"/>
      <c r="H1170" s="291"/>
      <c r="I1170" s="291"/>
      <c r="J1170" s="179"/>
      <c r="K1170" s="181" t="s">
        <v>5</v>
      </c>
      <c r="L1170" s="179"/>
      <c r="M1170" s="179"/>
      <c r="N1170" s="179"/>
      <c r="O1170" s="179"/>
      <c r="P1170" s="179"/>
      <c r="Q1170" s="179"/>
      <c r="R1170" s="182"/>
      <c r="T1170" s="183"/>
      <c r="U1170" s="179"/>
      <c r="V1170" s="179"/>
      <c r="W1170" s="179"/>
      <c r="X1170" s="179"/>
      <c r="Y1170" s="179"/>
      <c r="Z1170" s="179"/>
      <c r="AA1170" s="184"/>
      <c r="AT1170" s="185" t="s">
        <v>134</v>
      </c>
      <c r="AU1170" s="185" t="s">
        <v>87</v>
      </c>
      <c r="AV1170" s="11" t="s">
        <v>22</v>
      </c>
      <c r="AW1170" s="11" t="s">
        <v>35</v>
      </c>
      <c r="AX1170" s="11" t="s">
        <v>77</v>
      </c>
      <c r="AY1170" s="185" t="s">
        <v>127</v>
      </c>
    </row>
    <row r="1171" spans="2:63" s="10" customFormat="1" ht="22.5" customHeight="1">
      <c r="B1171" s="170"/>
      <c r="C1171" s="171"/>
      <c r="D1171" s="171"/>
      <c r="E1171" s="172" t="s">
        <v>5</v>
      </c>
      <c r="F1171" s="302" t="s">
        <v>1356</v>
      </c>
      <c r="G1171" s="303"/>
      <c r="H1171" s="303"/>
      <c r="I1171" s="303"/>
      <c r="J1171" s="171"/>
      <c r="K1171" s="173">
        <v>545</v>
      </c>
      <c r="L1171" s="171"/>
      <c r="M1171" s="171"/>
      <c r="N1171" s="171"/>
      <c r="O1171" s="171"/>
      <c r="P1171" s="171"/>
      <c r="Q1171" s="171"/>
      <c r="R1171" s="174"/>
      <c r="T1171" s="175"/>
      <c r="U1171" s="171"/>
      <c r="V1171" s="171"/>
      <c r="W1171" s="171"/>
      <c r="X1171" s="171"/>
      <c r="Y1171" s="171"/>
      <c r="Z1171" s="171"/>
      <c r="AA1171" s="176"/>
      <c r="AT1171" s="177" t="s">
        <v>134</v>
      </c>
      <c r="AU1171" s="177" t="s">
        <v>87</v>
      </c>
      <c r="AV1171" s="10" t="s">
        <v>87</v>
      </c>
      <c r="AW1171" s="10" t="s">
        <v>35</v>
      </c>
      <c r="AX1171" s="10" t="s">
        <v>22</v>
      </c>
      <c r="AY1171" s="177" t="s">
        <v>127</v>
      </c>
    </row>
    <row r="1172" spans="2:63" s="1" customFormat="1" ht="49.9" customHeight="1">
      <c r="B1172" s="38"/>
      <c r="C1172" s="39"/>
      <c r="D1172" s="155"/>
      <c r="E1172" s="39"/>
      <c r="F1172" s="39"/>
      <c r="G1172" s="39"/>
      <c r="H1172" s="39"/>
      <c r="I1172" s="39"/>
      <c r="J1172" s="39"/>
      <c r="K1172" s="39"/>
      <c r="L1172" s="39"/>
      <c r="M1172" s="39"/>
      <c r="N1172" s="298"/>
      <c r="O1172" s="276"/>
      <c r="P1172" s="276"/>
      <c r="Q1172" s="276"/>
      <c r="R1172" s="40"/>
      <c r="T1172" s="187"/>
      <c r="U1172" s="59"/>
      <c r="V1172" s="59"/>
      <c r="W1172" s="59"/>
      <c r="X1172" s="59"/>
      <c r="Y1172" s="59"/>
      <c r="Z1172" s="59"/>
      <c r="AA1172" s="61"/>
      <c r="AT1172" s="21" t="s">
        <v>76</v>
      </c>
      <c r="AU1172" s="21" t="s">
        <v>77</v>
      </c>
      <c r="AY1172" s="21" t="s">
        <v>243</v>
      </c>
      <c r="BK1172" s="109">
        <v>0</v>
      </c>
    </row>
    <row r="1173" spans="2:63" s="1" customFormat="1" ht="6.95" customHeight="1">
      <c r="B1173" s="62"/>
      <c r="C1173" s="63"/>
      <c r="D1173" s="63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4"/>
    </row>
  </sheetData>
  <mergeCells count="1392">
    <mergeCell ref="N1172:Q1172"/>
    <mergeCell ref="H1:K1"/>
    <mergeCell ref="S2:AC2"/>
    <mergeCell ref="F1169:I1169"/>
    <mergeCell ref="F1170:I1170"/>
    <mergeCell ref="F1171:I1171"/>
    <mergeCell ref="N129:Q129"/>
    <mergeCell ref="N130:Q130"/>
    <mergeCell ref="N131:Q131"/>
    <mergeCell ref="N480:Q480"/>
    <mergeCell ref="N518:Q518"/>
    <mergeCell ref="N535:Q535"/>
    <mergeCell ref="N578:Q578"/>
    <mergeCell ref="N587:Q587"/>
    <mergeCell ref="N690:Q690"/>
    <mergeCell ref="N695:Q695"/>
    <mergeCell ref="N1107:Q1107"/>
    <mergeCell ref="N1143:Q1143"/>
    <mergeCell ref="N1150:Q1150"/>
    <mergeCell ref="N1152:Q1152"/>
    <mergeCell ref="N1153:Q1153"/>
    <mergeCell ref="F1154:I1154"/>
    <mergeCell ref="L1154:M1154"/>
    <mergeCell ref="N1154:Q1154"/>
    <mergeCell ref="F1155:I1155"/>
    <mergeCell ref="F1156:I1156"/>
    <mergeCell ref="F1157:I1157"/>
    <mergeCell ref="F1158:I1158"/>
    <mergeCell ref="F1159:I1159"/>
    <mergeCell ref="F1160:I1160"/>
    <mergeCell ref="F1161:I1161"/>
    <mergeCell ref="F1162:I1162"/>
    <mergeCell ref="F1163:I1163"/>
    <mergeCell ref="F1164:I1164"/>
    <mergeCell ref="F1165:I1165"/>
    <mergeCell ref="F1166:I1166"/>
    <mergeCell ref="F1167:I1167"/>
    <mergeCell ref="F1168:I1168"/>
    <mergeCell ref="L1168:M1168"/>
    <mergeCell ref="N1168:Q1168"/>
    <mergeCell ref="F1145:I1145"/>
    <mergeCell ref="L1145:M1145"/>
    <mergeCell ref="N1145:Q1145"/>
    <mergeCell ref="F1146:I1146"/>
    <mergeCell ref="L1146:M1146"/>
    <mergeCell ref="N1146:Q1146"/>
    <mergeCell ref="F1147:I1147"/>
    <mergeCell ref="L1147:M1147"/>
    <mergeCell ref="N1147:Q1147"/>
    <mergeCell ref="F1148:I1148"/>
    <mergeCell ref="L1148:M1148"/>
    <mergeCell ref="N1148:Q1148"/>
    <mergeCell ref="F1149:I1149"/>
    <mergeCell ref="L1149:M1149"/>
    <mergeCell ref="N1149:Q1149"/>
    <mergeCell ref="F1151:I1151"/>
    <mergeCell ref="L1151:M1151"/>
    <mergeCell ref="N1151:Q1151"/>
    <mergeCell ref="F1130:I1130"/>
    <mergeCell ref="L1130:M1130"/>
    <mergeCell ref="N1130:Q1130"/>
    <mergeCell ref="F1131:I1131"/>
    <mergeCell ref="F1132:I1132"/>
    <mergeCell ref="F1133:I1133"/>
    <mergeCell ref="F1134:I1134"/>
    <mergeCell ref="F1135:I1135"/>
    <mergeCell ref="F1136:I1136"/>
    <mergeCell ref="F1137:I1137"/>
    <mergeCell ref="F1138:I1138"/>
    <mergeCell ref="F1139:I1139"/>
    <mergeCell ref="F1140:I1140"/>
    <mergeCell ref="F1141:I1141"/>
    <mergeCell ref="F1142:I1142"/>
    <mergeCell ref="F1144:I1144"/>
    <mergeCell ref="L1144:M1144"/>
    <mergeCell ref="N1144:Q1144"/>
    <mergeCell ref="F1119:I1119"/>
    <mergeCell ref="F1120:I1120"/>
    <mergeCell ref="L1120:M1120"/>
    <mergeCell ref="N1120:Q1120"/>
    <mergeCell ref="F1121:I1121"/>
    <mergeCell ref="F1122:I1122"/>
    <mergeCell ref="L1122:M1122"/>
    <mergeCell ref="N1122:Q1122"/>
    <mergeCell ref="F1123:I1123"/>
    <mergeCell ref="F1124:I1124"/>
    <mergeCell ref="F1125:I1125"/>
    <mergeCell ref="F1126:I1126"/>
    <mergeCell ref="F1127:I1127"/>
    <mergeCell ref="F1128:I1128"/>
    <mergeCell ref="F1129:I1129"/>
    <mergeCell ref="L1129:M1129"/>
    <mergeCell ref="N1129:Q1129"/>
    <mergeCell ref="F1105:I1105"/>
    <mergeCell ref="F1106:I1106"/>
    <mergeCell ref="F1108:I1108"/>
    <mergeCell ref="L1108:M1108"/>
    <mergeCell ref="N1108:Q1108"/>
    <mergeCell ref="F1109:I1109"/>
    <mergeCell ref="F1110:I1110"/>
    <mergeCell ref="F1111:I1111"/>
    <mergeCell ref="F1112:I1112"/>
    <mergeCell ref="F1113:I1113"/>
    <mergeCell ref="L1113:M1113"/>
    <mergeCell ref="N1113:Q1113"/>
    <mergeCell ref="F1114:I1114"/>
    <mergeCell ref="F1115:I1115"/>
    <mergeCell ref="F1116:I1116"/>
    <mergeCell ref="F1117:I1117"/>
    <mergeCell ref="F1118:I1118"/>
    <mergeCell ref="F1092:I1092"/>
    <mergeCell ref="F1093:I1093"/>
    <mergeCell ref="F1094:I1094"/>
    <mergeCell ref="F1095:I1095"/>
    <mergeCell ref="F1096:I1096"/>
    <mergeCell ref="F1097:I1097"/>
    <mergeCell ref="F1098:I1098"/>
    <mergeCell ref="F1099:I1099"/>
    <mergeCell ref="L1099:M1099"/>
    <mergeCell ref="N1099:Q1099"/>
    <mergeCell ref="F1100:I1100"/>
    <mergeCell ref="F1101:I1101"/>
    <mergeCell ref="F1102:I1102"/>
    <mergeCell ref="F1103:I1103"/>
    <mergeCell ref="L1103:M1103"/>
    <mergeCell ref="N1103:Q1103"/>
    <mergeCell ref="F1104:I1104"/>
    <mergeCell ref="F1079:I1079"/>
    <mergeCell ref="F1080:I1080"/>
    <mergeCell ref="F1081:I1081"/>
    <mergeCell ref="F1082:I1082"/>
    <mergeCell ref="F1083:I1083"/>
    <mergeCell ref="F1084:I1084"/>
    <mergeCell ref="F1085:I1085"/>
    <mergeCell ref="F1086:I1086"/>
    <mergeCell ref="F1087:I1087"/>
    <mergeCell ref="L1087:M1087"/>
    <mergeCell ref="N1087:Q1087"/>
    <mergeCell ref="F1088:I1088"/>
    <mergeCell ref="L1088:M1088"/>
    <mergeCell ref="N1088:Q1088"/>
    <mergeCell ref="F1089:I1089"/>
    <mergeCell ref="F1090:I1090"/>
    <mergeCell ref="F1091:I1091"/>
    <mergeCell ref="L1091:M1091"/>
    <mergeCell ref="N1091:Q1091"/>
    <mergeCell ref="F1064:I1064"/>
    <mergeCell ref="F1065:I1065"/>
    <mergeCell ref="F1066:I1066"/>
    <mergeCell ref="F1067:I1067"/>
    <mergeCell ref="F1068:I1068"/>
    <mergeCell ref="F1069:I1069"/>
    <mergeCell ref="F1070:I1070"/>
    <mergeCell ref="F1071:I1071"/>
    <mergeCell ref="F1072:I1072"/>
    <mergeCell ref="F1073:I1073"/>
    <mergeCell ref="L1073:M1073"/>
    <mergeCell ref="N1073:Q1073"/>
    <mergeCell ref="F1074:I1074"/>
    <mergeCell ref="F1075:I1075"/>
    <mergeCell ref="F1076:I1076"/>
    <mergeCell ref="F1077:I1077"/>
    <mergeCell ref="F1078:I1078"/>
    <mergeCell ref="F1049:I1049"/>
    <mergeCell ref="F1050:I1050"/>
    <mergeCell ref="F1051:I1051"/>
    <mergeCell ref="F1052:I1052"/>
    <mergeCell ref="F1053:I1053"/>
    <mergeCell ref="F1054:I1054"/>
    <mergeCell ref="F1055:I1055"/>
    <mergeCell ref="F1056:I1056"/>
    <mergeCell ref="F1057:I1057"/>
    <mergeCell ref="F1058:I1058"/>
    <mergeCell ref="F1059:I1059"/>
    <mergeCell ref="L1059:M1059"/>
    <mergeCell ref="N1059:Q1059"/>
    <mergeCell ref="F1060:I1060"/>
    <mergeCell ref="F1061:I1061"/>
    <mergeCell ref="F1062:I1062"/>
    <mergeCell ref="F1063:I1063"/>
    <mergeCell ref="F1034:I1034"/>
    <mergeCell ref="F1035:I1035"/>
    <mergeCell ref="F1036:I1036"/>
    <mergeCell ref="F1037:I1037"/>
    <mergeCell ref="F1038:I1038"/>
    <mergeCell ref="F1039:I1039"/>
    <mergeCell ref="F1040:I1040"/>
    <mergeCell ref="F1041:I1041"/>
    <mergeCell ref="F1042:I1042"/>
    <mergeCell ref="F1043:I1043"/>
    <mergeCell ref="F1044:I1044"/>
    <mergeCell ref="F1045:I1045"/>
    <mergeCell ref="L1045:M1045"/>
    <mergeCell ref="N1045:Q1045"/>
    <mergeCell ref="F1046:I1046"/>
    <mergeCell ref="F1047:I1047"/>
    <mergeCell ref="F1048:I1048"/>
    <mergeCell ref="F1019:I1019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L1027:M1027"/>
    <mergeCell ref="N1027:Q1027"/>
    <mergeCell ref="F1028:I1028"/>
    <mergeCell ref="F1029:I1029"/>
    <mergeCell ref="F1030:I1030"/>
    <mergeCell ref="F1031:I1031"/>
    <mergeCell ref="F1032:I1032"/>
    <mergeCell ref="F1033:I1033"/>
    <mergeCell ref="F1006:I1006"/>
    <mergeCell ref="L1006:M1006"/>
    <mergeCell ref="N1006:Q1006"/>
    <mergeCell ref="F1007:I1007"/>
    <mergeCell ref="F1008:I1008"/>
    <mergeCell ref="F1009:I1009"/>
    <mergeCell ref="L1009:M1009"/>
    <mergeCell ref="N1009:Q1009"/>
    <mergeCell ref="F1010:I1010"/>
    <mergeCell ref="F1011:I1011"/>
    <mergeCell ref="F1012:I1012"/>
    <mergeCell ref="F1013:I1013"/>
    <mergeCell ref="F1014:I1014"/>
    <mergeCell ref="F1015:I1015"/>
    <mergeCell ref="F1016:I1016"/>
    <mergeCell ref="F1017:I1017"/>
    <mergeCell ref="F1018:I1018"/>
    <mergeCell ref="F995:I995"/>
    <mergeCell ref="F996:I996"/>
    <mergeCell ref="F997:I997"/>
    <mergeCell ref="L997:M997"/>
    <mergeCell ref="N997:Q997"/>
    <mergeCell ref="F998:I998"/>
    <mergeCell ref="F999:I999"/>
    <mergeCell ref="F1000:I1000"/>
    <mergeCell ref="L1000:M1000"/>
    <mergeCell ref="N1000:Q1000"/>
    <mergeCell ref="F1001:I1001"/>
    <mergeCell ref="F1002:I1002"/>
    <mergeCell ref="F1003:I1003"/>
    <mergeCell ref="L1003:M1003"/>
    <mergeCell ref="N1003:Q1003"/>
    <mergeCell ref="F1004:I1004"/>
    <mergeCell ref="F1005:I1005"/>
    <mergeCell ref="F984:I984"/>
    <mergeCell ref="F985:I985"/>
    <mergeCell ref="L985:M985"/>
    <mergeCell ref="N985:Q985"/>
    <mergeCell ref="F986:I986"/>
    <mergeCell ref="F987:I987"/>
    <mergeCell ref="F988:I988"/>
    <mergeCell ref="L988:M988"/>
    <mergeCell ref="N988:Q988"/>
    <mergeCell ref="F989:I989"/>
    <mergeCell ref="F990:I990"/>
    <mergeCell ref="F991:I991"/>
    <mergeCell ref="L991:M991"/>
    <mergeCell ref="N991:Q991"/>
    <mergeCell ref="F992:I992"/>
    <mergeCell ref="F993:I993"/>
    <mergeCell ref="F994:I994"/>
    <mergeCell ref="L994:M994"/>
    <mergeCell ref="N994:Q994"/>
    <mergeCell ref="F975:I975"/>
    <mergeCell ref="F976:I976"/>
    <mergeCell ref="F977:I977"/>
    <mergeCell ref="L977:M977"/>
    <mergeCell ref="N977:Q977"/>
    <mergeCell ref="F978:I978"/>
    <mergeCell ref="L978:M978"/>
    <mergeCell ref="N978:Q978"/>
    <mergeCell ref="F979:I979"/>
    <mergeCell ref="L979:M979"/>
    <mergeCell ref="N979:Q979"/>
    <mergeCell ref="F980:I980"/>
    <mergeCell ref="F981:I981"/>
    <mergeCell ref="F982:I982"/>
    <mergeCell ref="L982:M982"/>
    <mergeCell ref="N982:Q982"/>
    <mergeCell ref="F983:I983"/>
    <mergeCell ref="F960:I960"/>
    <mergeCell ref="F961:I961"/>
    <mergeCell ref="F962:I962"/>
    <mergeCell ref="F963:I963"/>
    <mergeCell ref="L963:M963"/>
    <mergeCell ref="N963:Q963"/>
    <mergeCell ref="F964:I964"/>
    <mergeCell ref="F965:I965"/>
    <mergeCell ref="F966:I966"/>
    <mergeCell ref="F967:I967"/>
    <mergeCell ref="F968:I968"/>
    <mergeCell ref="F969:I969"/>
    <mergeCell ref="F970:I970"/>
    <mergeCell ref="F971:I971"/>
    <mergeCell ref="F972:I972"/>
    <mergeCell ref="F973:I973"/>
    <mergeCell ref="F974:I974"/>
    <mergeCell ref="F945:I945"/>
    <mergeCell ref="F946:I946"/>
    <mergeCell ref="F947:I947"/>
    <mergeCell ref="L947:M947"/>
    <mergeCell ref="N947:Q947"/>
    <mergeCell ref="F948:I948"/>
    <mergeCell ref="F949:I949"/>
    <mergeCell ref="F950:I950"/>
    <mergeCell ref="F951:I951"/>
    <mergeCell ref="F952:I952"/>
    <mergeCell ref="F953:I953"/>
    <mergeCell ref="F954:I954"/>
    <mergeCell ref="F955:I955"/>
    <mergeCell ref="F956:I956"/>
    <mergeCell ref="F957:I957"/>
    <mergeCell ref="F958:I958"/>
    <mergeCell ref="F959:I959"/>
    <mergeCell ref="L959:M959"/>
    <mergeCell ref="N959:Q959"/>
    <mergeCell ref="F930:I930"/>
    <mergeCell ref="F931:I931"/>
    <mergeCell ref="F932:I932"/>
    <mergeCell ref="F933:I933"/>
    <mergeCell ref="F934:I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43:I943"/>
    <mergeCell ref="L943:M943"/>
    <mergeCell ref="N943:Q943"/>
    <mergeCell ref="F944:I944"/>
    <mergeCell ref="F920:I920"/>
    <mergeCell ref="F921:I921"/>
    <mergeCell ref="F922:I922"/>
    <mergeCell ref="F923:I923"/>
    <mergeCell ref="F924:I924"/>
    <mergeCell ref="F925:I925"/>
    <mergeCell ref="L925:M925"/>
    <mergeCell ref="N925:Q925"/>
    <mergeCell ref="F926:I926"/>
    <mergeCell ref="F927:I927"/>
    <mergeCell ref="L927:M927"/>
    <mergeCell ref="N927:Q927"/>
    <mergeCell ref="F928:I928"/>
    <mergeCell ref="L928:M928"/>
    <mergeCell ref="N928:Q928"/>
    <mergeCell ref="F929:I929"/>
    <mergeCell ref="L929:M929"/>
    <mergeCell ref="N929:Q929"/>
    <mergeCell ref="F911:I911"/>
    <mergeCell ref="L911:M911"/>
    <mergeCell ref="N911:Q911"/>
    <mergeCell ref="F912:I912"/>
    <mergeCell ref="L912:M912"/>
    <mergeCell ref="N912:Q912"/>
    <mergeCell ref="F913:I913"/>
    <mergeCell ref="L913:M913"/>
    <mergeCell ref="N913:Q913"/>
    <mergeCell ref="F914:I914"/>
    <mergeCell ref="F915:I915"/>
    <mergeCell ref="F916:I916"/>
    <mergeCell ref="F917:I917"/>
    <mergeCell ref="F918:I918"/>
    <mergeCell ref="F919:I919"/>
    <mergeCell ref="L919:M919"/>
    <mergeCell ref="N919:Q919"/>
    <mergeCell ref="F899:I899"/>
    <mergeCell ref="F900:I900"/>
    <mergeCell ref="F901:I901"/>
    <mergeCell ref="F902:I902"/>
    <mergeCell ref="F903:I903"/>
    <mergeCell ref="L903:M903"/>
    <mergeCell ref="N903:Q903"/>
    <mergeCell ref="F904:I904"/>
    <mergeCell ref="F905:I905"/>
    <mergeCell ref="F906:I906"/>
    <mergeCell ref="F907:I907"/>
    <mergeCell ref="F908:I908"/>
    <mergeCell ref="F909:I909"/>
    <mergeCell ref="L909:M909"/>
    <mergeCell ref="N909:Q909"/>
    <mergeCell ref="F910:I910"/>
    <mergeCell ref="L910:M910"/>
    <mergeCell ref="N910:Q910"/>
    <mergeCell ref="F884:I884"/>
    <mergeCell ref="F885:I885"/>
    <mergeCell ref="L885:M885"/>
    <mergeCell ref="N885:Q885"/>
    <mergeCell ref="F886:I886"/>
    <mergeCell ref="F887:I887"/>
    <mergeCell ref="F888:I888"/>
    <mergeCell ref="F889:I889"/>
    <mergeCell ref="F890:I890"/>
    <mergeCell ref="F891:I891"/>
    <mergeCell ref="F892:I892"/>
    <mergeCell ref="F893:I893"/>
    <mergeCell ref="F894:I894"/>
    <mergeCell ref="F895:I895"/>
    <mergeCell ref="F896:I896"/>
    <mergeCell ref="F897:I897"/>
    <mergeCell ref="F898:I898"/>
    <mergeCell ref="F867:I867"/>
    <mergeCell ref="F868:I868"/>
    <mergeCell ref="F869:I869"/>
    <mergeCell ref="F870:I870"/>
    <mergeCell ref="F871:I871"/>
    <mergeCell ref="F872:I872"/>
    <mergeCell ref="F873:I873"/>
    <mergeCell ref="F874:I874"/>
    <mergeCell ref="F875:I875"/>
    <mergeCell ref="F876:I876"/>
    <mergeCell ref="F877:I877"/>
    <mergeCell ref="F878:I878"/>
    <mergeCell ref="F879:I879"/>
    <mergeCell ref="F880:I880"/>
    <mergeCell ref="F881:I881"/>
    <mergeCell ref="F882:I882"/>
    <mergeCell ref="F883:I883"/>
    <mergeCell ref="F852:I852"/>
    <mergeCell ref="F853:I853"/>
    <mergeCell ref="F854:I854"/>
    <mergeCell ref="F855:I855"/>
    <mergeCell ref="L855:M855"/>
    <mergeCell ref="N855:Q855"/>
    <mergeCell ref="F856:I856"/>
    <mergeCell ref="F857:I857"/>
    <mergeCell ref="F858:I858"/>
    <mergeCell ref="F859:I859"/>
    <mergeCell ref="F860:I860"/>
    <mergeCell ref="F861:I861"/>
    <mergeCell ref="F862:I862"/>
    <mergeCell ref="F863:I863"/>
    <mergeCell ref="F864:I864"/>
    <mergeCell ref="F865:I865"/>
    <mergeCell ref="F866:I866"/>
    <mergeCell ref="F841:I841"/>
    <mergeCell ref="F842:I842"/>
    <mergeCell ref="F843:I843"/>
    <mergeCell ref="F844:I844"/>
    <mergeCell ref="F845:I845"/>
    <mergeCell ref="F846:I846"/>
    <mergeCell ref="L846:M846"/>
    <mergeCell ref="N846:Q846"/>
    <mergeCell ref="F847:I847"/>
    <mergeCell ref="F848:I848"/>
    <mergeCell ref="F849:I849"/>
    <mergeCell ref="F850:I850"/>
    <mergeCell ref="L850:M850"/>
    <mergeCell ref="N850:Q850"/>
    <mergeCell ref="F851:I851"/>
    <mergeCell ref="L851:M851"/>
    <mergeCell ref="N851:Q851"/>
    <mergeCell ref="F830:I830"/>
    <mergeCell ref="F831:I831"/>
    <mergeCell ref="L831:M831"/>
    <mergeCell ref="N831:Q831"/>
    <mergeCell ref="F832:I832"/>
    <mergeCell ref="F833:I833"/>
    <mergeCell ref="F834:I834"/>
    <mergeCell ref="F835:I835"/>
    <mergeCell ref="L835:M835"/>
    <mergeCell ref="N835:Q835"/>
    <mergeCell ref="F836:I836"/>
    <mergeCell ref="F837:I837"/>
    <mergeCell ref="F838:I838"/>
    <mergeCell ref="F839:I839"/>
    <mergeCell ref="L839:M839"/>
    <mergeCell ref="N839:Q839"/>
    <mergeCell ref="F840:I840"/>
    <mergeCell ref="L840:M840"/>
    <mergeCell ref="N840:Q840"/>
    <mergeCell ref="F817:I817"/>
    <mergeCell ref="F818:I818"/>
    <mergeCell ref="F819:I819"/>
    <mergeCell ref="F820:I820"/>
    <mergeCell ref="F821:I821"/>
    <mergeCell ref="F822:I822"/>
    <mergeCell ref="F823:I823"/>
    <mergeCell ref="F824:I824"/>
    <mergeCell ref="L824:M824"/>
    <mergeCell ref="N824:Q824"/>
    <mergeCell ref="F825:I825"/>
    <mergeCell ref="L825:M825"/>
    <mergeCell ref="N825:Q825"/>
    <mergeCell ref="F826:I826"/>
    <mergeCell ref="F827:I827"/>
    <mergeCell ref="F828:I828"/>
    <mergeCell ref="F829:I829"/>
    <mergeCell ref="F802:I802"/>
    <mergeCell ref="F803:I803"/>
    <mergeCell ref="F804:I804"/>
    <mergeCell ref="F805:I805"/>
    <mergeCell ref="F806:I806"/>
    <mergeCell ref="F807:I807"/>
    <mergeCell ref="F808:I808"/>
    <mergeCell ref="F809:I809"/>
    <mergeCell ref="F810:I810"/>
    <mergeCell ref="F811:I811"/>
    <mergeCell ref="F812:I812"/>
    <mergeCell ref="F813:I813"/>
    <mergeCell ref="F814:I814"/>
    <mergeCell ref="F815:I815"/>
    <mergeCell ref="L815:M815"/>
    <mergeCell ref="N815:Q815"/>
    <mergeCell ref="F816:I816"/>
    <mergeCell ref="L816:M816"/>
    <mergeCell ref="N816:Q816"/>
    <mergeCell ref="F791:I791"/>
    <mergeCell ref="F792:I792"/>
    <mergeCell ref="L792:M792"/>
    <mergeCell ref="N792:Q792"/>
    <mergeCell ref="F793:I793"/>
    <mergeCell ref="F794:I794"/>
    <mergeCell ref="F795:I795"/>
    <mergeCell ref="F796:I796"/>
    <mergeCell ref="L796:M796"/>
    <mergeCell ref="N796:Q796"/>
    <mergeCell ref="F797:I797"/>
    <mergeCell ref="L797:M797"/>
    <mergeCell ref="N797:Q797"/>
    <mergeCell ref="F798:I798"/>
    <mergeCell ref="F799:I799"/>
    <mergeCell ref="F800:I800"/>
    <mergeCell ref="F801:I801"/>
    <mergeCell ref="F782:I782"/>
    <mergeCell ref="L782:M782"/>
    <mergeCell ref="N782:Q782"/>
    <mergeCell ref="F783:I783"/>
    <mergeCell ref="L783:M783"/>
    <mergeCell ref="N783:Q783"/>
    <mergeCell ref="F784:I784"/>
    <mergeCell ref="F785:I785"/>
    <mergeCell ref="F786:I786"/>
    <mergeCell ref="F787:I787"/>
    <mergeCell ref="L787:M787"/>
    <mergeCell ref="N787:Q787"/>
    <mergeCell ref="F788:I788"/>
    <mergeCell ref="L788:M788"/>
    <mergeCell ref="N788:Q788"/>
    <mergeCell ref="F789:I789"/>
    <mergeCell ref="F790:I790"/>
    <mergeCell ref="F771:I771"/>
    <mergeCell ref="F772:I772"/>
    <mergeCell ref="F773:I773"/>
    <mergeCell ref="L773:M773"/>
    <mergeCell ref="N773:Q773"/>
    <mergeCell ref="F774:I774"/>
    <mergeCell ref="L774:M774"/>
    <mergeCell ref="N774:Q774"/>
    <mergeCell ref="F775:I775"/>
    <mergeCell ref="F776:I776"/>
    <mergeCell ref="F777:I777"/>
    <mergeCell ref="F778:I778"/>
    <mergeCell ref="L778:M778"/>
    <mergeCell ref="N778:Q778"/>
    <mergeCell ref="F779:I779"/>
    <mergeCell ref="F780:I780"/>
    <mergeCell ref="F781:I781"/>
    <mergeCell ref="F762:I762"/>
    <mergeCell ref="F763:I763"/>
    <mergeCell ref="F764:I764"/>
    <mergeCell ref="F765:I765"/>
    <mergeCell ref="L765:M765"/>
    <mergeCell ref="N765:Q765"/>
    <mergeCell ref="F766:I766"/>
    <mergeCell ref="L766:M766"/>
    <mergeCell ref="N766:Q766"/>
    <mergeCell ref="F767:I767"/>
    <mergeCell ref="F768:I768"/>
    <mergeCell ref="F769:I769"/>
    <mergeCell ref="L769:M769"/>
    <mergeCell ref="N769:Q769"/>
    <mergeCell ref="F770:I770"/>
    <mergeCell ref="L770:M770"/>
    <mergeCell ref="N770:Q770"/>
    <mergeCell ref="F751:I751"/>
    <mergeCell ref="F752:I752"/>
    <mergeCell ref="F753:I753"/>
    <mergeCell ref="F754:I754"/>
    <mergeCell ref="F755:I755"/>
    <mergeCell ref="F756:I756"/>
    <mergeCell ref="L756:M756"/>
    <mergeCell ref="N756:Q756"/>
    <mergeCell ref="F757:I757"/>
    <mergeCell ref="L757:M757"/>
    <mergeCell ref="N757:Q757"/>
    <mergeCell ref="F758:I758"/>
    <mergeCell ref="F759:I759"/>
    <mergeCell ref="F760:I760"/>
    <mergeCell ref="L760:M760"/>
    <mergeCell ref="N760:Q760"/>
    <mergeCell ref="F761:I761"/>
    <mergeCell ref="L761:M761"/>
    <mergeCell ref="N761:Q761"/>
    <mergeCell ref="F736:I736"/>
    <mergeCell ref="F737:I737"/>
    <mergeCell ref="F738:I738"/>
    <mergeCell ref="F739:I739"/>
    <mergeCell ref="F740:I740"/>
    <mergeCell ref="F741:I741"/>
    <mergeCell ref="F742:I742"/>
    <mergeCell ref="F743:I743"/>
    <mergeCell ref="F744:I744"/>
    <mergeCell ref="F745:I745"/>
    <mergeCell ref="F746:I746"/>
    <mergeCell ref="L746:M746"/>
    <mergeCell ref="N746:Q746"/>
    <mergeCell ref="F747:I747"/>
    <mergeCell ref="F748:I748"/>
    <mergeCell ref="F749:I749"/>
    <mergeCell ref="F750:I750"/>
    <mergeCell ref="F721:I721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31:I731"/>
    <mergeCell ref="F732:I732"/>
    <mergeCell ref="F733:I733"/>
    <mergeCell ref="F734:I734"/>
    <mergeCell ref="F735:I735"/>
    <mergeCell ref="L735:M735"/>
    <mergeCell ref="N735:Q735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689:I689"/>
    <mergeCell ref="F691:I691"/>
    <mergeCell ref="L691:M691"/>
    <mergeCell ref="N691:Q691"/>
    <mergeCell ref="F692:I692"/>
    <mergeCell ref="F693:I693"/>
    <mergeCell ref="F694:I694"/>
    <mergeCell ref="F696:I696"/>
    <mergeCell ref="L696:M696"/>
    <mergeCell ref="N696:Q696"/>
    <mergeCell ref="F697:I697"/>
    <mergeCell ref="F698:I698"/>
    <mergeCell ref="F699:I699"/>
    <mergeCell ref="F700:I700"/>
    <mergeCell ref="F701:I701"/>
    <mergeCell ref="F702:I702"/>
    <mergeCell ref="F703:I703"/>
    <mergeCell ref="F676:I676"/>
    <mergeCell ref="L676:M676"/>
    <mergeCell ref="N676:Q676"/>
    <mergeCell ref="F677:I677"/>
    <mergeCell ref="L677:M677"/>
    <mergeCell ref="N677:Q677"/>
    <mergeCell ref="F678:I678"/>
    <mergeCell ref="F679:I679"/>
    <mergeCell ref="F680:I680"/>
    <mergeCell ref="F681:I681"/>
    <mergeCell ref="F682:I682"/>
    <mergeCell ref="F683:I683"/>
    <mergeCell ref="F684:I684"/>
    <mergeCell ref="F685:I685"/>
    <mergeCell ref="F686:I686"/>
    <mergeCell ref="F687:I687"/>
    <mergeCell ref="F688:I688"/>
    <mergeCell ref="F663:I663"/>
    <mergeCell ref="F664:I664"/>
    <mergeCell ref="F665:I665"/>
    <mergeCell ref="L665:M665"/>
    <mergeCell ref="N665:Q665"/>
    <mergeCell ref="F666:I666"/>
    <mergeCell ref="L666:M666"/>
    <mergeCell ref="N666:Q666"/>
    <mergeCell ref="F667:I667"/>
    <mergeCell ref="F668:I668"/>
    <mergeCell ref="F669:I669"/>
    <mergeCell ref="F670:I670"/>
    <mergeCell ref="F671:I671"/>
    <mergeCell ref="F672:I672"/>
    <mergeCell ref="F673:I673"/>
    <mergeCell ref="F674:I674"/>
    <mergeCell ref="F675:I675"/>
    <mergeCell ref="F648:I648"/>
    <mergeCell ref="F649:I649"/>
    <mergeCell ref="F650:I650"/>
    <mergeCell ref="F651:I651"/>
    <mergeCell ref="F652:I652"/>
    <mergeCell ref="L652:M652"/>
    <mergeCell ref="N652:Q652"/>
    <mergeCell ref="F653:I653"/>
    <mergeCell ref="F654:I654"/>
    <mergeCell ref="F655:I655"/>
    <mergeCell ref="F656:I656"/>
    <mergeCell ref="F657:I657"/>
    <mergeCell ref="F658:I658"/>
    <mergeCell ref="F659:I659"/>
    <mergeCell ref="F660:I660"/>
    <mergeCell ref="F661:I661"/>
    <mergeCell ref="F662:I662"/>
    <mergeCell ref="F635:I635"/>
    <mergeCell ref="L635:M635"/>
    <mergeCell ref="N635:Q635"/>
    <mergeCell ref="F636:I636"/>
    <mergeCell ref="L636:M636"/>
    <mergeCell ref="N636:Q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23:I623"/>
    <mergeCell ref="L623:M623"/>
    <mergeCell ref="N623:Q623"/>
    <mergeCell ref="F624:I624"/>
    <mergeCell ref="L624:M624"/>
    <mergeCell ref="N624:Q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L634:M634"/>
    <mergeCell ref="N634:Q634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F619:I619"/>
    <mergeCell ref="F620:I620"/>
    <mergeCell ref="F621:I621"/>
    <mergeCell ref="F622:I622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572:I572"/>
    <mergeCell ref="F573:I573"/>
    <mergeCell ref="F574:I574"/>
    <mergeCell ref="F575:I575"/>
    <mergeCell ref="F576:I576"/>
    <mergeCell ref="F577:I577"/>
    <mergeCell ref="F579:I579"/>
    <mergeCell ref="L579:M579"/>
    <mergeCell ref="N579:Q579"/>
    <mergeCell ref="F580:I580"/>
    <mergeCell ref="F581:I581"/>
    <mergeCell ref="F582:I582"/>
    <mergeCell ref="F583:I583"/>
    <mergeCell ref="F584:I584"/>
    <mergeCell ref="F585:I585"/>
    <mergeCell ref="F586:I586"/>
    <mergeCell ref="F588:I588"/>
    <mergeCell ref="L588:M588"/>
    <mergeCell ref="N588:Q588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L565:M565"/>
    <mergeCell ref="N565:Q565"/>
    <mergeCell ref="F566:I566"/>
    <mergeCell ref="F567:I567"/>
    <mergeCell ref="F568:I568"/>
    <mergeCell ref="F569:I569"/>
    <mergeCell ref="F570:I570"/>
    <mergeCell ref="F571:I571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26:I526"/>
    <mergeCell ref="F527:I527"/>
    <mergeCell ref="F528:I528"/>
    <mergeCell ref="L528:M528"/>
    <mergeCell ref="N528:Q528"/>
    <mergeCell ref="F529:I529"/>
    <mergeCell ref="F530:I530"/>
    <mergeCell ref="F531:I531"/>
    <mergeCell ref="F532:I532"/>
    <mergeCell ref="F533:I533"/>
    <mergeCell ref="F534:I534"/>
    <mergeCell ref="F536:I536"/>
    <mergeCell ref="L536:M536"/>
    <mergeCell ref="N536:Q536"/>
    <mergeCell ref="F537:I537"/>
    <mergeCell ref="F538:I538"/>
    <mergeCell ref="F539:I539"/>
    <mergeCell ref="F510:I510"/>
    <mergeCell ref="F511:I511"/>
    <mergeCell ref="F512:I512"/>
    <mergeCell ref="F513:I513"/>
    <mergeCell ref="F514:I514"/>
    <mergeCell ref="F515:I515"/>
    <mergeCell ref="F516:I516"/>
    <mergeCell ref="F517:I517"/>
    <mergeCell ref="F519:I519"/>
    <mergeCell ref="L519:M519"/>
    <mergeCell ref="N519:Q519"/>
    <mergeCell ref="F520:I520"/>
    <mergeCell ref="F521:I521"/>
    <mergeCell ref="F522:I522"/>
    <mergeCell ref="F523:I523"/>
    <mergeCell ref="F524:I524"/>
    <mergeCell ref="F525:I525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L506:M506"/>
    <mergeCell ref="N506:Q506"/>
    <mergeCell ref="F507:I507"/>
    <mergeCell ref="F508:I508"/>
    <mergeCell ref="F509:I509"/>
    <mergeCell ref="F479:I479"/>
    <mergeCell ref="F481:I481"/>
    <mergeCell ref="L481:M481"/>
    <mergeCell ref="N481:Q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L494:M494"/>
    <mergeCell ref="N494:Q494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L478:M478"/>
    <mergeCell ref="N478:Q478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L441:M441"/>
    <mergeCell ref="N441:Q441"/>
    <mergeCell ref="F442:I442"/>
    <mergeCell ref="F443:I443"/>
    <mergeCell ref="L443:M443"/>
    <mergeCell ref="N443:Q443"/>
    <mergeCell ref="F444:I444"/>
    <mergeCell ref="F445:I445"/>
    <mergeCell ref="F446:I44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N402:Q402"/>
    <mergeCell ref="F403:I403"/>
    <mergeCell ref="F404:I404"/>
    <mergeCell ref="L404:M404"/>
    <mergeCell ref="N404:Q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L402:M402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55:I355"/>
    <mergeCell ref="F356:I356"/>
    <mergeCell ref="F357:I357"/>
    <mergeCell ref="F358:I358"/>
    <mergeCell ref="F359:I359"/>
    <mergeCell ref="F360:I360"/>
    <mergeCell ref="L360:M360"/>
    <mergeCell ref="N360:Q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40:I340"/>
    <mergeCell ref="F341:I341"/>
    <mergeCell ref="F342:I342"/>
    <mergeCell ref="F343:I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L332:M332"/>
    <mergeCell ref="N332:Q332"/>
    <mergeCell ref="F333:I333"/>
    <mergeCell ref="F334:I334"/>
    <mergeCell ref="F335:I335"/>
    <mergeCell ref="F336:I336"/>
    <mergeCell ref="F337:I337"/>
    <mergeCell ref="F338:I338"/>
    <mergeCell ref="F339:I339"/>
    <mergeCell ref="F314:I314"/>
    <mergeCell ref="F315:I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F320:I320"/>
    <mergeCell ref="F321:I321"/>
    <mergeCell ref="F322:I322"/>
    <mergeCell ref="F323:I323"/>
    <mergeCell ref="F324:I324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L282:M282"/>
    <mergeCell ref="N282:Q282"/>
    <mergeCell ref="F283:I283"/>
    <mergeCell ref="F284:I284"/>
    <mergeCell ref="F260:I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30:I230"/>
    <mergeCell ref="L230:M230"/>
    <mergeCell ref="N230:Q230"/>
    <mergeCell ref="F231:I231"/>
    <mergeCell ref="L231:M231"/>
    <mergeCell ref="N231:Q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L228:M228"/>
    <mergeCell ref="N228:Q228"/>
    <mergeCell ref="F229:I229"/>
    <mergeCell ref="L229:M229"/>
    <mergeCell ref="N229:Q229"/>
    <mergeCell ref="F201:I201"/>
    <mergeCell ref="F202:I202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F213:I213"/>
    <mergeCell ref="F214:I214"/>
    <mergeCell ref="L214:M214"/>
    <mergeCell ref="N214:Q214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L200:M200"/>
    <mergeCell ref="N200:Q20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53:I153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</mergeCell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38"/>
  <sheetViews>
    <sheetView showGridLines="0" workbookViewId="0">
      <pane ySplit="1" topLeftCell="A2" activePane="bottomLeft" state="frozen"/>
      <selection pane="bottomLeft" activeCell="N437" sqref="N437:Q43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1476</v>
      </c>
      <c r="G1" s="17"/>
      <c r="H1" s="299" t="s">
        <v>1479</v>
      </c>
      <c r="I1" s="299"/>
      <c r="J1" s="299"/>
      <c r="K1" s="299"/>
      <c r="L1" s="17" t="s">
        <v>1481</v>
      </c>
      <c r="M1" s="15"/>
      <c r="N1" s="15"/>
      <c r="O1" s="16" t="s">
        <v>100</v>
      </c>
      <c r="P1" s="15"/>
      <c r="Q1" s="15"/>
      <c r="R1" s="15"/>
      <c r="S1" s="17" t="s">
        <v>101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256" t="s">
        <v>8</v>
      </c>
      <c r="T2" s="257"/>
      <c r="U2" s="257"/>
      <c r="V2" s="257"/>
      <c r="W2" s="257"/>
      <c r="X2" s="257"/>
      <c r="Y2" s="257"/>
      <c r="Z2" s="257"/>
      <c r="AA2" s="257"/>
      <c r="AB2" s="257"/>
      <c r="AC2" s="257"/>
      <c r="AT2" s="21" t="s">
        <v>92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87</v>
      </c>
    </row>
    <row r="4" spans="1:66" ht="36.950000000000003" customHeight="1">
      <c r="B4" s="25"/>
      <c r="C4" s="219" t="s">
        <v>1477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6"/>
      <c r="T4" s="27" t="s">
        <v>13</v>
      </c>
      <c r="AT4" s="21" t="s">
        <v>6</v>
      </c>
    </row>
    <row r="5" spans="1:6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66" ht="25.35" customHeight="1">
      <c r="B6" s="25"/>
      <c r="C6" s="29"/>
      <c r="D6" s="33" t="s">
        <v>17</v>
      </c>
      <c r="E6" s="29"/>
      <c r="F6" s="262" t="str">
        <f>'Rekapitulace stavby'!K6</f>
        <v>Rekonstrukce kanalizace a vodovodu v ul. Sokola Tůmy, k.ú. Mariánské Hory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9"/>
      <c r="R6" s="26"/>
    </row>
    <row r="7" spans="1:66" s="1" customFormat="1" ht="32.85" customHeight="1">
      <c r="B7" s="38"/>
      <c r="C7" s="39"/>
      <c r="D7" s="32" t="s">
        <v>102</v>
      </c>
      <c r="E7" s="39"/>
      <c r="F7" s="225" t="s">
        <v>1357</v>
      </c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39"/>
      <c r="R7" s="40"/>
    </row>
    <row r="8" spans="1:66" s="1" customFormat="1" ht="14.45" customHeight="1">
      <c r="B8" s="38"/>
      <c r="C8" s="39"/>
      <c r="D8" s="33" t="s">
        <v>20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21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65" t="str">
        <f>'Rekapitulace stavby'!AN8</f>
        <v>10. 1. 2015</v>
      </c>
      <c r="P9" s="266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29</v>
      </c>
      <c r="E11" s="39"/>
      <c r="F11" s="39"/>
      <c r="G11" s="39"/>
      <c r="H11" s="39"/>
      <c r="I11" s="39"/>
      <c r="J11" s="39"/>
      <c r="K11" s="39"/>
      <c r="L11" s="39"/>
      <c r="M11" s="33" t="s">
        <v>30</v>
      </c>
      <c r="N11" s="39"/>
      <c r="O11" s="223" t="str">
        <f>IF('Rekapitulace stavby'!AN10="","",'Rekapitulace stavby'!AN10)</f>
        <v/>
      </c>
      <c r="P11" s="223"/>
      <c r="Q11" s="39"/>
      <c r="R11" s="40"/>
    </row>
    <row r="12" spans="1:66" s="1" customFormat="1" ht="18" customHeight="1">
      <c r="B12" s="38"/>
      <c r="C12" s="39"/>
      <c r="D12" s="39"/>
      <c r="E12" s="31" t="str">
        <f>IF('Rekapitulace stavby'!E11="","",'Rekapitulace stavby'!E11)</f>
        <v xml:space="preserve"> </v>
      </c>
      <c r="F12" s="39"/>
      <c r="G12" s="39"/>
      <c r="H12" s="39"/>
      <c r="I12" s="39"/>
      <c r="J12" s="39"/>
      <c r="K12" s="39"/>
      <c r="L12" s="39"/>
      <c r="M12" s="33" t="s">
        <v>31</v>
      </c>
      <c r="N12" s="39"/>
      <c r="O12" s="223" t="str">
        <f>IF('Rekapitulace stavby'!AN11="","",'Rekapitulace stavby'!AN11)</f>
        <v/>
      </c>
      <c r="P12" s="223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32</v>
      </c>
      <c r="E14" s="39"/>
      <c r="F14" s="39"/>
      <c r="G14" s="39"/>
      <c r="H14" s="39"/>
      <c r="I14" s="39"/>
      <c r="J14" s="39"/>
      <c r="K14" s="39"/>
      <c r="L14" s="39"/>
      <c r="M14" s="33" t="s">
        <v>30</v>
      </c>
      <c r="N14" s="39"/>
      <c r="O14" s="267" t="str">
        <f>IF('Rekapitulace stavby'!AN13="","",'Rekapitulace stavby'!AN13)</f>
        <v>Vyplň údaj</v>
      </c>
      <c r="P14" s="223"/>
      <c r="Q14" s="39"/>
      <c r="R14" s="40"/>
    </row>
    <row r="15" spans="1:66" s="1" customFormat="1" ht="18" customHeight="1">
      <c r="B15" s="38"/>
      <c r="C15" s="39"/>
      <c r="D15" s="39"/>
      <c r="E15" s="267" t="str">
        <f>IF('Rekapitulace stavby'!E14="","",'Rekapitulace stavby'!E14)</f>
        <v>Vyplň údaj</v>
      </c>
      <c r="F15" s="268"/>
      <c r="G15" s="268"/>
      <c r="H15" s="268"/>
      <c r="I15" s="268"/>
      <c r="J15" s="268"/>
      <c r="K15" s="268"/>
      <c r="L15" s="268"/>
      <c r="M15" s="33" t="s">
        <v>31</v>
      </c>
      <c r="N15" s="39"/>
      <c r="O15" s="267" t="str">
        <f>IF('Rekapitulace stavby'!AN14="","",'Rekapitulace stavby'!AN14)</f>
        <v>Vyplň údaj</v>
      </c>
      <c r="P15" s="223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34</v>
      </c>
      <c r="E17" s="39"/>
      <c r="F17" s="39"/>
      <c r="G17" s="39"/>
      <c r="H17" s="39"/>
      <c r="I17" s="39"/>
      <c r="J17" s="39"/>
      <c r="K17" s="39"/>
      <c r="L17" s="39"/>
      <c r="M17" s="33" t="s">
        <v>30</v>
      </c>
      <c r="N17" s="39"/>
      <c r="O17" s="223" t="str">
        <f>IF('Rekapitulace stavby'!AN16="","",'Rekapitulace stavby'!AN16)</f>
        <v/>
      </c>
      <c r="P17" s="223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31</v>
      </c>
      <c r="N18" s="39"/>
      <c r="O18" s="223" t="str">
        <f>IF('Rekapitulace stavby'!AN17="","",'Rekapitulace stavby'!AN17)</f>
        <v/>
      </c>
      <c r="P18" s="22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30</v>
      </c>
      <c r="N20" s="39"/>
      <c r="O20" s="223" t="str">
        <f>IF('Rekapitulace stavby'!AN19="","",'Rekapitulace stavby'!AN19)</f>
        <v/>
      </c>
      <c r="P20" s="223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31</v>
      </c>
      <c r="N21" s="39"/>
      <c r="O21" s="223" t="str">
        <f>IF('Rekapitulace stavby'!AN20="","",'Rekapitulace stavby'!AN20)</f>
        <v/>
      </c>
      <c r="P21" s="22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28" t="s">
        <v>5</v>
      </c>
      <c r="F24" s="228"/>
      <c r="G24" s="228"/>
      <c r="H24" s="228"/>
      <c r="I24" s="228"/>
      <c r="J24" s="228"/>
      <c r="K24" s="228"/>
      <c r="L24" s="22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104</v>
      </c>
      <c r="E27" s="39"/>
      <c r="F27" s="39"/>
      <c r="G27" s="39"/>
      <c r="H27" s="39"/>
      <c r="I27" s="39"/>
      <c r="J27" s="39"/>
      <c r="K27" s="39"/>
      <c r="L27" s="39"/>
      <c r="M27" s="229">
        <f>N88</f>
        <v>0</v>
      </c>
      <c r="N27" s="229"/>
      <c r="O27" s="229"/>
      <c r="P27" s="229"/>
      <c r="Q27" s="39"/>
      <c r="R27" s="40"/>
    </row>
    <row r="28" spans="2:18" s="1" customFormat="1" ht="14.45" customHeight="1">
      <c r="B28" s="38"/>
      <c r="C28" s="39"/>
      <c r="D28" s="37" t="s">
        <v>95</v>
      </c>
      <c r="E28" s="39"/>
      <c r="F28" s="39"/>
      <c r="G28" s="39"/>
      <c r="H28" s="39"/>
      <c r="I28" s="39"/>
      <c r="J28" s="39"/>
      <c r="K28" s="39"/>
      <c r="L28" s="39"/>
      <c r="M28" s="229">
        <f>N100</f>
        <v>0</v>
      </c>
      <c r="N28" s="229"/>
      <c r="O28" s="229"/>
      <c r="P28" s="22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40</v>
      </c>
      <c r="E30" s="39"/>
      <c r="F30" s="39"/>
      <c r="G30" s="39"/>
      <c r="H30" s="39"/>
      <c r="I30" s="39"/>
      <c r="J30" s="39"/>
      <c r="K30" s="39"/>
      <c r="L30" s="39"/>
      <c r="M30" s="269">
        <f>ROUND(M27+M28,2)</f>
        <v>0</v>
      </c>
      <c r="N30" s="264"/>
      <c r="O30" s="264"/>
      <c r="P30" s="264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41</v>
      </c>
      <c r="E32" s="45" t="s">
        <v>42</v>
      </c>
      <c r="F32" s="46">
        <v>0.21</v>
      </c>
      <c r="G32" s="121" t="s">
        <v>43</v>
      </c>
      <c r="H32" s="270">
        <f>(SUM(BE100:BE107)+SUM(BE125:BE436))</f>
        <v>0</v>
      </c>
      <c r="I32" s="264"/>
      <c r="J32" s="264"/>
      <c r="K32" s="39"/>
      <c r="L32" s="39"/>
      <c r="M32" s="270">
        <f>ROUND((SUM(BE100:BE107)+SUM(BE125:BE436)), 2)*F32</f>
        <v>0</v>
      </c>
      <c r="N32" s="264"/>
      <c r="O32" s="264"/>
      <c r="P32" s="264"/>
      <c r="Q32" s="39"/>
      <c r="R32" s="40"/>
    </row>
    <row r="33" spans="2:18" s="1" customFormat="1" ht="14.45" customHeight="1">
      <c r="B33" s="38"/>
      <c r="C33" s="39"/>
      <c r="D33" s="39"/>
      <c r="E33" s="45" t="s">
        <v>44</v>
      </c>
      <c r="F33" s="46">
        <v>0.15</v>
      </c>
      <c r="G33" s="121" t="s">
        <v>43</v>
      </c>
      <c r="H33" s="270">
        <f>(SUM(BF100:BF107)+SUM(BF125:BF436))</f>
        <v>0</v>
      </c>
      <c r="I33" s="264"/>
      <c r="J33" s="264"/>
      <c r="K33" s="39"/>
      <c r="L33" s="39"/>
      <c r="M33" s="270">
        <f>ROUND((SUM(BF100:BF107)+SUM(BF125:BF436)), 2)*F33</f>
        <v>0</v>
      </c>
      <c r="N33" s="264"/>
      <c r="O33" s="264"/>
      <c r="P33" s="264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45</v>
      </c>
      <c r="F34" s="46">
        <v>0.21</v>
      </c>
      <c r="G34" s="121" t="s">
        <v>43</v>
      </c>
      <c r="H34" s="270">
        <f>(SUM(BG100:BG107)+SUM(BG125:BG436))</f>
        <v>0</v>
      </c>
      <c r="I34" s="264"/>
      <c r="J34" s="264"/>
      <c r="K34" s="39"/>
      <c r="L34" s="39"/>
      <c r="M34" s="270">
        <v>0</v>
      </c>
      <c r="N34" s="264"/>
      <c r="O34" s="264"/>
      <c r="P34" s="264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46</v>
      </c>
      <c r="F35" s="46">
        <v>0.15</v>
      </c>
      <c r="G35" s="121" t="s">
        <v>43</v>
      </c>
      <c r="H35" s="270">
        <f>(SUM(BH100:BH107)+SUM(BH125:BH436))</f>
        <v>0</v>
      </c>
      <c r="I35" s="264"/>
      <c r="J35" s="264"/>
      <c r="K35" s="39"/>
      <c r="L35" s="39"/>
      <c r="M35" s="270">
        <v>0</v>
      </c>
      <c r="N35" s="264"/>
      <c r="O35" s="264"/>
      <c r="P35" s="264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47</v>
      </c>
      <c r="F36" s="46">
        <v>0</v>
      </c>
      <c r="G36" s="121" t="s">
        <v>43</v>
      </c>
      <c r="H36" s="270">
        <f>(SUM(BI100:BI107)+SUM(BI125:BI436))</f>
        <v>0</v>
      </c>
      <c r="I36" s="264"/>
      <c r="J36" s="264"/>
      <c r="K36" s="39"/>
      <c r="L36" s="39"/>
      <c r="M36" s="270">
        <v>0</v>
      </c>
      <c r="N36" s="264"/>
      <c r="O36" s="264"/>
      <c r="P36" s="264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71">
        <f>SUM(M30:M36)</f>
        <v>0</v>
      </c>
      <c r="M38" s="271"/>
      <c r="N38" s="271"/>
      <c r="O38" s="271"/>
      <c r="P38" s="272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9" t="s">
        <v>1480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</v>
      </c>
      <c r="D78" s="39"/>
      <c r="E78" s="39"/>
      <c r="F78" s="262" t="str">
        <f>F6</f>
        <v>Rekonstrukce kanalizace a vodovodu v ul. Sokola Tůmy, k.ú. Mariánské Hory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39"/>
      <c r="R78" s="40"/>
    </row>
    <row r="79" spans="2:18" s="1" customFormat="1" ht="36.950000000000003" customHeight="1">
      <c r="B79" s="38"/>
      <c r="C79" s="72" t="s">
        <v>102</v>
      </c>
      <c r="D79" s="39"/>
      <c r="E79" s="39"/>
      <c r="F79" s="239" t="str">
        <f>F7</f>
        <v>3 - IO 03 - Dešťová kanalizace</v>
      </c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23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25</v>
      </c>
      <c r="L81" s="39"/>
      <c r="M81" s="266" t="str">
        <f>IF(O9="","",O9)</f>
        <v>10. 1. 2015</v>
      </c>
      <c r="N81" s="266"/>
      <c r="O81" s="266"/>
      <c r="P81" s="266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 ht="15">
      <c r="B83" s="38"/>
      <c r="C83" s="33" t="s">
        <v>29</v>
      </c>
      <c r="D83" s="39"/>
      <c r="E83" s="39"/>
      <c r="F83" s="31" t="str">
        <f>E12</f>
        <v xml:space="preserve"> </v>
      </c>
      <c r="G83" s="39"/>
      <c r="H83" s="39"/>
      <c r="I83" s="39"/>
      <c r="J83" s="39"/>
      <c r="K83" s="33" t="s">
        <v>34</v>
      </c>
      <c r="L83" s="39"/>
      <c r="M83" s="223" t="str">
        <f>E18</f>
        <v xml:space="preserve"> </v>
      </c>
      <c r="N83" s="223"/>
      <c r="O83" s="223"/>
      <c r="P83" s="223"/>
      <c r="Q83" s="223"/>
      <c r="R83" s="40"/>
    </row>
    <row r="84" spans="2:47" s="1" customFormat="1" ht="14.45" customHeight="1">
      <c r="B84" s="38"/>
      <c r="C84" s="33" t="s">
        <v>32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23" t="str">
        <f>E21</f>
        <v xml:space="preserve"> </v>
      </c>
      <c r="N84" s="223"/>
      <c r="O84" s="223"/>
      <c r="P84" s="223"/>
      <c r="Q84" s="223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73" t="s">
        <v>105</v>
      </c>
      <c r="D86" s="274"/>
      <c r="E86" s="274"/>
      <c r="F86" s="274"/>
      <c r="G86" s="274"/>
      <c r="H86" s="117"/>
      <c r="I86" s="117"/>
      <c r="J86" s="117"/>
      <c r="K86" s="117"/>
      <c r="L86" s="117"/>
      <c r="M86" s="117"/>
      <c r="N86" s="273" t="s">
        <v>106</v>
      </c>
      <c r="O86" s="274"/>
      <c r="P86" s="274"/>
      <c r="Q86" s="274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107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61">
        <f>N125</f>
        <v>0</v>
      </c>
      <c r="O88" s="275"/>
      <c r="P88" s="275"/>
      <c r="Q88" s="275"/>
      <c r="R88" s="40"/>
      <c r="AU88" s="21" t="s">
        <v>108</v>
      </c>
    </row>
    <row r="89" spans="2:47" s="6" customFormat="1" ht="24.95" customHeight="1">
      <c r="B89" s="126"/>
      <c r="C89" s="127"/>
      <c r="D89" s="128" t="s">
        <v>245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6">
        <f>N126</f>
        <v>0</v>
      </c>
      <c r="O89" s="277"/>
      <c r="P89" s="277"/>
      <c r="Q89" s="277"/>
      <c r="R89" s="129"/>
    </row>
    <row r="90" spans="2:47" s="7" customFormat="1" ht="19.899999999999999" customHeight="1">
      <c r="B90" s="130"/>
      <c r="C90" s="131"/>
      <c r="D90" s="105" t="s">
        <v>246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54">
        <f>N127</f>
        <v>0</v>
      </c>
      <c r="O90" s="278"/>
      <c r="P90" s="278"/>
      <c r="Q90" s="278"/>
      <c r="R90" s="132"/>
    </row>
    <row r="91" spans="2:47" s="7" customFormat="1" ht="19.899999999999999" customHeight="1">
      <c r="B91" s="130"/>
      <c r="C91" s="131"/>
      <c r="D91" s="105" t="s">
        <v>248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54">
        <f>N229</f>
        <v>0</v>
      </c>
      <c r="O91" s="278"/>
      <c r="P91" s="278"/>
      <c r="Q91" s="278"/>
      <c r="R91" s="132"/>
    </row>
    <row r="92" spans="2:47" s="7" customFormat="1" ht="19.899999999999999" customHeight="1">
      <c r="B92" s="130"/>
      <c r="C92" s="131"/>
      <c r="D92" s="105" t="s">
        <v>754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54">
        <f>N242</f>
        <v>0</v>
      </c>
      <c r="O92" s="278"/>
      <c r="P92" s="278"/>
      <c r="Q92" s="278"/>
      <c r="R92" s="132"/>
    </row>
    <row r="93" spans="2:47" s="7" customFormat="1" ht="19.899999999999999" customHeight="1">
      <c r="B93" s="130"/>
      <c r="C93" s="131"/>
      <c r="D93" s="105" t="s">
        <v>249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54">
        <f>N251</f>
        <v>0</v>
      </c>
      <c r="O93" s="278"/>
      <c r="P93" s="278"/>
      <c r="Q93" s="278"/>
      <c r="R93" s="132"/>
    </row>
    <row r="94" spans="2:47" s="7" customFormat="1" ht="19.899999999999999" customHeight="1">
      <c r="B94" s="130"/>
      <c r="C94" s="131"/>
      <c r="D94" s="105" t="s">
        <v>250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54">
        <f>N258</f>
        <v>0</v>
      </c>
      <c r="O94" s="278"/>
      <c r="P94" s="278"/>
      <c r="Q94" s="278"/>
      <c r="R94" s="132"/>
    </row>
    <row r="95" spans="2:47" s="7" customFormat="1" ht="19.899999999999999" customHeight="1">
      <c r="B95" s="130"/>
      <c r="C95" s="131"/>
      <c r="D95" s="105" t="s">
        <v>251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54">
        <f>N332</f>
        <v>0</v>
      </c>
      <c r="O95" s="278"/>
      <c r="P95" s="278"/>
      <c r="Q95" s="278"/>
      <c r="R95" s="132"/>
    </row>
    <row r="96" spans="2:47" s="7" customFormat="1" ht="19.899999999999999" customHeight="1">
      <c r="B96" s="130"/>
      <c r="C96" s="131"/>
      <c r="D96" s="105" t="s">
        <v>252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54">
        <f>N400</f>
        <v>0</v>
      </c>
      <c r="O96" s="278"/>
      <c r="P96" s="278"/>
      <c r="Q96" s="278"/>
      <c r="R96" s="132"/>
    </row>
    <row r="97" spans="2:65" s="7" customFormat="1" ht="19.899999999999999" customHeight="1">
      <c r="B97" s="130"/>
      <c r="C97" s="131"/>
      <c r="D97" s="105" t="s">
        <v>253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54">
        <f>N428</f>
        <v>0</v>
      </c>
      <c r="O97" s="278"/>
      <c r="P97" s="278"/>
      <c r="Q97" s="278"/>
      <c r="R97" s="132"/>
    </row>
    <row r="98" spans="2:65" s="7" customFormat="1" ht="19.899999999999999" customHeight="1">
      <c r="B98" s="130"/>
      <c r="C98" s="131"/>
      <c r="D98" s="105" t="s">
        <v>254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54">
        <f>N435</f>
        <v>0</v>
      </c>
      <c r="O98" s="278"/>
      <c r="P98" s="278"/>
      <c r="Q98" s="278"/>
      <c r="R98" s="132"/>
    </row>
    <row r="99" spans="2:65" s="1" customFormat="1" ht="21.75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</row>
    <row r="100" spans="2:65" s="1" customFormat="1" ht="29.25" customHeight="1">
      <c r="B100" s="38"/>
      <c r="C100" s="125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275"/>
      <c r="O100" s="279"/>
      <c r="P100" s="279"/>
      <c r="Q100" s="279"/>
      <c r="R100" s="40"/>
      <c r="T100" s="133"/>
      <c r="U100" s="134" t="s">
        <v>41</v>
      </c>
    </row>
    <row r="101" spans="2:65" s="1" customFormat="1" ht="18" customHeight="1">
      <c r="B101" s="135"/>
      <c r="C101" s="136"/>
      <c r="D101" s="258"/>
      <c r="E101" s="280"/>
      <c r="F101" s="280"/>
      <c r="G101" s="280"/>
      <c r="H101" s="280"/>
      <c r="I101" s="136"/>
      <c r="J101" s="136"/>
      <c r="K101" s="136"/>
      <c r="L101" s="136"/>
      <c r="M101" s="136"/>
      <c r="N101" s="253"/>
      <c r="O101" s="281"/>
      <c r="P101" s="281"/>
      <c r="Q101" s="281"/>
      <c r="R101" s="138"/>
      <c r="S101" s="136"/>
      <c r="T101" s="139"/>
      <c r="U101" s="140" t="s">
        <v>42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111</v>
      </c>
      <c r="AZ101" s="141"/>
      <c r="BA101" s="141"/>
      <c r="BB101" s="141"/>
      <c r="BC101" s="141"/>
      <c r="BD101" s="141"/>
      <c r="BE101" s="143">
        <f t="shared" ref="BE101:BE106" si="0">IF(U101="základní",N101,0)</f>
        <v>0</v>
      </c>
      <c r="BF101" s="143">
        <f t="shared" ref="BF101:BF106" si="1">IF(U101="snížená",N101,0)</f>
        <v>0</v>
      </c>
      <c r="BG101" s="143">
        <f t="shared" ref="BG101:BG106" si="2">IF(U101="zákl. přenesená",N101,0)</f>
        <v>0</v>
      </c>
      <c r="BH101" s="143">
        <f t="shared" ref="BH101:BH106" si="3">IF(U101="sníž. přenesená",N101,0)</f>
        <v>0</v>
      </c>
      <c r="BI101" s="143">
        <f t="shared" ref="BI101:BI106" si="4">IF(U101="nulová",N101,0)</f>
        <v>0</v>
      </c>
      <c r="BJ101" s="142" t="s">
        <v>22</v>
      </c>
      <c r="BK101" s="141"/>
      <c r="BL101" s="141"/>
      <c r="BM101" s="141"/>
    </row>
    <row r="102" spans="2:65" s="1" customFormat="1" ht="18" customHeight="1">
      <c r="B102" s="135"/>
      <c r="C102" s="136"/>
      <c r="D102" s="258"/>
      <c r="E102" s="280"/>
      <c r="F102" s="280"/>
      <c r="G102" s="280"/>
      <c r="H102" s="280"/>
      <c r="I102" s="136"/>
      <c r="J102" s="136"/>
      <c r="K102" s="136"/>
      <c r="L102" s="136"/>
      <c r="M102" s="136"/>
      <c r="N102" s="253"/>
      <c r="O102" s="281"/>
      <c r="P102" s="281"/>
      <c r="Q102" s="281"/>
      <c r="R102" s="138"/>
      <c r="S102" s="136"/>
      <c r="T102" s="139"/>
      <c r="U102" s="140" t="s">
        <v>42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111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22</v>
      </c>
      <c r="BK102" s="141"/>
      <c r="BL102" s="141"/>
      <c r="BM102" s="141"/>
    </row>
    <row r="103" spans="2:65" s="1" customFormat="1" ht="18" customHeight="1">
      <c r="B103" s="135"/>
      <c r="C103" s="136"/>
      <c r="D103" s="258"/>
      <c r="E103" s="280"/>
      <c r="F103" s="280"/>
      <c r="G103" s="280"/>
      <c r="H103" s="280"/>
      <c r="I103" s="136"/>
      <c r="J103" s="136"/>
      <c r="K103" s="136"/>
      <c r="L103" s="136"/>
      <c r="M103" s="136"/>
      <c r="N103" s="253"/>
      <c r="O103" s="281"/>
      <c r="P103" s="281"/>
      <c r="Q103" s="281"/>
      <c r="R103" s="138"/>
      <c r="S103" s="136"/>
      <c r="T103" s="139"/>
      <c r="U103" s="140" t="s">
        <v>42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111</v>
      </c>
      <c r="AZ103" s="141"/>
      <c r="BA103" s="141"/>
      <c r="BB103" s="141"/>
      <c r="BC103" s="141"/>
      <c r="BD103" s="141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22</v>
      </c>
      <c r="BK103" s="141"/>
      <c r="BL103" s="141"/>
      <c r="BM103" s="141"/>
    </row>
    <row r="104" spans="2:65" s="1" customFormat="1" ht="18" customHeight="1">
      <c r="B104" s="135"/>
      <c r="C104" s="136"/>
      <c r="D104" s="258"/>
      <c r="E104" s="280"/>
      <c r="F104" s="280"/>
      <c r="G104" s="280"/>
      <c r="H104" s="280"/>
      <c r="I104" s="136"/>
      <c r="J104" s="136"/>
      <c r="K104" s="136"/>
      <c r="L104" s="136"/>
      <c r="M104" s="136"/>
      <c r="N104" s="253"/>
      <c r="O104" s="281"/>
      <c r="P104" s="281"/>
      <c r="Q104" s="281"/>
      <c r="R104" s="138"/>
      <c r="S104" s="136"/>
      <c r="T104" s="139"/>
      <c r="U104" s="140" t="s">
        <v>42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 t="s">
        <v>111</v>
      </c>
      <c r="AZ104" s="141"/>
      <c r="BA104" s="141"/>
      <c r="BB104" s="141"/>
      <c r="BC104" s="141"/>
      <c r="BD104" s="141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22</v>
      </c>
      <c r="BK104" s="141"/>
      <c r="BL104" s="141"/>
      <c r="BM104" s="141"/>
    </row>
    <row r="105" spans="2:65" s="1" customFormat="1" ht="18" customHeight="1">
      <c r="B105" s="135"/>
      <c r="C105" s="136"/>
      <c r="D105" s="258"/>
      <c r="E105" s="280"/>
      <c r="F105" s="280"/>
      <c r="G105" s="280"/>
      <c r="H105" s="280"/>
      <c r="I105" s="136"/>
      <c r="J105" s="136"/>
      <c r="K105" s="136"/>
      <c r="L105" s="136"/>
      <c r="M105" s="136"/>
      <c r="N105" s="253"/>
      <c r="O105" s="281"/>
      <c r="P105" s="281"/>
      <c r="Q105" s="281"/>
      <c r="R105" s="138"/>
      <c r="S105" s="136"/>
      <c r="T105" s="139"/>
      <c r="U105" s="140" t="s">
        <v>42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 t="s">
        <v>111</v>
      </c>
      <c r="AZ105" s="141"/>
      <c r="BA105" s="141"/>
      <c r="BB105" s="141"/>
      <c r="BC105" s="141"/>
      <c r="BD105" s="141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22</v>
      </c>
      <c r="BK105" s="141"/>
      <c r="BL105" s="141"/>
      <c r="BM105" s="141"/>
    </row>
    <row r="106" spans="2:65" s="1" customFormat="1" ht="18" customHeight="1">
      <c r="B106" s="135"/>
      <c r="C106" s="136"/>
      <c r="D106" s="137"/>
      <c r="E106" s="136"/>
      <c r="F106" s="136"/>
      <c r="G106" s="136"/>
      <c r="H106" s="136"/>
      <c r="I106" s="136"/>
      <c r="J106" s="136"/>
      <c r="K106" s="136"/>
      <c r="L106" s="136"/>
      <c r="M106" s="136"/>
      <c r="N106" s="253"/>
      <c r="O106" s="281"/>
      <c r="P106" s="281"/>
      <c r="Q106" s="281"/>
      <c r="R106" s="138"/>
      <c r="S106" s="136"/>
      <c r="T106" s="144"/>
      <c r="U106" s="145" t="s">
        <v>42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2" t="s">
        <v>112</v>
      </c>
      <c r="AZ106" s="141"/>
      <c r="BA106" s="141"/>
      <c r="BB106" s="141"/>
      <c r="BC106" s="141"/>
      <c r="BD106" s="141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22</v>
      </c>
      <c r="BK106" s="141"/>
      <c r="BL106" s="141"/>
      <c r="BM106" s="141"/>
    </row>
    <row r="107" spans="2:65" s="1" customForma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65" s="1" customFormat="1" ht="29.25" customHeight="1">
      <c r="B108" s="38"/>
      <c r="C108" s="116" t="s">
        <v>99</v>
      </c>
      <c r="D108" s="117"/>
      <c r="E108" s="117"/>
      <c r="F108" s="117"/>
      <c r="G108" s="117"/>
      <c r="H108" s="117"/>
      <c r="I108" s="117"/>
      <c r="J108" s="117"/>
      <c r="K108" s="117"/>
      <c r="L108" s="255">
        <f>ROUND(SUM(N88+N100),2)</f>
        <v>0</v>
      </c>
      <c r="M108" s="255"/>
      <c r="N108" s="255"/>
      <c r="O108" s="255"/>
      <c r="P108" s="255"/>
      <c r="Q108" s="255"/>
      <c r="R108" s="40"/>
    </row>
    <row r="109" spans="2:65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3" spans="2:65" s="1" customFormat="1" ht="6.95" customHeight="1"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7"/>
    </row>
    <row r="114" spans="2:65" s="1" customFormat="1" ht="36.950000000000003" customHeight="1">
      <c r="B114" s="38"/>
      <c r="C114" s="219" t="s">
        <v>1482</v>
      </c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40"/>
    </row>
    <row r="115" spans="2:65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30" customHeight="1">
      <c r="B116" s="38"/>
      <c r="C116" s="33" t="s">
        <v>17</v>
      </c>
      <c r="D116" s="39"/>
      <c r="E116" s="39"/>
      <c r="F116" s="262" t="str">
        <f>F6</f>
        <v>Rekonstrukce kanalizace a vodovodu v ul. Sokola Tůmy, k.ú. Mariánské Hory</v>
      </c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39"/>
      <c r="R116" s="40"/>
    </row>
    <row r="117" spans="2:65" s="1" customFormat="1" ht="36.950000000000003" customHeight="1">
      <c r="B117" s="38"/>
      <c r="C117" s="72" t="s">
        <v>102</v>
      </c>
      <c r="D117" s="39"/>
      <c r="E117" s="39"/>
      <c r="F117" s="239" t="str">
        <f>F7</f>
        <v>3 - IO 03 - Dešťová kanalizace</v>
      </c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39"/>
      <c r="R117" s="40"/>
    </row>
    <row r="118" spans="2:65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1" customFormat="1" ht="18" customHeight="1">
      <c r="B119" s="38"/>
      <c r="C119" s="33" t="s">
        <v>23</v>
      </c>
      <c r="D119" s="39"/>
      <c r="E119" s="39"/>
      <c r="F119" s="31" t="str">
        <f>F9</f>
        <v xml:space="preserve"> </v>
      </c>
      <c r="G119" s="39"/>
      <c r="H119" s="39"/>
      <c r="I119" s="39"/>
      <c r="J119" s="39"/>
      <c r="K119" s="33" t="s">
        <v>25</v>
      </c>
      <c r="L119" s="39"/>
      <c r="M119" s="266" t="str">
        <f>IF(O9="","",O9)</f>
        <v>10. 1. 2015</v>
      </c>
      <c r="N119" s="266"/>
      <c r="O119" s="266"/>
      <c r="P119" s="266"/>
      <c r="Q119" s="39"/>
      <c r="R119" s="40"/>
    </row>
    <row r="120" spans="2:65" s="1" customFormat="1" ht="6.9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5" s="1" customFormat="1" ht="15">
      <c r="B121" s="38"/>
      <c r="C121" s="33" t="s">
        <v>29</v>
      </c>
      <c r="D121" s="39"/>
      <c r="E121" s="39"/>
      <c r="F121" s="31" t="str">
        <f>E12</f>
        <v xml:space="preserve"> </v>
      </c>
      <c r="G121" s="39"/>
      <c r="H121" s="39"/>
      <c r="I121" s="39"/>
      <c r="J121" s="39"/>
      <c r="K121" s="33" t="s">
        <v>34</v>
      </c>
      <c r="L121" s="39"/>
      <c r="M121" s="223" t="str">
        <f>E18</f>
        <v xml:space="preserve"> </v>
      </c>
      <c r="N121" s="223"/>
      <c r="O121" s="223"/>
      <c r="P121" s="223"/>
      <c r="Q121" s="223"/>
      <c r="R121" s="40"/>
    </row>
    <row r="122" spans="2:65" s="1" customFormat="1" ht="14.45" customHeight="1">
      <c r="B122" s="38"/>
      <c r="C122" s="33" t="s">
        <v>32</v>
      </c>
      <c r="D122" s="39"/>
      <c r="E122" s="39"/>
      <c r="F122" s="31" t="str">
        <f>IF(E15="","",E15)</f>
        <v>Vyplň údaj</v>
      </c>
      <c r="G122" s="39"/>
      <c r="H122" s="39"/>
      <c r="I122" s="39"/>
      <c r="J122" s="39"/>
      <c r="K122" s="33" t="s">
        <v>36</v>
      </c>
      <c r="L122" s="39"/>
      <c r="M122" s="223" t="str">
        <f>E21</f>
        <v xml:space="preserve"> </v>
      </c>
      <c r="N122" s="223"/>
      <c r="O122" s="223"/>
      <c r="P122" s="223"/>
      <c r="Q122" s="223"/>
      <c r="R122" s="40"/>
    </row>
    <row r="123" spans="2:65" s="1" customFormat="1" ht="10.35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65" s="8" customFormat="1" ht="29.25" customHeight="1">
      <c r="B124" s="146"/>
      <c r="C124" s="147" t="s">
        <v>113</v>
      </c>
      <c r="D124" s="148" t="s">
        <v>114</v>
      </c>
      <c r="E124" s="148" t="s">
        <v>59</v>
      </c>
      <c r="F124" s="282" t="s">
        <v>115</v>
      </c>
      <c r="G124" s="282"/>
      <c r="H124" s="282"/>
      <c r="I124" s="282"/>
      <c r="J124" s="148" t="s">
        <v>116</v>
      </c>
      <c r="K124" s="148" t="s">
        <v>117</v>
      </c>
      <c r="L124" s="283" t="s">
        <v>118</v>
      </c>
      <c r="M124" s="283"/>
      <c r="N124" s="282" t="s">
        <v>106</v>
      </c>
      <c r="O124" s="282"/>
      <c r="P124" s="282"/>
      <c r="Q124" s="284"/>
      <c r="R124" s="149"/>
      <c r="T124" s="79" t="s">
        <v>119</v>
      </c>
      <c r="U124" s="80" t="s">
        <v>41</v>
      </c>
      <c r="V124" s="80" t="s">
        <v>120</v>
      </c>
      <c r="W124" s="80" t="s">
        <v>121</v>
      </c>
      <c r="X124" s="80" t="s">
        <v>122</v>
      </c>
      <c r="Y124" s="80" t="s">
        <v>123</v>
      </c>
      <c r="Z124" s="80" t="s">
        <v>124</v>
      </c>
      <c r="AA124" s="81" t="s">
        <v>125</v>
      </c>
    </row>
    <row r="125" spans="2:65" s="1" customFormat="1" ht="29.25" customHeight="1">
      <c r="B125" s="38"/>
      <c r="C125" s="83" t="s">
        <v>104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292">
        <f>BK125</f>
        <v>0</v>
      </c>
      <c r="O125" s="293"/>
      <c r="P125" s="293"/>
      <c r="Q125" s="293"/>
      <c r="R125" s="40"/>
      <c r="T125" s="82"/>
      <c r="U125" s="54"/>
      <c r="V125" s="54"/>
      <c r="W125" s="150">
        <f>W126+W437</f>
        <v>0</v>
      </c>
      <c r="X125" s="54"/>
      <c r="Y125" s="150">
        <f>Y126+Y437</f>
        <v>1600.1328055000001</v>
      </c>
      <c r="Z125" s="54"/>
      <c r="AA125" s="151">
        <f>AA126+AA437</f>
        <v>255.18119999999999</v>
      </c>
      <c r="AT125" s="21" t="s">
        <v>76</v>
      </c>
      <c r="AU125" s="21" t="s">
        <v>108</v>
      </c>
      <c r="BK125" s="152">
        <f>BK126+BK437</f>
        <v>0</v>
      </c>
    </row>
    <row r="126" spans="2:65" s="9" customFormat="1" ht="37.35" customHeight="1">
      <c r="B126" s="153"/>
      <c r="C126" s="154"/>
      <c r="D126" s="155" t="s">
        <v>245</v>
      </c>
      <c r="E126" s="155"/>
      <c r="F126" s="155"/>
      <c r="G126" s="155"/>
      <c r="H126" s="155"/>
      <c r="I126" s="155"/>
      <c r="J126" s="155"/>
      <c r="K126" s="155"/>
      <c r="L126" s="155"/>
      <c r="M126" s="155"/>
      <c r="N126" s="298">
        <f>BK126</f>
        <v>0</v>
      </c>
      <c r="O126" s="276"/>
      <c r="P126" s="276"/>
      <c r="Q126" s="276"/>
      <c r="R126" s="156"/>
      <c r="T126" s="157"/>
      <c r="U126" s="154"/>
      <c r="V126" s="154"/>
      <c r="W126" s="158">
        <f>W127+W229+W242+W251+W258+W332+W400+W428+W435</f>
        <v>0</v>
      </c>
      <c r="X126" s="154"/>
      <c r="Y126" s="158">
        <f>Y127+Y229+Y242+Y251+Y258+Y332+Y400+Y428+Y435</f>
        <v>1600.1328055000001</v>
      </c>
      <c r="Z126" s="154"/>
      <c r="AA126" s="159">
        <f>AA127+AA229+AA242+AA251+AA258+AA332+AA400+AA428+AA435</f>
        <v>255.18119999999999</v>
      </c>
      <c r="AR126" s="160" t="s">
        <v>22</v>
      </c>
      <c r="AT126" s="161" t="s">
        <v>76</v>
      </c>
      <c r="AU126" s="161" t="s">
        <v>77</v>
      </c>
      <c r="AY126" s="160" t="s">
        <v>127</v>
      </c>
      <c r="BK126" s="162">
        <f>BK127+BK229+BK242+BK251+BK258+BK332+BK400+BK428+BK435</f>
        <v>0</v>
      </c>
    </row>
    <row r="127" spans="2:65" s="9" customFormat="1" ht="19.899999999999999" customHeight="1">
      <c r="B127" s="153"/>
      <c r="C127" s="154"/>
      <c r="D127" s="186" t="s">
        <v>246</v>
      </c>
      <c r="E127" s="186"/>
      <c r="F127" s="186"/>
      <c r="G127" s="186"/>
      <c r="H127" s="186"/>
      <c r="I127" s="186"/>
      <c r="J127" s="186"/>
      <c r="K127" s="186"/>
      <c r="L127" s="186"/>
      <c r="M127" s="186"/>
      <c r="N127" s="296">
        <f>BK127</f>
        <v>0</v>
      </c>
      <c r="O127" s="297"/>
      <c r="P127" s="297"/>
      <c r="Q127" s="297"/>
      <c r="R127" s="156"/>
      <c r="T127" s="157"/>
      <c r="U127" s="154"/>
      <c r="V127" s="154"/>
      <c r="W127" s="158">
        <f>SUM(W128:W228)</f>
        <v>0</v>
      </c>
      <c r="X127" s="154"/>
      <c r="Y127" s="158">
        <f>SUM(Y128:Y228)</f>
        <v>1161.624716</v>
      </c>
      <c r="Z127" s="154"/>
      <c r="AA127" s="159">
        <f>SUM(AA128:AA228)</f>
        <v>247.886</v>
      </c>
      <c r="AR127" s="160" t="s">
        <v>22</v>
      </c>
      <c r="AT127" s="161" t="s">
        <v>76</v>
      </c>
      <c r="AU127" s="161" t="s">
        <v>22</v>
      </c>
      <c r="AY127" s="160" t="s">
        <v>127</v>
      </c>
      <c r="BK127" s="162">
        <f>SUM(BK128:BK228)</f>
        <v>0</v>
      </c>
    </row>
    <row r="128" spans="2:65" s="1" customFormat="1" ht="31.5" customHeight="1">
      <c r="B128" s="135"/>
      <c r="C128" s="163" t="s">
        <v>22</v>
      </c>
      <c r="D128" s="163" t="s">
        <v>128</v>
      </c>
      <c r="E128" s="164" t="s">
        <v>259</v>
      </c>
      <c r="F128" s="285" t="s">
        <v>260</v>
      </c>
      <c r="G128" s="285"/>
      <c r="H128" s="285"/>
      <c r="I128" s="285"/>
      <c r="J128" s="165" t="s">
        <v>261</v>
      </c>
      <c r="K128" s="166">
        <v>2.8</v>
      </c>
      <c r="L128" s="286">
        <v>0</v>
      </c>
      <c r="M128" s="286"/>
      <c r="N128" s="287">
        <f>ROUND(L128*K128,2)</f>
        <v>0</v>
      </c>
      <c r="O128" s="287"/>
      <c r="P128" s="287"/>
      <c r="Q128" s="287"/>
      <c r="R128" s="138"/>
      <c r="T128" s="167" t="s">
        <v>5</v>
      </c>
      <c r="U128" s="47" t="s">
        <v>42</v>
      </c>
      <c r="V128" s="39"/>
      <c r="W128" s="168">
        <f>V128*K128</f>
        <v>0</v>
      </c>
      <c r="X128" s="168">
        <v>0</v>
      </c>
      <c r="Y128" s="168">
        <f>X128*K128</f>
        <v>0</v>
      </c>
      <c r="Z128" s="168">
        <v>0.26</v>
      </c>
      <c r="AA128" s="169">
        <f>Z128*K128</f>
        <v>0.72799999999999998</v>
      </c>
      <c r="AR128" s="21" t="s">
        <v>150</v>
      </c>
      <c r="AT128" s="21" t="s">
        <v>128</v>
      </c>
      <c r="AU128" s="21" t="s">
        <v>87</v>
      </c>
      <c r="AY128" s="21" t="s">
        <v>127</v>
      </c>
      <c r="BE128" s="109">
        <f>IF(U128="základní",N128,0)</f>
        <v>0</v>
      </c>
      <c r="BF128" s="109">
        <f>IF(U128="snížená",N128,0)</f>
        <v>0</v>
      </c>
      <c r="BG128" s="109">
        <f>IF(U128="zákl. přenesená",N128,0)</f>
        <v>0</v>
      </c>
      <c r="BH128" s="109">
        <f>IF(U128="sníž. přenesená",N128,0)</f>
        <v>0</v>
      </c>
      <c r="BI128" s="109">
        <f>IF(U128="nulová",N128,0)</f>
        <v>0</v>
      </c>
      <c r="BJ128" s="21" t="s">
        <v>22</v>
      </c>
      <c r="BK128" s="109">
        <f>ROUND(L128*K128,2)</f>
        <v>0</v>
      </c>
      <c r="BL128" s="21" t="s">
        <v>150</v>
      </c>
      <c r="BM128" s="21" t="s">
        <v>1358</v>
      </c>
    </row>
    <row r="129" spans="2:65" s="11" customFormat="1" ht="22.5" customHeight="1">
      <c r="B129" s="178"/>
      <c r="C129" s="179"/>
      <c r="D129" s="179"/>
      <c r="E129" s="180" t="s">
        <v>5</v>
      </c>
      <c r="F129" s="300" t="s">
        <v>1359</v>
      </c>
      <c r="G129" s="301"/>
      <c r="H129" s="301"/>
      <c r="I129" s="301"/>
      <c r="J129" s="179"/>
      <c r="K129" s="181" t="s">
        <v>5</v>
      </c>
      <c r="L129" s="179"/>
      <c r="M129" s="179"/>
      <c r="N129" s="179"/>
      <c r="O129" s="179"/>
      <c r="P129" s="179"/>
      <c r="Q129" s="179"/>
      <c r="R129" s="182"/>
      <c r="T129" s="183"/>
      <c r="U129" s="179"/>
      <c r="V129" s="179"/>
      <c r="W129" s="179"/>
      <c r="X129" s="179"/>
      <c r="Y129" s="179"/>
      <c r="Z129" s="179"/>
      <c r="AA129" s="184"/>
      <c r="AT129" s="185" t="s">
        <v>134</v>
      </c>
      <c r="AU129" s="185" t="s">
        <v>87</v>
      </c>
      <c r="AV129" s="11" t="s">
        <v>22</v>
      </c>
      <c r="AW129" s="11" t="s">
        <v>35</v>
      </c>
      <c r="AX129" s="11" t="s">
        <v>77</v>
      </c>
      <c r="AY129" s="185" t="s">
        <v>127</v>
      </c>
    </row>
    <row r="130" spans="2:65" s="11" customFormat="1" ht="22.5" customHeight="1">
      <c r="B130" s="178"/>
      <c r="C130" s="179"/>
      <c r="D130" s="179"/>
      <c r="E130" s="180" t="s">
        <v>5</v>
      </c>
      <c r="F130" s="290" t="s">
        <v>1360</v>
      </c>
      <c r="G130" s="291"/>
      <c r="H130" s="291"/>
      <c r="I130" s="291"/>
      <c r="J130" s="179"/>
      <c r="K130" s="181" t="s">
        <v>5</v>
      </c>
      <c r="L130" s="179"/>
      <c r="M130" s="179"/>
      <c r="N130" s="179"/>
      <c r="O130" s="179"/>
      <c r="P130" s="179"/>
      <c r="Q130" s="179"/>
      <c r="R130" s="182"/>
      <c r="T130" s="183"/>
      <c r="U130" s="179"/>
      <c r="V130" s="179"/>
      <c r="W130" s="179"/>
      <c r="X130" s="179"/>
      <c r="Y130" s="179"/>
      <c r="Z130" s="179"/>
      <c r="AA130" s="184"/>
      <c r="AT130" s="185" t="s">
        <v>134</v>
      </c>
      <c r="AU130" s="185" t="s">
        <v>87</v>
      </c>
      <c r="AV130" s="11" t="s">
        <v>22</v>
      </c>
      <c r="AW130" s="11" t="s">
        <v>35</v>
      </c>
      <c r="AX130" s="11" t="s">
        <v>77</v>
      </c>
      <c r="AY130" s="185" t="s">
        <v>127</v>
      </c>
    </row>
    <row r="131" spans="2:65" s="11" customFormat="1" ht="22.5" customHeight="1">
      <c r="B131" s="178"/>
      <c r="C131" s="179"/>
      <c r="D131" s="179"/>
      <c r="E131" s="180" t="s">
        <v>5</v>
      </c>
      <c r="F131" s="290" t="s">
        <v>1361</v>
      </c>
      <c r="G131" s="291"/>
      <c r="H131" s="291"/>
      <c r="I131" s="291"/>
      <c r="J131" s="179"/>
      <c r="K131" s="181" t="s">
        <v>5</v>
      </c>
      <c r="L131" s="179"/>
      <c r="M131" s="179"/>
      <c r="N131" s="179"/>
      <c r="O131" s="179"/>
      <c r="P131" s="179"/>
      <c r="Q131" s="179"/>
      <c r="R131" s="182"/>
      <c r="T131" s="183"/>
      <c r="U131" s="179"/>
      <c r="V131" s="179"/>
      <c r="W131" s="179"/>
      <c r="X131" s="179"/>
      <c r="Y131" s="179"/>
      <c r="Z131" s="179"/>
      <c r="AA131" s="184"/>
      <c r="AT131" s="185" t="s">
        <v>134</v>
      </c>
      <c r="AU131" s="185" t="s">
        <v>87</v>
      </c>
      <c r="AV131" s="11" t="s">
        <v>22</v>
      </c>
      <c r="AW131" s="11" t="s">
        <v>35</v>
      </c>
      <c r="AX131" s="11" t="s">
        <v>77</v>
      </c>
      <c r="AY131" s="185" t="s">
        <v>127</v>
      </c>
    </row>
    <row r="132" spans="2:65" s="11" customFormat="1" ht="22.5" customHeight="1">
      <c r="B132" s="178"/>
      <c r="C132" s="179"/>
      <c r="D132" s="179"/>
      <c r="E132" s="180" t="s">
        <v>5</v>
      </c>
      <c r="F132" s="290" t="s">
        <v>1362</v>
      </c>
      <c r="G132" s="291"/>
      <c r="H132" s="291"/>
      <c r="I132" s="291"/>
      <c r="J132" s="179"/>
      <c r="K132" s="181" t="s">
        <v>5</v>
      </c>
      <c r="L132" s="179"/>
      <c r="M132" s="179"/>
      <c r="N132" s="179"/>
      <c r="O132" s="179"/>
      <c r="P132" s="179"/>
      <c r="Q132" s="179"/>
      <c r="R132" s="182"/>
      <c r="T132" s="183"/>
      <c r="U132" s="179"/>
      <c r="V132" s="179"/>
      <c r="W132" s="179"/>
      <c r="X132" s="179"/>
      <c r="Y132" s="179"/>
      <c r="Z132" s="179"/>
      <c r="AA132" s="184"/>
      <c r="AT132" s="185" t="s">
        <v>134</v>
      </c>
      <c r="AU132" s="185" t="s">
        <v>87</v>
      </c>
      <c r="AV132" s="11" t="s">
        <v>22</v>
      </c>
      <c r="AW132" s="11" t="s">
        <v>35</v>
      </c>
      <c r="AX132" s="11" t="s">
        <v>77</v>
      </c>
      <c r="AY132" s="185" t="s">
        <v>127</v>
      </c>
    </row>
    <row r="133" spans="2:65" s="11" customFormat="1" ht="22.5" customHeight="1">
      <c r="B133" s="178"/>
      <c r="C133" s="179"/>
      <c r="D133" s="179"/>
      <c r="E133" s="180" t="s">
        <v>5</v>
      </c>
      <c r="F133" s="290" t="s">
        <v>1363</v>
      </c>
      <c r="G133" s="291"/>
      <c r="H133" s="291"/>
      <c r="I133" s="291"/>
      <c r="J133" s="179"/>
      <c r="K133" s="181" t="s">
        <v>5</v>
      </c>
      <c r="L133" s="179"/>
      <c r="M133" s="179"/>
      <c r="N133" s="179"/>
      <c r="O133" s="179"/>
      <c r="P133" s="179"/>
      <c r="Q133" s="179"/>
      <c r="R133" s="182"/>
      <c r="T133" s="183"/>
      <c r="U133" s="179"/>
      <c r="V133" s="179"/>
      <c r="W133" s="179"/>
      <c r="X133" s="179"/>
      <c r="Y133" s="179"/>
      <c r="Z133" s="179"/>
      <c r="AA133" s="184"/>
      <c r="AT133" s="185" t="s">
        <v>134</v>
      </c>
      <c r="AU133" s="185" t="s">
        <v>87</v>
      </c>
      <c r="AV133" s="11" t="s">
        <v>22</v>
      </c>
      <c r="AW133" s="11" t="s">
        <v>35</v>
      </c>
      <c r="AX133" s="11" t="s">
        <v>77</v>
      </c>
      <c r="AY133" s="185" t="s">
        <v>127</v>
      </c>
    </row>
    <row r="134" spans="2:65" s="10" customFormat="1" ht="22.5" customHeight="1">
      <c r="B134" s="170"/>
      <c r="C134" s="171"/>
      <c r="D134" s="171"/>
      <c r="E134" s="172" t="s">
        <v>5</v>
      </c>
      <c r="F134" s="302" t="s">
        <v>1364</v>
      </c>
      <c r="G134" s="303"/>
      <c r="H134" s="303"/>
      <c r="I134" s="303"/>
      <c r="J134" s="171"/>
      <c r="K134" s="173">
        <v>2.8</v>
      </c>
      <c r="L134" s="171"/>
      <c r="M134" s="171"/>
      <c r="N134" s="171"/>
      <c r="O134" s="171"/>
      <c r="P134" s="171"/>
      <c r="Q134" s="171"/>
      <c r="R134" s="174"/>
      <c r="T134" s="175"/>
      <c r="U134" s="171"/>
      <c r="V134" s="171"/>
      <c r="W134" s="171"/>
      <c r="X134" s="171"/>
      <c r="Y134" s="171"/>
      <c r="Z134" s="171"/>
      <c r="AA134" s="176"/>
      <c r="AT134" s="177" t="s">
        <v>134</v>
      </c>
      <c r="AU134" s="177" t="s">
        <v>87</v>
      </c>
      <c r="AV134" s="10" t="s">
        <v>87</v>
      </c>
      <c r="AW134" s="10" t="s">
        <v>35</v>
      </c>
      <c r="AX134" s="10" t="s">
        <v>22</v>
      </c>
      <c r="AY134" s="177" t="s">
        <v>127</v>
      </c>
    </row>
    <row r="135" spans="2:65" s="1" customFormat="1" ht="31.5" customHeight="1">
      <c r="B135" s="135"/>
      <c r="C135" s="163" t="s">
        <v>87</v>
      </c>
      <c r="D135" s="163" t="s">
        <v>128</v>
      </c>
      <c r="E135" s="164" t="s">
        <v>280</v>
      </c>
      <c r="F135" s="285" t="s">
        <v>281</v>
      </c>
      <c r="G135" s="285"/>
      <c r="H135" s="285"/>
      <c r="I135" s="285"/>
      <c r="J135" s="165" t="s">
        <v>261</v>
      </c>
      <c r="K135" s="166">
        <v>2.8</v>
      </c>
      <c r="L135" s="286">
        <v>0</v>
      </c>
      <c r="M135" s="286"/>
      <c r="N135" s="287">
        <f>ROUND(L135*K135,2)</f>
        <v>0</v>
      </c>
      <c r="O135" s="287"/>
      <c r="P135" s="287"/>
      <c r="Q135" s="287"/>
      <c r="R135" s="138"/>
      <c r="T135" s="167" t="s">
        <v>5</v>
      </c>
      <c r="U135" s="47" t="s">
        <v>42</v>
      </c>
      <c r="V135" s="39"/>
      <c r="W135" s="168">
        <f>V135*K135</f>
        <v>0</v>
      </c>
      <c r="X135" s="168">
        <v>0</v>
      </c>
      <c r="Y135" s="168">
        <f>X135*K135</f>
        <v>0</v>
      </c>
      <c r="Z135" s="168">
        <v>0.4</v>
      </c>
      <c r="AA135" s="169">
        <f>Z135*K135</f>
        <v>1.1199999999999999</v>
      </c>
      <c r="AR135" s="21" t="s">
        <v>150</v>
      </c>
      <c r="AT135" s="21" t="s">
        <v>128</v>
      </c>
      <c r="AU135" s="21" t="s">
        <v>87</v>
      </c>
      <c r="AY135" s="21" t="s">
        <v>127</v>
      </c>
      <c r="BE135" s="109">
        <f>IF(U135="základní",N135,0)</f>
        <v>0</v>
      </c>
      <c r="BF135" s="109">
        <f>IF(U135="snížená",N135,0)</f>
        <v>0</v>
      </c>
      <c r="BG135" s="109">
        <f>IF(U135="zákl. přenesená",N135,0)</f>
        <v>0</v>
      </c>
      <c r="BH135" s="109">
        <f>IF(U135="sníž. přenesená",N135,0)</f>
        <v>0</v>
      </c>
      <c r="BI135" s="109">
        <f>IF(U135="nulová",N135,0)</f>
        <v>0</v>
      </c>
      <c r="BJ135" s="21" t="s">
        <v>22</v>
      </c>
      <c r="BK135" s="109">
        <f>ROUND(L135*K135,2)</f>
        <v>0</v>
      </c>
      <c r="BL135" s="21" t="s">
        <v>150</v>
      </c>
      <c r="BM135" s="21" t="s">
        <v>1365</v>
      </c>
    </row>
    <row r="136" spans="2:65" s="11" customFormat="1" ht="22.5" customHeight="1">
      <c r="B136" s="178"/>
      <c r="C136" s="179"/>
      <c r="D136" s="179"/>
      <c r="E136" s="180" t="s">
        <v>5</v>
      </c>
      <c r="F136" s="300" t="s">
        <v>1359</v>
      </c>
      <c r="G136" s="301"/>
      <c r="H136" s="301"/>
      <c r="I136" s="301"/>
      <c r="J136" s="179"/>
      <c r="K136" s="181" t="s">
        <v>5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134</v>
      </c>
      <c r="AU136" s="185" t="s">
        <v>87</v>
      </c>
      <c r="AV136" s="11" t="s">
        <v>22</v>
      </c>
      <c r="AW136" s="11" t="s">
        <v>35</v>
      </c>
      <c r="AX136" s="11" t="s">
        <v>77</v>
      </c>
      <c r="AY136" s="185" t="s">
        <v>127</v>
      </c>
    </row>
    <row r="137" spans="2:65" s="11" customFormat="1" ht="22.5" customHeight="1">
      <c r="B137" s="178"/>
      <c r="C137" s="179"/>
      <c r="D137" s="179"/>
      <c r="E137" s="180" t="s">
        <v>5</v>
      </c>
      <c r="F137" s="290" t="s">
        <v>1360</v>
      </c>
      <c r="G137" s="291"/>
      <c r="H137" s="291"/>
      <c r="I137" s="291"/>
      <c r="J137" s="179"/>
      <c r="K137" s="181" t="s">
        <v>5</v>
      </c>
      <c r="L137" s="179"/>
      <c r="M137" s="179"/>
      <c r="N137" s="179"/>
      <c r="O137" s="179"/>
      <c r="P137" s="179"/>
      <c r="Q137" s="179"/>
      <c r="R137" s="182"/>
      <c r="T137" s="183"/>
      <c r="U137" s="179"/>
      <c r="V137" s="179"/>
      <c r="W137" s="179"/>
      <c r="X137" s="179"/>
      <c r="Y137" s="179"/>
      <c r="Z137" s="179"/>
      <c r="AA137" s="184"/>
      <c r="AT137" s="185" t="s">
        <v>134</v>
      </c>
      <c r="AU137" s="185" t="s">
        <v>87</v>
      </c>
      <c r="AV137" s="11" t="s">
        <v>22</v>
      </c>
      <c r="AW137" s="11" t="s">
        <v>35</v>
      </c>
      <c r="AX137" s="11" t="s">
        <v>77</v>
      </c>
      <c r="AY137" s="185" t="s">
        <v>127</v>
      </c>
    </row>
    <row r="138" spans="2:65" s="11" customFormat="1" ht="22.5" customHeight="1">
      <c r="B138" s="178"/>
      <c r="C138" s="179"/>
      <c r="D138" s="179"/>
      <c r="E138" s="180" t="s">
        <v>5</v>
      </c>
      <c r="F138" s="290" t="s">
        <v>1361</v>
      </c>
      <c r="G138" s="291"/>
      <c r="H138" s="291"/>
      <c r="I138" s="291"/>
      <c r="J138" s="179"/>
      <c r="K138" s="181" t="s">
        <v>5</v>
      </c>
      <c r="L138" s="179"/>
      <c r="M138" s="179"/>
      <c r="N138" s="179"/>
      <c r="O138" s="179"/>
      <c r="P138" s="179"/>
      <c r="Q138" s="179"/>
      <c r="R138" s="182"/>
      <c r="T138" s="183"/>
      <c r="U138" s="179"/>
      <c r="V138" s="179"/>
      <c r="W138" s="179"/>
      <c r="X138" s="179"/>
      <c r="Y138" s="179"/>
      <c r="Z138" s="179"/>
      <c r="AA138" s="184"/>
      <c r="AT138" s="185" t="s">
        <v>134</v>
      </c>
      <c r="AU138" s="185" t="s">
        <v>87</v>
      </c>
      <c r="AV138" s="11" t="s">
        <v>22</v>
      </c>
      <c r="AW138" s="11" t="s">
        <v>35</v>
      </c>
      <c r="AX138" s="11" t="s">
        <v>77</v>
      </c>
      <c r="AY138" s="185" t="s">
        <v>127</v>
      </c>
    </row>
    <row r="139" spans="2:65" s="11" customFormat="1" ht="22.5" customHeight="1">
      <c r="B139" s="178"/>
      <c r="C139" s="179"/>
      <c r="D139" s="179"/>
      <c r="E139" s="180" t="s">
        <v>5</v>
      </c>
      <c r="F139" s="290" t="s">
        <v>1362</v>
      </c>
      <c r="G139" s="291"/>
      <c r="H139" s="291"/>
      <c r="I139" s="291"/>
      <c r="J139" s="179"/>
      <c r="K139" s="181" t="s">
        <v>5</v>
      </c>
      <c r="L139" s="179"/>
      <c r="M139" s="179"/>
      <c r="N139" s="179"/>
      <c r="O139" s="179"/>
      <c r="P139" s="179"/>
      <c r="Q139" s="179"/>
      <c r="R139" s="182"/>
      <c r="T139" s="183"/>
      <c r="U139" s="179"/>
      <c r="V139" s="179"/>
      <c r="W139" s="179"/>
      <c r="X139" s="179"/>
      <c r="Y139" s="179"/>
      <c r="Z139" s="179"/>
      <c r="AA139" s="184"/>
      <c r="AT139" s="185" t="s">
        <v>134</v>
      </c>
      <c r="AU139" s="185" t="s">
        <v>87</v>
      </c>
      <c r="AV139" s="11" t="s">
        <v>22</v>
      </c>
      <c r="AW139" s="11" t="s">
        <v>35</v>
      </c>
      <c r="AX139" s="11" t="s">
        <v>77</v>
      </c>
      <c r="AY139" s="185" t="s">
        <v>127</v>
      </c>
    </row>
    <row r="140" spans="2:65" s="11" customFormat="1" ht="22.5" customHeight="1">
      <c r="B140" s="178"/>
      <c r="C140" s="179"/>
      <c r="D140" s="179"/>
      <c r="E140" s="180" t="s">
        <v>5</v>
      </c>
      <c r="F140" s="290" t="s">
        <v>1363</v>
      </c>
      <c r="G140" s="291"/>
      <c r="H140" s="291"/>
      <c r="I140" s="291"/>
      <c r="J140" s="179"/>
      <c r="K140" s="181" t="s">
        <v>5</v>
      </c>
      <c r="L140" s="179"/>
      <c r="M140" s="179"/>
      <c r="N140" s="179"/>
      <c r="O140" s="179"/>
      <c r="P140" s="179"/>
      <c r="Q140" s="179"/>
      <c r="R140" s="182"/>
      <c r="T140" s="183"/>
      <c r="U140" s="179"/>
      <c r="V140" s="179"/>
      <c r="W140" s="179"/>
      <c r="X140" s="179"/>
      <c r="Y140" s="179"/>
      <c r="Z140" s="179"/>
      <c r="AA140" s="184"/>
      <c r="AT140" s="185" t="s">
        <v>134</v>
      </c>
      <c r="AU140" s="185" t="s">
        <v>87</v>
      </c>
      <c r="AV140" s="11" t="s">
        <v>22</v>
      </c>
      <c r="AW140" s="11" t="s">
        <v>35</v>
      </c>
      <c r="AX140" s="11" t="s">
        <v>77</v>
      </c>
      <c r="AY140" s="185" t="s">
        <v>127</v>
      </c>
    </row>
    <row r="141" spans="2:65" s="10" customFormat="1" ht="22.5" customHeight="1">
      <c r="B141" s="170"/>
      <c r="C141" s="171"/>
      <c r="D141" s="171"/>
      <c r="E141" s="172" t="s">
        <v>5</v>
      </c>
      <c r="F141" s="302" t="s">
        <v>1364</v>
      </c>
      <c r="G141" s="303"/>
      <c r="H141" s="303"/>
      <c r="I141" s="303"/>
      <c r="J141" s="171"/>
      <c r="K141" s="173">
        <v>2.8</v>
      </c>
      <c r="L141" s="171"/>
      <c r="M141" s="171"/>
      <c r="N141" s="171"/>
      <c r="O141" s="171"/>
      <c r="P141" s="171"/>
      <c r="Q141" s="171"/>
      <c r="R141" s="174"/>
      <c r="T141" s="175"/>
      <c r="U141" s="171"/>
      <c r="V141" s="171"/>
      <c r="W141" s="171"/>
      <c r="X141" s="171"/>
      <c r="Y141" s="171"/>
      <c r="Z141" s="171"/>
      <c r="AA141" s="176"/>
      <c r="AT141" s="177" t="s">
        <v>134</v>
      </c>
      <c r="AU141" s="177" t="s">
        <v>87</v>
      </c>
      <c r="AV141" s="10" t="s">
        <v>87</v>
      </c>
      <c r="AW141" s="10" t="s">
        <v>35</v>
      </c>
      <c r="AX141" s="10" t="s">
        <v>22</v>
      </c>
      <c r="AY141" s="177" t="s">
        <v>127</v>
      </c>
    </row>
    <row r="142" spans="2:65" s="1" customFormat="1" ht="31.5" customHeight="1">
      <c r="B142" s="135"/>
      <c r="C142" s="163" t="s">
        <v>90</v>
      </c>
      <c r="D142" s="163" t="s">
        <v>128</v>
      </c>
      <c r="E142" s="164" t="s">
        <v>1366</v>
      </c>
      <c r="F142" s="285" t="s">
        <v>1367</v>
      </c>
      <c r="G142" s="285"/>
      <c r="H142" s="285"/>
      <c r="I142" s="285"/>
      <c r="J142" s="165" t="s">
        <v>261</v>
      </c>
      <c r="K142" s="166">
        <v>107.8</v>
      </c>
      <c r="L142" s="286">
        <v>0</v>
      </c>
      <c r="M142" s="286"/>
      <c r="N142" s="287">
        <f>ROUND(L142*K142,2)</f>
        <v>0</v>
      </c>
      <c r="O142" s="287"/>
      <c r="P142" s="287"/>
      <c r="Q142" s="287"/>
      <c r="R142" s="138"/>
      <c r="T142" s="167" t="s">
        <v>5</v>
      </c>
      <c r="U142" s="47" t="s">
        <v>42</v>
      </c>
      <c r="V142" s="39"/>
      <c r="W142" s="168">
        <f>V142*K142</f>
        <v>0</v>
      </c>
      <c r="X142" s="168">
        <v>0</v>
      </c>
      <c r="Y142" s="168">
        <f>X142*K142</f>
        <v>0</v>
      </c>
      <c r="Z142" s="168">
        <v>0.72</v>
      </c>
      <c r="AA142" s="169">
        <f>Z142*K142</f>
        <v>77.616</v>
      </c>
      <c r="AR142" s="21" t="s">
        <v>150</v>
      </c>
      <c r="AT142" s="21" t="s">
        <v>128</v>
      </c>
      <c r="AU142" s="21" t="s">
        <v>87</v>
      </c>
      <c r="AY142" s="21" t="s">
        <v>127</v>
      </c>
      <c r="BE142" s="109">
        <f>IF(U142="základní",N142,0)</f>
        <v>0</v>
      </c>
      <c r="BF142" s="109">
        <f>IF(U142="snížená",N142,0)</f>
        <v>0</v>
      </c>
      <c r="BG142" s="109">
        <f>IF(U142="zákl. přenesená",N142,0)</f>
        <v>0</v>
      </c>
      <c r="BH142" s="109">
        <f>IF(U142="sníž. přenesená",N142,0)</f>
        <v>0</v>
      </c>
      <c r="BI142" s="109">
        <f>IF(U142="nulová",N142,0)</f>
        <v>0</v>
      </c>
      <c r="BJ142" s="21" t="s">
        <v>22</v>
      </c>
      <c r="BK142" s="109">
        <f>ROUND(L142*K142,2)</f>
        <v>0</v>
      </c>
      <c r="BL142" s="21" t="s">
        <v>150</v>
      </c>
      <c r="BM142" s="21" t="s">
        <v>1368</v>
      </c>
    </row>
    <row r="143" spans="2:65" s="11" customFormat="1" ht="22.5" customHeight="1">
      <c r="B143" s="178"/>
      <c r="C143" s="179"/>
      <c r="D143" s="179"/>
      <c r="E143" s="180" t="s">
        <v>5</v>
      </c>
      <c r="F143" s="300" t="s">
        <v>1359</v>
      </c>
      <c r="G143" s="301"/>
      <c r="H143" s="301"/>
      <c r="I143" s="301"/>
      <c r="J143" s="179"/>
      <c r="K143" s="181" t="s">
        <v>5</v>
      </c>
      <c r="L143" s="179"/>
      <c r="M143" s="179"/>
      <c r="N143" s="179"/>
      <c r="O143" s="179"/>
      <c r="P143" s="179"/>
      <c r="Q143" s="179"/>
      <c r="R143" s="182"/>
      <c r="T143" s="183"/>
      <c r="U143" s="179"/>
      <c r="V143" s="179"/>
      <c r="W143" s="179"/>
      <c r="X143" s="179"/>
      <c r="Y143" s="179"/>
      <c r="Z143" s="179"/>
      <c r="AA143" s="184"/>
      <c r="AT143" s="185" t="s">
        <v>134</v>
      </c>
      <c r="AU143" s="185" t="s">
        <v>87</v>
      </c>
      <c r="AV143" s="11" t="s">
        <v>22</v>
      </c>
      <c r="AW143" s="11" t="s">
        <v>35</v>
      </c>
      <c r="AX143" s="11" t="s">
        <v>77</v>
      </c>
      <c r="AY143" s="185" t="s">
        <v>127</v>
      </c>
    </row>
    <row r="144" spans="2:65" s="11" customFormat="1" ht="22.5" customHeight="1">
      <c r="B144" s="178"/>
      <c r="C144" s="179"/>
      <c r="D144" s="179"/>
      <c r="E144" s="180" t="s">
        <v>5</v>
      </c>
      <c r="F144" s="290" t="s">
        <v>1360</v>
      </c>
      <c r="G144" s="291"/>
      <c r="H144" s="291"/>
      <c r="I144" s="291"/>
      <c r="J144" s="179"/>
      <c r="K144" s="181" t="s">
        <v>5</v>
      </c>
      <c r="L144" s="179"/>
      <c r="M144" s="179"/>
      <c r="N144" s="179"/>
      <c r="O144" s="179"/>
      <c r="P144" s="179"/>
      <c r="Q144" s="179"/>
      <c r="R144" s="182"/>
      <c r="T144" s="183"/>
      <c r="U144" s="179"/>
      <c r="V144" s="179"/>
      <c r="W144" s="179"/>
      <c r="X144" s="179"/>
      <c r="Y144" s="179"/>
      <c r="Z144" s="179"/>
      <c r="AA144" s="184"/>
      <c r="AT144" s="185" t="s">
        <v>134</v>
      </c>
      <c r="AU144" s="185" t="s">
        <v>87</v>
      </c>
      <c r="AV144" s="11" t="s">
        <v>22</v>
      </c>
      <c r="AW144" s="11" t="s">
        <v>35</v>
      </c>
      <c r="AX144" s="11" t="s">
        <v>77</v>
      </c>
      <c r="AY144" s="185" t="s">
        <v>127</v>
      </c>
    </row>
    <row r="145" spans="2:65" s="11" customFormat="1" ht="22.5" customHeight="1">
      <c r="B145" s="178"/>
      <c r="C145" s="179"/>
      <c r="D145" s="179"/>
      <c r="E145" s="180" t="s">
        <v>5</v>
      </c>
      <c r="F145" s="290" t="s">
        <v>1361</v>
      </c>
      <c r="G145" s="291"/>
      <c r="H145" s="291"/>
      <c r="I145" s="291"/>
      <c r="J145" s="179"/>
      <c r="K145" s="181" t="s">
        <v>5</v>
      </c>
      <c r="L145" s="179"/>
      <c r="M145" s="179"/>
      <c r="N145" s="179"/>
      <c r="O145" s="179"/>
      <c r="P145" s="179"/>
      <c r="Q145" s="179"/>
      <c r="R145" s="182"/>
      <c r="T145" s="183"/>
      <c r="U145" s="179"/>
      <c r="V145" s="179"/>
      <c r="W145" s="179"/>
      <c r="X145" s="179"/>
      <c r="Y145" s="179"/>
      <c r="Z145" s="179"/>
      <c r="AA145" s="184"/>
      <c r="AT145" s="185" t="s">
        <v>134</v>
      </c>
      <c r="AU145" s="185" t="s">
        <v>87</v>
      </c>
      <c r="AV145" s="11" t="s">
        <v>22</v>
      </c>
      <c r="AW145" s="11" t="s">
        <v>35</v>
      </c>
      <c r="AX145" s="11" t="s">
        <v>77</v>
      </c>
      <c r="AY145" s="185" t="s">
        <v>127</v>
      </c>
    </row>
    <row r="146" spans="2:65" s="11" customFormat="1" ht="22.5" customHeight="1">
      <c r="B146" s="178"/>
      <c r="C146" s="179"/>
      <c r="D146" s="179"/>
      <c r="E146" s="180" t="s">
        <v>5</v>
      </c>
      <c r="F146" s="290" t="s">
        <v>1362</v>
      </c>
      <c r="G146" s="291"/>
      <c r="H146" s="291"/>
      <c r="I146" s="291"/>
      <c r="J146" s="179"/>
      <c r="K146" s="181" t="s">
        <v>5</v>
      </c>
      <c r="L146" s="179"/>
      <c r="M146" s="179"/>
      <c r="N146" s="179"/>
      <c r="O146" s="179"/>
      <c r="P146" s="179"/>
      <c r="Q146" s="179"/>
      <c r="R146" s="182"/>
      <c r="T146" s="183"/>
      <c r="U146" s="179"/>
      <c r="V146" s="179"/>
      <c r="W146" s="179"/>
      <c r="X146" s="179"/>
      <c r="Y146" s="179"/>
      <c r="Z146" s="179"/>
      <c r="AA146" s="184"/>
      <c r="AT146" s="185" t="s">
        <v>134</v>
      </c>
      <c r="AU146" s="185" t="s">
        <v>87</v>
      </c>
      <c r="AV146" s="11" t="s">
        <v>22</v>
      </c>
      <c r="AW146" s="11" t="s">
        <v>35</v>
      </c>
      <c r="AX146" s="11" t="s">
        <v>77</v>
      </c>
      <c r="AY146" s="185" t="s">
        <v>127</v>
      </c>
    </row>
    <row r="147" spans="2:65" s="11" customFormat="1" ht="22.5" customHeight="1">
      <c r="B147" s="178"/>
      <c r="C147" s="179"/>
      <c r="D147" s="179"/>
      <c r="E147" s="180" t="s">
        <v>5</v>
      </c>
      <c r="F147" s="290" t="s">
        <v>1369</v>
      </c>
      <c r="G147" s="291"/>
      <c r="H147" s="291"/>
      <c r="I147" s="291"/>
      <c r="J147" s="179"/>
      <c r="K147" s="181" t="s">
        <v>5</v>
      </c>
      <c r="L147" s="179"/>
      <c r="M147" s="179"/>
      <c r="N147" s="179"/>
      <c r="O147" s="179"/>
      <c r="P147" s="179"/>
      <c r="Q147" s="179"/>
      <c r="R147" s="182"/>
      <c r="T147" s="183"/>
      <c r="U147" s="179"/>
      <c r="V147" s="179"/>
      <c r="W147" s="179"/>
      <c r="X147" s="179"/>
      <c r="Y147" s="179"/>
      <c r="Z147" s="179"/>
      <c r="AA147" s="184"/>
      <c r="AT147" s="185" t="s">
        <v>134</v>
      </c>
      <c r="AU147" s="185" t="s">
        <v>87</v>
      </c>
      <c r="AV147" s="11" t="s">
        <v>22</v>
      </c>
      <c r="AW147" s="11" t="s">
        <v>35</v>
      </c>
      <c r="AX147" s="11" t="s">
        <v>77</v>
      </c>
      <c r="AY147" s="185" t="s">
        <v>127</v>
      </c>
    </row>
    <row r="148" spans="2:65" s="10" customFormat="1" ht="22.5" customHeight="1">
      <c r="B148" s="170"/>
      <c r="C148" s="171"/>
      <c r="D148" s="171"/>
      <c r="E148" s="172" t="s">
        <v>5</v>
      </c>
      <c r="F148" s="302" t="s">
        <v>1370</v>
      </c>
      <c r="G148" s="303"/>
      <c r="H148" s="303"/>
      <c r="I148" s="303"/>
      <c r="J148" s="171"/>
      <c r="K148" s="173">
        <v>107.8</v>
      </c>
      <c r="L148" s="171"/>
      <c r="M148" s="171"/>
      <c r="N148" s="171"/>
      <c r="O148" s="171"/>
      <c r="P148" s="171"/>
      <c r="Q148" s="171"/>
      <c r="R148" s="174"/>
      <c r="T148" s="175"/>
      <c r="U148" s="171"/>
      <c r="V148" s="171"/>
      <c r="W148" s="171"/>
      <c r="X148" s="171"/>
      <c r="Y148" s="171"/>
      <c r="Z148" s="171"/>
      <c r="AA148" s="176"/>
      <c r="AT148" s="177" t="s">
        <v>134</v>
      </c>
      <c r="AU148" s="177" t="s">
        <v>87</v>
      </c>
      <c r="AV148" s="10" t="s">
        <v>87</v>
      </c>
      <c r="AW148" s="10" t="s">
        <v>35</v>
      </c>
      <c r="AX148" s="10" t="s">
        <v>22</v>
      </c>
      <c r="AY148" s="177" t="s">
        <v>127</v>
      </c>
    </row>
    <row r="149" spans="2:65" s="1" customFormat="1" ht="31.5" customHeight="1">
      <c r="B149" s="135"/>
      <c r="C149" s="163" t="s">
        <v>150</v>
      </c>
      <c r="D149" s="163" t="s">
        <v>128</v>
      </c>
      <c r="E149" s="164" t="s">
        <v>791</v>
      </c>
      <c r="F149" s="285" t="s">
        <v>792</v>
      </c>
      <c r="G149" s="285"/>
      <c r="H149" s="285"/>
      <c r="I149" s="285"/>
      <c r="J149" s="165" t="s">
        <v>261</v>
      </c>
      <c r="K149" s="166">
        <v>654.5</v>
      </c>
      <c r="L149" s="286">
        <v>0</v>
      </c>
      <c r="M149" s="286"/>
      <c r="N149" s="287">
        <f>ROUND(L149*K149,2)</f>
        <v>0</v>
      </c>
      <c r="O149" s="287"/>
      <c r="P149" s="287"/>
      <c r="Q149" s="287"/>
      <c r="R149" s="138"/>
      <c r="T149" s="167" t="s">
        <v>5</v>
      </c>
      <c r="U149" s="47" t="s">
        <v>42</v>
      </c>
      <c r="V149" s="39"/>
      <c r="W149" s="168">
        <f>V149*K149</f>
        <v>0</v>
      </c>
      <c r="X149" s="168">
        <v>1.2E-4</v>
      </c>
      <c r="Y149" s="168">
        <f>X149*K149</f>
        <v>7.8539999999999999E-2</v>
      </c>
      <c r="Z149" s="168">
        <v>0.25600000000000001</v>
      </c>
      <c r="AA149" s="169">
        <f>Z149*K149</f>
        <v>167.55199999999999</v>
      </c>
      <c r="AR149" s="21" t="s">
        <v>150</v>
      </c>
      <c r="AT149" s="21" t="s">
        <v>128</v>
      </c>
      <c r="AU149" s="21" t="s">
        <v>87</v>
      </c>
      <c r="AY149" s="21" t="s">
        <v>127</v>
      </c>
      <c r="BE149" s="109">
        <f>IF(U149="základní",N149,0)</f>
        <v>0</v>
      </c>
      <c r="BF149" s="109">
        <f>IF(U149="snížená",N149,0)</f>
        <v>0</v>
      </c>
      <c r="BG149" s="109">
        <f>IF(U149="zákl. přenesená",N149,0)</f>
        <v>0</v>
      </c>
      <c r="BH149" s="109">
        <f>IF(U149="sníž. přenesená",N149,0)</f>
        <v>0</v>
      </c>
      <c r="BI149" s="109">
        <f>IF(U149="nulová",N149,0)</f>
        <v>0</v>
      </c>
      <c r="BJ149" s="21" t="s">
        <v>22</v>
      </c>
      <c r="BK149" s="109">
        <f>ROUND(L149*K149,2)</f>
        <v>0</v>
      </c>
      <c r="BL149" s="21" t="s">
        <v>150</v>
      </c>
      <c r="BM149" s="21" t="s">
        <v>1371</v>
      </c>
    </row>
    <row r="150" spans="2:65" s="11" customFormat="1" ht="22.5" customHeight="1">
      <c r="B150" s="178"/>
      <c r="C150" s="179"/>
      <c r="D150" s="179"/>
      <c r="E150" s="180" t="s">
        <v>5</v>
      </c>
      <c r="F150" s="300" t="s">
        <v>1359</v>
      </c>
      <c r="G150" s="301"/>
      <c r="H150" s="301"/>
      <c r="I150" s="301"/>
      <c r="J150" s="179"/>
      <c r="K150" s="181" t="s">
        <v>5</v>
      </c>
      <c r="L150" s="179"/>
      <c r="M150" s="179"/>
      <c r="N150" s="179"/>
      <c r="O150" s="179"/>
      <c r="P150" s="179"/>
      <c r="Q150" s="179"/>
      <c r="R150" s="182"/>
      <c r="T150" s="183"/>
      <c r="U150" s="179"/>
      <c r="V150" s="179"/>
      <c r="W150" s="179"/>
      <c r="X150" s="179"/>
      <c r="Y150" s="179"/>
      <c r="Z150" s="179"/>
      <c r="AA150" s="184"/>
      <c r="AT150" s="185" t="s">
        <v>134</v>
      </c>
      <c r="AU150" s="185" t="s">
        <v>87</v>
      </c>
      <c r="AV150" s="11" t="s">
        <v>22</v>
      </c>
      <c r="AW150" s="11" t="s">
        <v>35</v>
      </c>
      <c r="AX150" s="11" t="s">
        <v>77</v>
      </c>
      <c r="AY150" s="185" t="s">
        <v>127</v>
      </c>
    </row>
    <row r="151" spans="2:65" s="11" customFormat="1" ht="22.5" customHeight="1">
      <c r="B151" s="178"/>
      <c r="C151" s="179"/>
      <c r="D151" s="179"/>
      <c r="E151" s="180" t="s">
        <v>5</v>
      </c>
      <c r="F151" s="290" t="s">
        <v>1360</v>
      </c>
      <c r="G151" s="291"/>
      <c r="H151" s="291"/>
      <c r="I151" s="291"/>
      <c r="J151" s="179"/>
      <c r="K151" s="181" t="s">
        <v>5</v>
      </c>
      <c r="L151" s="179"/>
      <c r="M151" s="179"/>
      <c r="N151" s="179"/>
      <c r="O151" s="179"/>
      <c r="P151" s="179"/>
      <c r="Q151" s="179"/>
      <c r="R151" s="182"/>
      <c r="T151" s="183"/>
      <c r="U151" s="179"/>
      <c r="V151" s="179"/>
      <c r="W151" s="179"/>
      <c r="X151" s="179"/>
      <c r="Y151" s="179"/>
      <c r="Z151" s="179"/>
      <c r="AA151" s="184"/>
      <c r="AT151" s="185" t="s">
        <v>134</v>
      </c>
      <c r="AU151" s="185" t="s">
        <v>87</v>
      </c>
      <c r="AV151" s="11" t="s">
        <v>22</v>
      </c>
      <c r="AW151" s="11" t="s">
        <v>35</v>
      </c>
      <c r="AX151" s="11" t="s">
        <v>77</v>
      </c>
      <c r="AY151" s="185" t="s">
        <v>127</v>
      </c>
    </row>
    <row r="152" spans="2:65" s="11" customFormat="1" ht="22.5" customHeight="1">
      <c r="B152" s="178"/>
      <c r="C152" s="179"/>
      <c r="D152" s="179"/>
      <c r="E152" s="180" t="s">
        <v>5</v>
      </c>
      <c r="F152" s="290" t="s">
        <v>1361</v>
      </c>
      <c r="G152" s="291"/>
      <c r="H152" s="291"/>
      <c r="I152" s="291"/>
      <c r="J152" s="179"/>
      <c r="K152" s="181" t="s">
        <v>5</v>
      </c>
      <c r="L152" s="179"/>
      <c r="M152" s="179"/>
      <c r="N152" s="179"/>
      <c r="O152" s="179"/>
      <c r="P152" s="179"/>
      <c r="Q152" s="179"/>
      <c r="R152" s="182"/>
      <c r="T152" s="183"/>
      <c r="U152" s="179"/>
      <c r="V152" s="179"/>
      <c r="W152" s="179"/>
      <c r="X152" s="179"/>
      <c r="Y152" s="179"/>
      <c r="Z152" s="179"/>
      <c r="AA152" s="184"/>
      <c r="AT152" s="185" t="s">
        <v>134</v>
      </c>
      <c r="AU152" s="185" t="s">
        <v>87</v>
      </c>
      <c r="AV152" s="11" t="s">
        <v>22</v>
      </c>
      <c r="AW152" s="11" t="s">
        <v>35</v>
      </c>
      <c r="AX152" s="11" t="s">
        <v>77</v>
      </c>
      <c r="AY152" s="185" t="s">
        <v>127</v>
      </c>
    </row>
    <row r="153" spans="2:65" s="11" customFormat="1" ht="22.5" customHeight="1">
      <c r="B153" s="178"/>
      <c r="C153" s="179"/>
      <c r="D153" s="179"/>
      <c r="E153" s="180" t="s">
        <v>5</v>
      </c>
      <c r="F153" s="290" t="s">
        <v>1362</v>
      </c>
      <c r="G153" s="291"/>
      <c r="H153" s="291"/>
      <c r="I153" s="291"/>
      <c r="J153" s="179"/>
      <c r="K153" s="181" t="s">
        <v>5</v>
      </c>
      <c r="L153" s="179"/>
      <c r="M153" s="179"/>
      <c r="N153" s="179"/>
      <c r="O153" s="179"/>
      <c r="P153" s="179"/>
      <c r="Q153" s="179"/>
      <c r="R153" s="182"/>
      <c r="T153" s="183"/>
      <c r="U153" s="179"/>
      <c r="V153" s="179"/>
      <c r="W153" s="179"/>
      <c r="X153" s="179"/>
      <c r="Y153" s="179"/>
      <c r="Z153" s="179"/>
      <c r="AA153" s="184"/>
      <c r="AT153" s="185" t="s">
        <v>134</v>
      </c>
      <c r="AU153" s="185" t="s">
        <v>87</v>
      </c>
      <c r="AV153" s="11" t="s">
        <v>22</v>
      </c>
      <c r="AW153" s="11" t="s">
        <v>35</v>
      </c>
      <c r="AX153" s="11" t="s">
        <v>77</v>
      </c>
      <c r="AY153" s="185" t="s">
        <v>127</v>
      </c>
    </row>
    <row r="154" spans="2:65" s="11" customFormat="1" ht="22.5" customHeight="1">
      <c r="B154" s="178"/>
      <c r="C154" s="179"/>
      <c r="D154" s="179"/>
      <c r="E154" s="180" t="s">
        <v>5</v>
      </c>
      <c r="F154" s="290" t="s">
        <v>1369</v>
      </c>
      <c r="G154" s="291"/>
      <c r="H154" s="291"/>
      <c r="I154" s="291"/>
      <c r="J154" s="179"/>
      <c r="K154" s="181" t="s">
        <v>5</v>
      </c>
      <c r="L154" s="179"/>
      <c r="M154" s="179"/>
      <c r="N154" s="179"/>
      <c r="O154" s="179"/>
      <c r="P154" s="179"/>
      <c r="Q154" s="179"/>
      <c r="R154" s="182"/>
      <c r="T154" s="183"/>
      <c r="U154" s="179"/>
      <c r="V154" s="179"/>
      <c r="W154" s="179"/>
      <c r="X154" s="179"/>
      <c r="Y154" s="179"/>
      <c r="Z154" s="179"/>
      <c r="AA154" s="184"/>
      <c r="AT154" s="185" t="s">
        <v>134</v>
      </c>
      <c r="AU154" s="185" t="s">
        <v>87</v>
      </c>
      <c r="AV154" s="11" t="s">
        <v>22</v>
      </c>
      <c r="AW154" s="11" t="s">
        <v>35</v>
      </c>
      <c r="AX154" s="11" t="s">
        <v>77</v>
      </c>
      <c r="AY154" s="185" t="s">
        <v>127</v>
      </c>
    </row>
    <row r="155" spans="2:65" s="10" customFormat="1" ht="22.5" customHeight="1">
      <c r="B155" s="170"/>
      <c r="C155" s="171"/>
      <c r="D155" s="171"/>
      <c r="E155" s="172" t="s">
        <v>5</v>
      </c>
      <c r="F155" s="302" t="s">
        <v>1372</v>
      </c>
      <c r="G155" s="303"/>
      <c r="H155" s="303"/>
      <c r="I155" s="303"/>
      <c r="J155" s="171"/>
      <c r="K155" s="173">
        <v>654.5</v>
      </c>
      <c r="L155" s="171"/>
      <c r="M155" s="171"/>
      <c r="N155" s="171"/>
      <c r="O155" s="171"/>
      <c r="P155" s="171"/>
      <c r="Q155" s="171"/>
      <c r="R155" s="174"/>
      <c r="T155" s="175"/>
      <c r="U155" s="171"/>
      <c r="V155" s="171"/>
      <c r="W155" s="171"/>
      <c r="X155" s="171"/>
      <c r="Y155" s="171"/>
      <c r="Z155" s="171"/>
      <c r="AA155" s="176"/>
      <c r="AT155" s="177" t="s">
        <v>134</v>
      </c>
      <c r="AU155" s="177" t="s">
        <v>87</v>
      </c>
      <c r="AV155" s="10" t="s">
        <v>87</v>
      </c>
      <c r="AW155" s="10" t="s">
        <v>35</v>
      </c>
      <c r="AX155" s="10" t="s">
        <v>22</v>
      </c>
      <c r="AY155" s="177" t="s">
        <v>127</v>
      </c>
    </row>
    <row r="156" spans="2:65" s="1" customFormat="1" ht="22.5" customHeight="1">
      <c r="B156" s="135"/>
      <c r="C156" s="163" t="s">
        <v>126</v>
      </c>
      <c r="D156" s="163" t="s">
        <v>128</v>
      </c>
      <c r="E156" s="164" t="s">
        <v>294</v>
      </c>
      <c r="F156" s="285" t="s">
        <v>295</v>
      </c>
      <c r="G156" s="285"/>
      <c r="H156" s="285"/>
      <c r="I156" s="285"/>
      <c r="J156" s="165" t="s">
        <v>296</v>
      </c>
      <c r="K156" s="166">
        <v>2</v>
      </c>
      <c r="L156" s="286">
        <v>0</v>
      </c>
      <c r="M156" s="286"/>
      <c r="N156" s="287">
        <f>ROUND(L156*K156,2)</f>
        <v>0</v>
      </c>
      <c r="O156" s="287"/>
      <c r="P156" s="287"/>
      <c r="Q156" s="287"/>
      <c r="R156" s="138"/>
      <c r="T156" s="167" t="s">
        <v>5</v>
      </c>
      <c r="U156" s="47" t="s">
        <v>42</v>
      </c>
      <c r="V156" s="39"/>
      <c r="W156" s="168">
        <f>V156*K156</f>
        <v>0</v>
      </c>
      <c r="X156" s="168">
        <v>0</v>
      </c>
      <c r="Y156" s="168">
        <f>X156*K156</f>
        <v>0</v>
      </c>
      <c r="Z156" s="168">
        <v>0.20499999999999999</v>
      </c>
      <c r="AA156" s="169">
        <f>Z156*K156</f>
        <v>0.41</v>
      </c>
      <c r="AR156" s="21" t="s">
        <v>150</v>
      </c>
      <c r="AT156" s="21" t="s">
        <v>128</v>
      </c>
      <c r="AU156" s="21" t="s">
        <v>87</v>
      </c>
      <c r="AY156" s="21" t="s">
        <v>127</v>
      </c>
      <c r="BE156" s="109">
        <f>IF(U156="základní",N156,0)</f>
        <v>0</v>
      </c>
      <c r="BF156" s="109">
        <f>IF(U156="snížená",N156,0)</f>
        <v>0</v>
      </c>
      <c r="BG156" s="109">
        <f>IF(U156="zákl. přenesená",N156,0)</f>
        <v>0</v>
      </c>
      <c r="BH156" s="109">
        <f>IF(U156="sníž. přenesená",N156,0)</f>
        <v>0</v>
      </c>
      <c r="BI156" s="109">
        <f>IF(U156="nulová",N156,0)</f>
        <v>0</v>
      </c>
      <c r="BJ156" s="21" t="s">
        <v>22</v>
      </c>
      <c r="BK156" s="109">
        <f>ROUND(L156*K156,2)</f>
        <v>0</v>
      </c>
      <c r="BL156" s="21" t="s">
        <v>150</v>
      </c>
      <c r="BM156" s="21" t="s">
        <v>1373</v>
      </c>
    </row>
    <row r="157" spans="2:65" s="11" customFormat="1" ht="22.5" customHeight="1">
      <c r="B157" s="178"/>
      <c r="C157" s="179"/>
      <c r="D157" s="179"/>
      <c r="E157" s="180" t="s">
        <v>5</v>
      </c>
      <c r="F157" s="300" t="s">
        <v>1359</v>
      </c>
      <c r="G157" s="301"/>
      <c r="H157" s="301"/>
      <c r="I157" s="301"/>
      <c r="J157" s="179"/>
      <c r="K157" s="181" t="s">
        <v>5</v>
      </c>
      <c r="L157" s="179"/>
      <c r="M157" s="179"/>
      <c r="N157" s="179"/>
      <c r="O157" s="179"/>
      <c r="P157" s="179"/>
      <c r="Q157" s="179"/>
      <c r="R157" s="182"/>
      <c r="T157" s="183"/>
      <c r="U157" s="179"/>
      <c r="V157" s="179"/>
      <c r="W157" s="179"/>
      <c r="X157" s="179"/>
      <c r="Y157" s="179"/>
      <c r="Z157" s="179"/>
      <c r="AA157" s="184"/>
      <c r="AT157" s="185" t="s">
        <v>134</v>
      </c>
      <c r="AU157" s="185" t="s">
        <v>87</v>
      </c>
      <c r="AV157" s="11" t="s">
        <v>22</v>
      </c>
      <c r="AW157" s="11" t="s">
        <v>35</v>
      </c>
      <c r="AX157" s="11" t="s">
        <v>77</v>
      </c>
      <c r="AY157" s="185" t="s">
        <v>127</v>
      </c>
    </row>
    <row r="158" spans="2:65" s="11" customFormat="1" ht="22.5" customHeight="1">
      <c r="B158" s="178"/>
      <c r="C158" s="179"/>
      <c r="D158" s="179"/>
      <c r="E158" s="180" t="s">
        <v>5</v>
      </c>
      <c r="F158" s="290" t="s">
        <v>1360</v>
      </c>
      <c r="G158" s="291"/>
      <c r="H158" s="291"/>
      <c r="I158" s="291"/>
      <c r="J158" s="179"/>
      <c r="K158" s="181" t="s">
        <v>5</v>
      </c>
      <c r="L158" s="179"/>
      <c r="M158" s="179"/>
      <c r="N158" s="179"/>
      <c r="O158" s="179"/>
      <c r="P158" s="179"/>
      <c r="Q158" s="179"/>
      <c r="R158" s="182"/>
      <c r="T158" s="183"/>
      <c r="U158" s="179"/>
      <c r="V158" s="179"/>
      <c r="W158" s="179"/>
      <c r="X158" s="179"/>
      <c r="Y158" s="179"/>
      <c r="Z158" s="179"/>
      <c r="AA158" s="184"/>
      <c r="AT158" s="185" t="s">
        <v>134</v>
      </c>
      <c r="AU158" s="185" t="s">
        <v>87</v>
      </c>
      <c r="AV158" s="11" t="s">
        <v>22</v>
      </c>
      <c r="AW158" s="11" t="s">
        <v>35</v>
      </c>
      <c r="AX158" s="11" t="s">
        <v>77</v>
      </c>
      <c r="AY158" s="185" t="s">
        <v>127</v>
      </c>
    </row>
    <row r="159" spans="2:65" s="11" customFormat="1" ht="22.5" customHeight="1">
      <c r="B159" s="178"/>
      <c r="C159" s="179"/>
      <c r="D159" s="179"/>
      <c r="E159" s="180" t="s">
        <v>5</v>
      </c>
      <c r="F159" s="290" t="s">
        <v>1361</v>
      </c>
      <c r="G159" s="291"/>
      <c r="H159" s="291"/>
      <c r="I159" s="291"/>
      <c r="J159" s="179"/>
      <c r="K159" s="181" t="s">
        <v>5</v>
      </c>
      <c r="L159" s="179"/>
      <c r="M159" s="179"/>
      <c r="N159" s="179"/>
      <c r="O159" s="179"/>
      <c r="P159" s="179"/>
      <c r="Q159" s="179"/>
      <c r="R159" s="182"/>
      <c r="T159" s="183"/>
      <c r="U159" s="179"/>
      <c r="V159" s="179"/>
      <c r="W159" s="179"/>
      <c r="X159" s="179"/>
      <c r="Y159" s="179"/>
      <c r="Z159" s="179"/>
      <c r="AA159" s="184"/>
      <c r="AT159" s="185" t="s">
        <v>134</v>
      </c>
      <c r="AU159" s="185" t="s">
        <v>87</v>
      </c>
      <c r="AV159" s="11" t="s">
        <v>22</v>
      </c>
      <c r="AW159" s="11" t="s">
        <v>35</v>
      </c>
      <c r="AX159" s="11" t="s">
        <v>77</v>
      </c>
      <c r="AY159" s="185" t="s">
        <v>127</v>
      </c>
    </row>
    <row r="160" spans="2:65" s="11" customFormat="1" ht="22.5" customHeight="1">
      <c r="B160" s="178"/>
      <c r="C160" s="179"/>
      <c r="D160" s="179"/>
      <c r="E160" s="180" t="s">
        <v>5</v>
      </c>
      <c r="F160" s="290" t="s">
        <v>1362</v>
      </c>
      <c r="G160" s="291"/>
      <c r="H160" s="291"/>
      <c r="I160" s="291"/>
      <c r="J160" s="179"/>
      <c r="K160" s="181" t="s">
        <v>5</v>
      </c>
      <c r="L160" s="179"/>
      <c r="M160" s="179"/>
      <c r="N160" s="179"/>
      <c r="O160" s="179"/>
      <c r="P160" s="179"/>
      <c r="Q160" s="179"/>
      <c r="R160" s="182"/>
      <c r="T160" s="183"/>
      <c r="U160" s="179"/>
      <c r="V160" s="179"/>
      <c r="W160" s="179"/>
      <c r="X160" s="179"/>
      <c r="Y160" s="179"/>
      <c r="Z160" s="179"/>
      <c r="AA160" s="184"/>
      <c r="AT160" s="185" t="s">
        <v>134</v>
      </c>
      <c r="AU160" s="185" t="s">
        <v>87</v>
      </c>
      <c r="AV160" s="11" t="s">
        <v>22</v>
      </c>
      <c r="AW160" s="11" t="s">
        <v>35</v>
      </c>
      <c r="AX160" s="11" t="s">
        <v>77</v>
      </c>
      <c r="AY160" s="185" t="s">
        <v>127</v>
      </c>
    </row>
    <row r="161" spans="2:65" s="10" customFormat="1" ht="22.5" customHeight="1">
      <c r="B161" s="170"/>
      <c r="C161" s="171"/>
      <c r="D161" s="171"/>
      <c r="E161" s="172" t="s">
        <v>5</v>
      </c>
      <c r="F161" s="302" t="s">
        <v>402</v>
      </c>
      <c r="G161" s="303"/>
      <c r="H161" s="303"/>
      <c r="I161" s="303"/>
      <c r="J161" s="171"/>
      <c r="K161" s="173">
        <v>2</v>
      </c>
      <c r="L161" s="171"/>
      <c r="M161" s="171"/>
      <c r="N161" s="171"/>
      <c r="O161" s="171"/>
      <c r="P161" s="171"/>
      <c r="Q161" s="171"/>
      <c r="R161" s="174"/>
      <c r="T161" s="175"/>
      <c r="U161" s="171"/>
      <c r="V161" s="171"/>
      <c r="W161" s="171"/>
      <c r="X161" s="171"/>
      <c r="Y161" s="171"/>
      <c r="Z161" s="171"/>
      <c r="AA161" s="176"/>
      <c r="AT161" s="177" t="s">
        <v>134</v>
      </c>
      <c r="AU161" s="177" t="s">
        <v>87</v>
      </c>
      <c r="AV161" s="10" t="s">
        <v>87</v>
      </c>
      <c r="AW161" s="10" t="s">
        <v>35</v>
      </c>
      <c r="AX161" s="10" t="s">
        <v>22</v>
      </c>
      <c r="AY161" s="177" t="s">
        <v>127</v>
      </c>
    </row>
    <row r="162" spans="2:65" s="1" customFormat="1" ht="22.5" customHeight="1">
      <c r="B162" s="135"/>
      <c r="C162" s="163" t="s">
        <v>159</v>
      </c>
      <c r="D162" s="163" t="s">
        <v>128</v>
      </c>
      <c r="E162" s="164" t="s">
        <v>299</v>
      </c>
      <c r="F162" s="285" t="s">
        <v>300</v>
      </c>
      <c r="G162" s="285"/>
      <c r="H162" s="285"/>
      <c r="I162" s="285"/>
      <c r="J162" s="165" t="s">
        <v>296</v>
      </c>
      <c r="K162" s="166">
        <v>4</v>
      </c>
      <c r="L162" s="286">
        <v>0</v>
      </c>
      <c r="M162" s="286"/>
      <c r="N162" s="287">
        <f>ROUND(L162*K162,2)</f>
        <v>0</v>
      </c>
      <c r="O162" s="287"/>
      <c r="P162" s="287"/>
      <c r="Q162" s="287"/>
      <c r="R162" s="138"/>
      <c r="T162" s="167" t="s">
        <v>5</v>
      </c>
      <c r="U162" s="47" t="s">
        <v>42</v>
      </c>
      <c r="V162" s="39"/>
      <c r="W162" s="168">
        <f>V162*K162</f>
        <v>0</v>
      </c>
      <c r="X162" s="168">
        <v>0</v>
      </c>
      <c r="Y162" s="168">
        <f>X162*K162</f>
        <v>0</v>
      </c>
      <c r="Z162" s="168">
        <v>0.115</v>
      </c>
      <c r="AA162" s="169">
        <f>Z162*K162</f>
        <v>0.46</v>
      </c>
      <c r="AR162" s="21" t="s">
        <v>150</v>
      </c>
      <c r="AT162" s="21" t="s">
        <v>128</v>
      </c>
      <c r="AU162" s="21" t="s">
        <v>87</v>
      </c>
      <c r="AY162" s="21" t="s">
        <v>127</v>
      </c>
      <c r="BE162" s="109">
        <f>IF(U162="základní",N162,0)</f>
        <v>0</v>
      </c>
      <c r="BF162" s="109">
        <f>IF(U162="snížená",N162,0)</f>
        <v>0</v>
      </c>
      <c r="BG162" s="109">
        <f>IF(U162="zákl. přenesená",N162,0)</f>
        <v>0</v>
      </c>
      <c r="BH162" s="109">
        <f>IF(U162="sníž. přenesená",N162,0)</f>
        <v>0</v>
      </c>
      <c r="BI162" s="109">
        <f>IF(U162="nulová",N162,0)</f>
        <v>0</v>
      </c>
      <c r="BJ162" s="21" t="s">
        <v>22</v>
      </c>
      <c r="BK162" s="109">
        <f>ROUND(L162*K162,2)</f>
        <v>0</v>
      </c>
      <c r="BL162" s="21" t="s">
        <v>150</v>
      </c>
      <c r="BM162" s="21" t="s">
        <v>1374</v>
      </c>
    </row>
    <row r="163" spans="2:65" s="11" customFormat="1" ht="22.5" customHeight="1">
      <c r="B163" s="178"/>
      <c r="C163" s="179"/>
      <c r="D163" s="179"/>
      <c r="E163" s="180" t="s">
        <v>5</v>
      </c>
      <c r="F163" s="300" t="s">
        <v>1359</v>
      </c>
      <c r="G163" s="301"/>
      <c r="H163" s="301"/>
      <c r="I163" s="301"/>
      <c r="J163" s="179"/>
      <c r="K163" s="181" t="s">
        <v>5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134</v>
      </c>
      <c r="AU163" s="185" t="s">
        <v>87</v>
      </c>
      <c r="AV163" s="11" t="s">
        <v>22</v>
      </c>
      <c r="AW163" s="11" t="s">
        <v>35</v>
      </c>
      <c r="AX163" s="11" t="s">
        <v>77</v>
      </c>
      <c r="AY163" s="185" t="s">
        <v>127</v>
      </c>
    </row>
    <row r="164" spans="2:65" s="11" customFormat="1" ht="22.5" customHeight="1">
      <c r="B164" s="178"/>
      <c r="C164" s="179"/>
      <c r="D164" s="179"/>
      <c r="E164" s="180" t="s">
        <v>5</v>
      </c>
      <c r="F164" s="290" t="s">
        <v>1360</v>
      </c>
      <c r="G164" s="291"/>
      <c r="H164" s="291"/>
      <c r="I164" s="291"/>
      <c r="J164" s="179"/>
      <c r="K164" s="181" t="s">
        <v>5</v>
      </c>
      <c r="L164" s="179"/>
      <c r="M164" s="179"/>
      <c r="N164" s="179"/>
      <c r="O164" s="179"/>
      <c r="P164" s="179"/>
      <c r="Q164" s="179"/>
      <c r="R164" s="182"/>
      <c r="T164" s="183"/>
      <c r="U164" s="179"/>
      <c r="V164" s="179"/>
      <c r="W164" s="179"/>
      <c r="X164" s="179"/>
      <c r="Y164" s="179"/>
      <c r="Z164" s="179"/>
      <c r="AA164" s="184"/>
      <c r="AT164" s="185" t="s">
        <v>134</v>
      </c>
      <c r="AU164" s="185" t="s">
        <v>87</v>
      </c>
      <c r="AV164" s="11" t="s">
        <v>22</v>
      </c>
      <c r="AW164" s="11" t="s">
        <v>35</v>
      </c>
      <c r="AX164" s="11" t="s">
        <v>77</v>
      </c>
      <c r="AY164" s="185" t="s">
        <v>127</v>
      </c>
    </row>
    <row r="165" spans="2:65" s="11" customFormat="1" ht="22.5" customHeight="1">
      <c r="B165" s="178"/>
      <c r="C165" s="179"/>
      <c r="D165" s="179"/>
      <c r="E165" s="180" t="s">
        <v>5</v>
      </c>
      <c r="F165" s="290" t="s">
        <v>1361</v>
      </c>
      <c r="G165" s="291"/>
      <c r="H165" s="291"/>
      <c r="I165" s="291"/>
      <c r="J165" s="179"/>
      <c r="K165" s="181" t="s">
        <v>5</v>
      </c>
      <c r="L165" s="179"/>
      <c r="M165" s="179"/>
      <c r="N165" s="179"/>
      <c r="O165" s="179"/>
      <c r="P165" s="179"/>
      <c r="Q165" s="179"/>
      <c r="R165" s="182"/>
      <c r="T165" s="183"/>
      <c r="U165" s="179"/>
      <c r="V165" s="179"/>
      <c r="W165" s="179"/>
      <c r="X165" s="179"/>
      <c r="Y165" s="179"/>
      <c r="Z165" s="179"/>
      <c r="AA165" s="184"/>
      <c r="AT165" s="185" t="s">
        <v>134</v>
      </c>
      <c r="AU165" s="185" t="s">
        <v>87</v>
      </c>
      <c r="AV165" s="11" t="s">
        <v>22</v>
      </c>
      <c r="AW165" s="11" t="s">
        <v>35</v>
      </c>
      <c r="AX165" s="11" t="s">
        <v>77</v>
      </c>
      <c r="AY165" s="185" t="s">
        <v>127</v>
      </c>
    </row>
    <row r="166" spans="2:65" s="11" customFormat="1" ht="22.5" customHeight="1">
      <c r="B166" s="178"/>
      <c r="C166" s="179"/>
      <c r="D166" s="179"/>
      <c r="E166" s="180" t="s">
        <v>5</v>
      </c>
      <c r="F166" s="290" t="s">
        <v>1362</v>
      </c>
      <c r="G166" s="291"/>
      <c r="H166" s="291"/>
      <c r="I166" s="291"/>
      <c r="J166" s="179"/>
      <c r="K166" s="181" t="s">
        <v>5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134</v>
      </c>
      <c r="AU166" s="185" t="s">
        <v>87</v>
      </c>
      <c r="AV166" s="11" t="s">
        <v>22</v>
      </c>
      <c r="AW166" s="11" t="s">
        <v>35</v>
      </c>
      <c r="AX166" s="11" t="s">
        <v>77</v>
      </c>
      <c r="AY166" s="185" t="s">
        <v>127</v>
      </c>
    </row>
    <row r="167" spans="2:65" s="10" customFormat="1" ht="22.5" customHeight="1">
      <c r="B167" s="170"/>
      <c r="C167" s="171"/>
      <c r="D167" s="171"/>
      <c r="E167" s="172" t="s">
        <v>5</v>
      </c>
      <c r="F167" s="302" t="s">
        <v>1375</v>
      </c>
      <c r="G167" s="303"/>
      <c r="H167" s="303"/>
      <c r="I167" s="303"/>
      <c r="J167" s="171"/>
      <c r="K167" s="173">
        <v>4</v>
      </c>
      <c r="L167" s="171"/>
      <c r="M167" s="171"/>
      <c r="N167" s="171"/>
      <c r="O167" s="171"/>
      <c r="P167" s="171"/>
      <c r="Q167" s="171"/>
      <c r="R167" s="174"/>
      <c r="T167" s="175"/>
      <c r="U167" s="171"/>
      <c r="V167" s="171"/>
      <c r="W167" s="171"/>
      <c r="X167" s="171"/>
      <c r="Y167" s="171"/>
      <c r="Z167" s="171"/>
      <c r="AA167" s="176"/>
      <c r="AT167" s="177" t="s">
        <v>134</v>
      </c>
      <c r="AU167" s="177" t="s">
        <v>87</v>
      </c>
      <c r="AV167" s="10" t="s">
        <v>87</v>
      </c>
      <c r="AW167" s="10" t="s">
        <v>35</v>
      </c>
      <c r="AX167" s="10" t="s">
        <v>22</v>
      </c>
      <c r="AY167" s="177" t="s">
        <v>127</v>
      </c>
    </row>
    <row r="168" spans="2:65" s="1" customFormat="1" ht="31.5" customHeight="1">
      <c r="B168" s="135"/>
      <c r="C168" s="163" t="s">
        <v>165</v>
      </c>
      <c r="D168" s="163" t="s">
        <v>128</v>
      </c>
      <c r="E168" s="164" t="s">
        <v>1376</v>
      </c>
      <c r="F168" s="285" t="s">
        <v>1377</v>
      </c>
      <c r="G168" s="285"/>
      <c r="H168" s="285"/>
      <c r="I168" s="285"/>
      <c r="J168" s="165" t="s">
        <v>305</v>
      </c>
      <c r="K168" s="166">
        <v>45</v>
      </c>
      <c r="L168" s="286">
        <v>0</v>
      </c>
      <c r="M168" s="286"/>
      <c r="N168" s="287">
        <f>ROUND(L168*K168,2)</f>
        <v>0</v>
      </c>
      <c r="O168" s="287"/>
      <c r="P168" s="287"/>
      <c r="Q168" s="287"/>
      <c r="R168" s="138"/>
      <c r="T168" s="167" t="s">
        <v>5</v>
      </c>
      <c r="U168" s="47" t="s">
        <v>42</v>
      </c>
      <c r="V168" s="39"/>
      <c r="W168" s="168">
        <f>V168*K168</f>
        <v>0</v>
      </c>
      <c r="X168" s="168">
        <v>0</v>
      </c>
      <c r="Y168" s="168">
        <f>X168*K168</f>
        <v>0</v>
      </c>
      <c r="Z168" s="168">
        <v>0</v>
      </c>
      <c r="AA168" s="169">
        <f>Z168*K168</f>
        <v>0</v>
      </c>
      <c r="AR168" s="21" t="s">
        <v>150</v>
      </c>
      <c r="AT168" s="21" t="s">
        <v>128</v>
      </c>
      <c r="AU168" s="21" t="s">
        <v>87</v>
      </c>
      <c r="AY168" s="21" t="s">
        <v>127</v>
      </c>
      <c r="BE168" s="109">
        <f>IF(U168="základní",N168,0)</f>
        <v>0</v>
      </c>
      <c r="BF168" s="109">
        <f>IF(U168="snížená",N168,0)</f>
        <v>0</v>
      </c>
      <c r="BG168" s="109">
        <f>IF(U168="zákl. přenesená",N168,0)</f>
        <v>0</v>
      </c>
      <c r="BH168" s="109">
        <f>IF(U168="sníž. přenesená",N168,0)</f>
        <v>0</v>
      </c>
      <c r="BI168" s="109">
        <f>IF(U168="nulová",N168,0)</f>
        <v>0</v>
      </c>
      <c r="BJ168" s="21" t="s">
        <v>22</v>
      </c>
      <c r="BK168" s="109">
        <f>ROUND(L168*K168,2)</f>
        <v>0</v>
      </c>
      <c r="BL168" s="21" t="s">
        <v>150</v>
      </c>
      <c r="BM168" s="21" t="s">
        <v>1378</v>
      </c>
    </row>
    <row r="169" spans="2:65" s="11" customFormat="1" ht="22.5" customHeight="1">
      <c r="B169" s="178"/>
      <c r="C169" s="179"/>
      <c r="D169" s="179"/>
      <c r="E169" s="180" t="s">
        <v>5</v>
      </c>
      <c r="F169" s="300" t="s">
        <v>1359</v>
      </c>
      <c r="G169" s="301"/>
      <c r="H169" s="301"/>
      <c r="I169" s="301"/>
      <c r="J169" s="179"/>
      <c r="K169" s="181" t="s">
        <v>5</v>
      </c>
      <c r="L169" s="179"/>
      <c r="M169" s="179"/>
      <c r="N169" s="179"/>
      <c r="O169" s="179"/>
      <c r="P169" s="179"/>
      <c r="Q169" s="179"/>
      <c r="R169" s="182"/>
      <c r="T169" s="183"/>
      <c r="U169" s="179"/>
      <c r="V169" s="179"/>
      <c r="W169" s="179"/>
      <c r="X169" s="179"/>
      <c r="Y169" s="179"/>
      <c r="Z169" s="179"/>
      <c r="AA169" s="184"/>
      <c r="AT169" s="185" t="s">
        <v>134</v>
      </c>
      <c r="AU169" s="185" t="s">
        <v>87</v>
      </c>
      <c r="AV169" s="11" t="s">
        <v>22</v>
      </c>
      <c r="AW169" s="11" t="s">
        <v>35</v>
      </c>
      <c r="AX169" s="11" t="s">
        <v>77</v>
      </c>
      <c r="AY169" s="185" t="s">
        <v>127</v>
      </c>
    </row>
    <row r="170" spans="2:65" s="11" customFormat="1" ht="22.5" customHeight="1">
      <c r="B170" s="178"/>
      <c r="C170" s="179"/>
      <c r="D170" s="179"/>
      <c r="E170" s="180" t="s">
        <v>5</v>
      </c>
      <c r="F170" s="290" t="s">
        <v>1360</v>
      </c>
      <c r="G170" s="291"/>
      <c r="H170" s="291"/>
      <c r="I170" s="291"/>
      <c r="J170" s="179"/>
      <c r="K170" s="181" t="s">
        <v>5</v>
      </c>
      <c r="L170" s="179"/>
      <c r="M170" s="179"/>
      <c r="N170" s="179"/>
      <c r="O170" s="179"/>
      <c r="P170" s="179"/>
      <c r="Q170" s="179"/>
      <c r="R170" s="182"/>
      <c r="T170" s="183"/>
      <c r="U170" s="179"/>
      <c r="V170" s="179"/>
      <c r="W170" s="179"/>
      <c r="X170" s="179"/>
      <c r="Y170" s="179"/>
      <c r="Z170" s="179"/>
      <c r="AA170" s="184"/>
      <c r="AT170" s="185" t="s">
        <v>134</v>
      </c>
      <c r="AU170" s="185" t="s">
        <v>87</v>
      </c>
      <c r="AV170" s="11" t="s">
        <v>22</v>
      </c>
      <c r="AW170" s="11" t="s">
        <v>35</v>
      </c>
      <c r="AX170" s="11" t="s">
        <v>77</v>
      </c>
      <c r="AY170" s="185" t="s">
        <v>127</v>
      </c>
    </row>
    <row r="171" spans="2:65" s="11" customFormat="1" ht="22.5" customHeight="1">
      <c r="B171" s="178"/>
      <c r="C171" s="179"/>
      <c r="D171" s="179"/>
      <c r="E171" s="180" t="s">
        <v>5</v>
      </c>
      <c r="F171" s="290" t="s">
        <v>1361</v>
      </c>
      <c r="G171" s="291"/>
      <c r="H171" s="291"/>
      <c r="I171" s="291"/>
      <c r="J171" s="179"/>
      <c r="K171" s="181" t="s">
        <v>5</v>
      </c>
      <c r="L171" s="179"/>
      <c r="M171" s="179"/>
      <c r="N171" s="179"/>
      <c r="O171" s="179"/>
      <c r="P171" s="179"/>
      <c r="Q171" s="179"/>
      <c r="R171" s="182"/>
      <c r="T171" s="183"/>
      <c r="U171" s="179"/>
      <c r="V171" s="179"/>
      <c r="W171" s="179"/>
      <c r="X171" s="179"/>
      <c r="Y171" s="179"/>
      <c r="Z171" s="179"/>
      <c r="AA171" s="184"/>
      <c r="AT171" s="185" t="s">
        <v>134</v>
      </c>
      <c r="AU171" s="185" t="s">
        <v>87</v>
      </c>
      <c r="AV171" s="11" t="s">
        <v>22</v>
      </c>
      <c r="AW171" s="11" t="s">
        <v>35</v>
      </c>
      <c r="AX171" s="11" t="s">
        <v>77</v>
      </c>
      <c r="AY171" s="185" t="s">
        <v>127</v>
      </c>
    </row>
    <row r="172" spans="2:65" s="11" customFormat="1" ht="22.5" customHeight="1">
      <c r="B172" s="178"/>
      <c r="C172" s="179"/>
      <c r="D172" s="179"/>
      <c r="E172" s="180" t="s">
        <v>5</v>
      </c>
      <c r="F172" s="290" t="s">
        <v>1362</v>
      </c>
      <c r="G172" s="291"/>
      <c r="H172" s="291"/>
      <c r="I172" s="291"/>
      <c r="J172" s="179"/>
      <c r="K172" s="181" t="s">
        <v>5</v>
      </c>
      <c r="L172" s="179"/>
      <c r="M172" s="179"/>
      <c r="N172" s="179"/>
      <c r="O172" s="179"/>
      <c r="P172" s="179"/>
      <c r="Q172" s="179"/>
      <c r="R172" s="182"/>
      <c r="T172" s="183"/>
      <c r="U172" s="179"/>
      <c r="V172" s="179"/>
      <c r="W172" s="179"/>
      <c r="X172" s="179"/>
      <c r="Y172" s="179"/>
      <c r="Z172" s="179"/>
      <c r="AA172" s="184"/>
      <c r="AT172" s="185" t="s">
        <v>134</v>
      </c>
      <c r="AU172" s="185" t="s">
        <v>87</v>
      </c>
      <c r="AV172" s="11" t="s">
        <v>22</v>
      </c>
      <c r="AW172" s="11" t="s">
        <v>35</v>
      </c>
      <c r="AX172" s="11" t="s">
        <v>77</v>
      </c>
      <c r="AY172" s="185" t="s">
        <v>127</v>
      </c>
    </row>
    <row r="173" spans="2:65" s="11" customFormat="1" ht="22.5" customHeight="1">
      <c r="B173" s="178"/>
      <c r="C173" s="179"/>
      <c r="D173" s="179"/>
      <c r="E173" s="180" t="s">
        <v>5</v>
      </c>
      <c r="F173" s="290" t="s">
        <v>967</v>
      </c>
      <c r="G173" s="291"/>
      <c r="H173" s="291"/>
      <c r="I173" s="291"/>
      <c r="J173" s="179"/>
      <c r="K173" s="181" t="s">
        <v>5</v>
      </c>
      <c r="L173" s="179"/>
      <c r="M173" s="179"/>
      <c r="N173" s="179"/>
      <c r="O173" s="179"/>
      <c r="P173" s="179"/>
      <c r="Q173" s="179"/>
      <c r="R173" s="182"/>
      <c r="T173" s="183"/>
      <c r="U173" s="179"/>
      <c r="V173" s="179"/>
      <c r="W173" s="179"/>
      <c r="X173" s="179"/>
      <c r="Y173" s="179"/>
      <c r="Z173" s="179"/>
      <c r="AA173" s="184"/>
      <c r="AT173" s="185" t="s">
        <v>134</v>
      </c>
      <c r="AU173" s="185" t="s">
        <v>87</v>
      </c>
      <c r="AV173" s="11" t="s">
        <v>22</v>
      </c>
      <c r="AW173" s="11" t="s">
        <v>35</v>
      </c>
      <c r="AX173" s="11" t="s">
        <v>77</v>
      </c>
      <c r="AY173" s="185" t="s">
        <v>127</v>
      </c>
    </row>
    <row r="174" spans="2:65" s="10" customFormat="1" ht="22.5" customHeight="1">
      <c r="B174" s="170"/>
      <c r="C174" s="171"/>
      <c r="D174" s="171"/>
      <c r="E174" s="172" t="s">
        <v>5</v>
      </c>
      <c r="F174" s="302" t="s">
        <v>1379</v>
      </c>
      <c r="G174" s="303"/>
      <c r="H174" s="303"/>
      <c r="I174" s="303"/>
      <c r="J174" s="171"/>
      <c r="K174" s="173">
        <v>45</v>
      </c>
      <c r="L174" s="171"/>
      <c r="M174" s="171"/>
      <c r="N174" s="171"/>
      <c r="O174" s="171"/>
      <c r="P174" s="171"/>
      <c r="Q174" s="171"/>
      <c r="R174" s="174"/>
      <c r="T174" s="175"/>
      <c r="U174" s="171"/>
      <c r="V174" s="171"/>
      <c r="W174" s="171"/>
      <c r="X174" s="171"/>
      <c r="Y174" s="171"/>
      <c r="Z174" s="171"/>
      <c r="AA174" s="176"/>
      <c r="AT174" s="177" t="s">
        <v>134</v>
      </c>
      <c r="AU174" s="177" t="s">
        <v>87</v>
      </c>
      <c r="AV174" s="10" t="s">
        <v>87</v>
      </c>
      <c r="AW174" s="10" t="s">
        <v>35</v>
      </c>
      <c r="AX174" s="10" t="s">
        <v>22</v>
      </c>
      <c r="AY174" s="177" t="s">
        <v>127</v>
      </c>
    </row>
    <row r="175" spans="2:65" s="1" customFormat="1" ht="31.5" customHeight="1">
      <c r="B175" s="135"/>
      <c r="C175" s="163" t="s">
        <v>174</v>
      </c>
      <c r="D175" s="163" t="s">
        <v>128</v>
      </c>
      <c r="E175" s="164" t="s">
        <v>813</v>
      </c>
      <c r="F175" s="285" t="s">
        <v>814</v>
      </c>
      <c r="G175" s="285"/>
      <c r="H175" s="285"/>
      <c r="I175" s="285"/>
      <c r="J175" s="165" t="s">
        <v>305</v>
      </c>
      <c r="K175" s="166">
        <v>45</v>
      </c>
      <c r="L175" s="286">
        <v>0</v>
      </c>
      <c r="M175" s="286"/>
      <c r="N175" s="287">
        <f>ROUND(L175*K175,2)</f>
        <v>0</v>
      </c>
      <c r="O175" s="287"/>
      <c r="P175" s="287"/>
      <c r="Q175" s="287"/>
      <c r="R175" s="138"/>
      <c r="T175" s="167" t="s">
        <v>5</v>
      </c>
      <c r="U175" s="47" t="s">
        <v>42</v>
      </c>
      <c r="V175" s="39"/>
      <c r="W175" s="168">
        <f>V175*K175</f>
        <v>0</v>
      </c>
      <c r="X175" s="168">
        <v>0</v>
      </c>
      <c r="Y175" s="168">
        <f>X175*K175</f>
        <v>0</v>
      </c>
      <c r="Z175" s="168">
        <v>0</v>
      </c>
      <c r="AA175" s="169">
        <f>Z175*K175</f>
        <v>0</v>
      </c>
      <c r="AR175" s="21" t="s">
        <v>150</v>
      </c>
      <c r="AT175" s="21" t="s">
        <v>128</v>
      </c>
      <c r="AU175" s="21" t="s">
        <v>87</v>
      </c>
      <c r="AY175" s="21" t="s">
        <v>127</v>
      </c>
      <c r="BE175" s="109">
        <f>IF(U175="základní",N175,0)</f>
        <v>0</v>
      </c>
      <c r="BF175" s="109">
        <f>IF(U175="snížená",N175,0)</f>
        <v>0</v>
      </c>
      <c r="BG175" s="109">
        <f>IF(U175="zákl. přenesená",N175,0)</f>
        <v>0</v>
      </c>
      <c r="BH175" s="109">
        <f>IF(U175="sníž. přenesená",N175,0)</f>
        <v>0</v>
      </c>
      <c r="BI175" s="109">
        <f>IF(U175="nulová",N175,0)</f>
        <v>0</v>
      </c>
      <c r="BJ175" s="21" t="s">
        <v>22</v>
      </c>
      <c r="BK175" s="109">
        <f>ROUND(L175*K175,2)</f>
        <v>0</v>
      </c>
      <c r="BL175" s="21" t="s">
        <v>150</v>
      </c>
      <c r="BM175" s="21" t="s">
        <v>1380</v>
      </c>
    </row>
    <row r="176" spans="2:65" s="1" customFormat="1" ht="31.5" customHeight="1">
      <c r="B176" s="135"/>
      <c r="C176" s="163" t="s">
        <v>180</v>
      </c>
      <c r="D176" s="163" t="s">
        <v>128</v>
      </c>
      <c r="E176" s="164" t="s">
        <v>1381</v>
      </c>
      <c r="F176" s="285" t="s">
        <v>1382</v>
      </c>
      <c r="G176" s="285"/>
      <c r="H176" s="285"/>
      <c r="I176" s="285"/>
      <c r="J176" s="165" t="s">
        <v>305</v>
      </c>
      <c r="K176" s="166">
        <v>45</v>
      </c>
      <c r="L176" s="286">
        <v>0</v>
      </c>
      <c r="M176" s="286"/>
      <c r="N176" s="287">
        <f>ROUND(L176*K176,2)</f>
        <v>0</v>
      </c>
      <c r="O176" s="287"/>
      <c r="P176" s="287"/>
      <c r="Q176" s="287"/>
      <c r="R176" s="138"/>
      <c r="T176" s="167" t="s">
        <v>5</v>
      </c>
      <c r="U176" s="47" t="s">
        <v>42</v>
      </c>
      <c r="V176" s="39"/>
      <c r="W176" s="168">
        <f>V176*K176</f>
        <v>0</v>
      </c>
      <c r="X176" s="168">
        <v>0</v>
      </c>
      <c r="Y176" s="168">
        <f>X176*K176</f>
        <v>0</v>
      </c>
      <c r="Z176" s="168">
        <v>0</v>
      </c>
      <c r="AA176" s="169">
        <f>Z176*K176</f>
        <v>0</v>
      </c>
      <c r="AR176" s="21" t="s">
        <v>150</v>
      </c>
      <c r="AT176" s="21" t="s">
        <v>128</v>
      </c>
      <c r="AU176" s="21" t="s">
        <v>87</v>
      </c>
      <c r="AY176" s="21" t="s">
        <v>127</v>
      </c>
      <c r="BE176" s="109">
        <f>IF(U176="základní",N176,0)</f>
        <v>0</v>
      </c>
      <c r="BF176" s="109">
        <f>IF(U176="snížená",N176,0)</f>
        <v>0</v>
      </c>
      <c r="BG176" s="109">
        <f>IF(U176="zákl. přenesená",N176,0)</f>
        <v>0</v>
      </c>
      <c r="BH176" s="109">
        <f>IF(U176="sníž. přenesená",N176,0)</f>
        <v>0</v>
      </c>
      <c r="BI176" s="109">
        <f>IF(U176="nulová",N176,0)</f>
        <v>0</v>
      </c>
      <c r="BJ176" s="21" t="s">
        <v>22</v>
      </c>
      <c r="BK176" s="109">
        <f>ROUND(L176*K176,2)</f>
        <v>0</v>
      </c>
      <c r="BL176" s="21" t="s">
        <v>150</v>
      </c>
      <c r="BM176" s="21" t="s">
        <v>1383</v>
      </c>
    </row>
    <row r="177" spans="2:65" s="1" customFormat="1" ht="31.5" customHeight="1">
      <c r="B177" s="135"/>
      <c r="C177" s="163" t="s">
        <v>27</v>
      </c>
      <c r="D177" s="163" t="s">
        <v>128</v>
      </c>
      <c r="E177" s="164" t="s">
        <v>819</v>
      </c>
      <c r="F177" s="285" t="s">
        <v>820</v>
      </c>
      <c r="G177" s="285"/>
      <c r="H177" s="285"/>
      <c r="I177" s="285"/>
      <c r="J177" s="165" t="s">
        <v>305</v>
      </c>
      <c r="K177" s="166">
        <v>45</v>
      </c>
      <c r="L177" s="286">
        <v>0</v>
      </c>
      <c r="M177" s="286"/>
      <c r="N177" s="287">
        <f>ROUND(L177*K177,2)</f>
        <v>0</v>
      </c>
      <c r="O177" s="287"/>
      <c r="P177" s="287"/>
      <c r="Q177" s="287"/>
      <c r="R177" s="138"/>
      <c r="T177" s="167" t="s">
        <v>5</v>
      </c>
      <c r="U177" s="47" t="s">
        <v>42</v>
      </c>
      <c r="V177" s="39"/>
      <c r="W177" s="168">
        <f>V177*K177</f>
        <v>0</v>
      </c>
      <c r="X177" s="168">
        <v>0</v>
      </c>
      <c r="Y177" s="168">
        <f>X177*K177</f>
        <v>0</v>
      </c>
      <c r="Z177" s="168">
        <v>0</v>
      </c>
      <c r="AA177" s="169">
        <f>Z177*K177</f>
        <v>0</v>
      </c>
      <c r="AR177" s="21" t="s">
        <v>150</v>
      </c>
      <c r="AT177" s="21" t="s">
        <v>128</v>
      </c>
      <c r="AU177" s="21" t="s">
        <v>87</v>
      </c>
      <c r="AY177" s="21" t="s">
        <v>127</v>
      </c>
      <c r="BE177" s="109">
        <f>IF(U177="základní",N177,0)</f>
        <v>0</v>
      </c>
      <c r="BF177" s="109">
        <f>IF(U177="snížená",N177,0)</f>
        <v>0</v>
      </c>
      <c r="BG177" s="109">
        <f>IF(U177="zákl. přenesená",N177,0)</f>
        <v>0</v>
      </c>
      <c r="BH177" s="109">
        <f>IF(U177="sníž. přenesená",N177,0)</f>
        <v>0</v>
      </c>
      <c r="BI177" s="109">
        <f>IF(U177="nulová",N177,0)</f>
        <v>0</v>
      </c>
      <c r="BJ177" s="21" t="s">
        <v>22</v>
      </c>
      <c r="BK177" s="109">
        <f>ROUND(L177*K177,2)</f>
        <v>0</v>
      </c>
      <c r="BL177" s="21" t="s">
        <v>150</v>
      </c>
      <c r="BM177" s="21" t="s">
        <v>1384</v>
      </c>
    </row>
    <row r="178" spans="2:65" s="1" customFormat="1" ht="31.5" customHeight="1">
      <c r="B178" s="135"/>
      <c r="C178" s="163" t="s">
        <v>197</v>
      </c>
      <c r="D178" s="163" t="s">
        <v>128</v>
      </c>
      <c r="E178" s="164" t="s">
        <v>822</v>
      </c>
      <c r="F178" s="285" t="s">
        <v>823</v>
      </c>
      <c r="G178" s="285"/>
      <c r="H178" s="285"/>
      <c r="I178" s="285"/>
      <c r="J178" s="165" t="s">
        <v>305</v>
      </c>
      <c r="K178" s="166">
        <v>265.44</v>
      </c>
      <c r="L178" s="286">
        <v>0</v>
      </c>
      <c r="M178" s="286"/>
      <c r="N178" s="287">
        <f>ROUND(L178*K178,2)</f>
        <v>0</v>
      </c>
      <c r="O178" s="287"/>
      <c r="P178" s="287"/>
      <c r="Q178" s="287"/>
      <c r="R178" s="138"/>
      <c r="T178" s="167" t="s">
        <v>5</v>
      </c>
      <c r="U178" s="47" t="s">
        <v>42</v>
      </c>
      <c r="V178" s="39"/>
      <c r="W178" s="168">
        <f>V178*K178</f>
        <v>0</v>
      </c>
      <c r="X178" s="168">
        <v>0</v>
      </c>
      <c r="Y178" s="168">
        <f>X178*K178</f>
        <v>0</v>
      </c>
      <c r="Z178" s="168">
        <v>0</v>
      </c>
      <c r="AA178" s="169">
        <f>Z178*K178</f>
        <v>0</v>
      </c>
      <c r="AR178" s="21" t="s">
        <v>150</v>
      </c>
      <c r="AT178" s="21" t="s">
        <v>128</v>
      </c>
      <c r="AU178" s="21" t="s">
        <v>87</v>
      </c>
      <c r="AY178" s="21" t="s">
        <v>127</v>
      </c>
      <c r="BE178" s="109">
        <f>IF(U178="základní",N178,0)</f>
        <v>0</v>
      </c>
      <c r="BF178" s="109">
        <f>IF(U178="snížená",N178,0)</f>
        <v>0</v>
      </c>
      <c r="BG178" s="109">
        <f>IF(U178="zákl. přenesená",N178,0)</f>
        <v>0</v>
      </c>
      <c r="BH178" s="109">
        <f>IF(U178="sníž. přenesená",N178,0)</f>
        <v>0</v>
      </c>
      <c r="BI178" s="109">
        <f>IF(U178="nulová",N178,0)</f>
        <v>0</v>
      </c>
      <c r="BJ178" s="21" t="s">
        <v>22</v>
      </c>
      <c r="BK178" s="109">
        <f>ROUND(L178*K178,2)</f>
        <v>0</v>
      </c>
      <c r="BL178" s="21" t="s">
        <v>150</v>
      </c>
      <c r="BM178" s="21" t="s">
        <v>1385</v>
      </c>
    </row>
    <row r="179" spans="2:65" s="11" customFormat="1" ht="22.5" customHeight="1">
      <c r="B179" s="178"/>
      <c r="C179" s="179"/>
      <c r="D179" s="179"/>
      <c r="E179" s="180" t="s">
        <v>5</v>
      </c>
      <c r="F179" s="300" t="s">
        <v>1359</v>
      </c>
      <c r="G179" s="301"/>
      <c r="H179" s="301"/>
      <c r="I179" s="301"/>
      <c r="J179" s="179"/>
      <c r="K179" s="181" t="s">
        <v>5</v>
      </c>
      <c r="L179" s="179"/>
      <c r="M179" s="179"/>
      <c r="N179" s="179"/>
      <c r="O179" s="179"/>
      <c r="P179" s="179"/>
      <c r="Q179" s="179"/>
      <c r="R179" s="182"/>
      <c r="T179" s="183"/>
      <c r="U179" s="179"/>
      <c r="V179" s="179"/>
      <c r="W179" s="179"/>
      <c r="X179" s="179"/>
      <c r="Y179" s="179"/>
      <c r="Z179" s="179"/>
      <c r="AA179" s="184"/>
      <c r="AT179" s="185" t="s">
        <v>134</v>
      </c>
      <c r="AU179" s="185" t="s">
        <v>87</v>
      </c>
      <c r="AV179" s="11" t="s">
        <v>22</v>
      </c>
      <c r="AW179" s="11" t="s">
        <v>35</v>
      </c>
      <c r="AX179" s="11" t="s">
        <v>77</v>
      </c>
      <c r="AY179" s="185" t="s">
        <v>127</v>
      </c>
    </row>
    <row r="180" spans="2:65" s="11" customFormat="1" ht="22.5" customHeight="1">
      <c r="B180" s="178"/>
      <c r="C180" s="179"/>
      <c r="D180" s="179"/>
      <c r="E180" s="180" t="s">
        <v>5</v>
      </c>
      <c r="F180" s="290" t="s">
        <v>1360</v>
      </c>
      <c r="G180" s="291"/>
      <c r="H180" s="291"/>
      <c r="I180" s="291"/>
      <c r="J180" s="179"/>
      <c r="K180" s="181" t="s">
        <v>5</v>
      </c>
      <c r="L180" s="179"/>
      <c r="M180" s="179"/>
      <c r="N180" s="179"/>
      <c r="O180" s="179"/>
      <c r="P180" s="179"/>
      <c r="Q180" s="179"/>
      <c r="R180" s="182"/>
      <c r="T180" s="183"/>
      <c r="U180" s="179"/>
      <c r="V180" s="179"/>
      <c r="W180" s="179"/>
      <c r="X180" s="179"/>
      <c r="Y180" s="179"/>
      <c r="Z180" s="179"/>
      <c r="AA180" s="184"/>
      <c r="AT180" s="185" t="s">
        <v>134</v>
      </c>
      <c r="AU180" s="185" t="s">
        <v>87</v>
      </c>
      <c r="AV180" s="11" t="s">
        <v>22</v>
      </c>
      <c r="AW180" s="11" t="s">
        <v>35</v>
      </c>
      <c r="AX180" s="11" t="s">
        <v>77</v>
      </c>
      <c r="AY180" s="185" t="s">
        <v>127</v>
      </c>
    </row>
    <row r="181" spans="2:65" s="11" customFormat="1" ht="22.5" customHeight="1">
      <c r="B181" s="178"/>
      <c r="C181" s="179"/>
      <c r="D181" s="179"/>
      <c r="E181" s="180" t="s">
        <v>5</v>
      </c>
      <c r="F181" s="290" t="s">
        <v>1361</v>
      </c>
      <c r="G181" s="291"/>
      <c r="H181" s="291"/>
      <c r="I181" s="291"/>
      <c r="J181" s="179"/>
      <c r="K181" s="181" t="s">
        <v>5</v>
      </c>
      <c r="L181" s="179"/>
      <c r="M181" s="179"/>
      <c r="N181" s="179"/>
      <c r="O181" s="179"/>
      <c r="P181" s="179"/>
      <c r="Q181" s="179"/>
      <c r="R181" s="182"/>
      <c r="T181" s="183"/>
      <c r="U181" s="179"/>
      <c r="V181" s="179"/>
      <c r="W181" s="179"/>
      <c r="X181" s="179"/>
      <c r="Y181" s="179"/>
      <c r="Z181" s="179"/>
      <c r="AA181" s="184"/>
      <c r="AT181" s="185" t="s">
        <v>134</v>
      </c>
      <c r="AU181" s="185" t="s">
        <v>87</v>
      </c>
      <c r="AV181" s="11" t="s">
        <v>22</v>
      </c>
      <c r="AW181" s="11" t="s">
        <v>35</v>
      </c>
      <c r="AX181" s="11" t="s">
        <v>77</v>
      </c>
      <c r="AY181" s="185" t="s">
        <v>127</v>
      </c>
    </row>
    <row r="182" spans="2:65" s="11" customFormat="1" ht="22.5" customHeight="1">
      <c r="B182" s="178"/>
      <c r="C182" s="179"/>
      <c r="D182" s="179"/>
      <c r="E182" s="180" t="s">
        <v>5</v>
      </c>
      <c r="F182" s="290" t="s">
        <v>1362</v>
      </c>
      <c r="G182" s="291"/>
      <c r="H182" s="291"/>
      <c r="I182" s="291"/>
      <c r="J182" s="179"/>
      <c r="K182" s="181" t="s">
        <v>5</v>
      </c>
      <c r="L182" s="179"/>
      <c r="M182" s="179"/>
      <c r="N182" s="179"/>
      <c r="O182" s="179"/>
      <c r="P182" s="179"/>
      <c r="Q182" s="179"/>
      <c r="R182" s="182"/>
      <c r="T182" s="183"/>
      <c r="U182" s="179"/>
      <c r="V182" s="179"/>
      <c r="W182" s="179"/>
      <c r="X182" s="179"/>
      <c r="Y182" s="179"/>
      <c r="Z182" s="179"/>
      <c r="AA182" s="184"/>
      <c r="AT182" s="185" t="s">
        <v>134</v>
      </c>
      <c r="AU182" s="185" t="s">
        <v>87</v>
      </c>
      <c r="AV182" s="11" t="s">
        <v>22</v>
      </c>
      <c r="AW182" s="11" t="s">
        <v>35</v>
      </c>
      <c r="AX182" s="11" t="s">
        <v>77</v>
      </c>
      <c r="AY182" s="185" t="s">
        <v>127</v>
      </c>
    </row>
    <row r="183" spans="2:65" s="10" customFormat="1" ht="22.5" customHeight="1">
      <c r="B183" s="170"/>
      <c r="C183" s="171"/>
      <c r="D183" s="171"/>
      <c r="E183" s="172" t="s">
        <v>5</v>
      </c>
      <c r="F183" s="302" t="s">
        <v>1386</v>
      </c>
      <c r="G183" s="303"/>
      <c r="H183" s="303"/>
      <c r="I183" s="303"/>
      <c r="J183" s="171"/>
      <c r="K183" s="173">
        <v>265.44</v>
      </c>
      <c r="L183" s="171"/>
      <c r="M183" s="171"/>
      <c r="N183" s="171"/>
      <c r="O183" s="171"/>
      <c r="P183" s="171"/>
      <c r="Q183" s="171"/>
      <c r="R183" s="174"/>
      <c r="T183" s="175"/>
      <c r="U183" s="171"/>
      <c r="V183" s="171"/>
      <c r="W183" s="171"/>
      <c r="X183" s="171"/>
      <c r="Y183" s="171"/>
      <c r="Z183" s="171"/>
      <c r="AA183" s="176"/>
      <c r="AT183" s="177" t="s">
        <v>134</v>
      </c>
      <c r="AU183" s="177" t="s">
        <v>87</v>
      </c>
      <c r="AV183" s="10" t="s">
        <v>87</v>
      </c>
      <c r="AW183" s="10" t="s">
        <v>35</v>
      </c>
      <c r="AX183" s="10" t="s">
        <v>22</v>
      </c>
      <c r="AY183" s="177" t="s">
        <v>127</v>
      </c>
    </row>
    <row r="184" spans="2:65" s="1" customFormat="1" ht="31.5" customHeight="1">
      <c r="B184" s="135"/>
      <c r="C184" s="163" t="s">
        <v>201</v>
      </c>
      <c r="D184" s="163" t="s">
        <v>128</v>
      </c>
      <c r="E184" s="164" t="s">
        <v>320</v>
      </c>
      <c r="F184" s="285" t="s">
        <v>321</v>
      </c>
      <c r="G184" s="285"/>
      <c r="H184" s="285"/>
      <c r="I184" s="285"/>
      <c r="J184" s="165" t="s">
        <v>305</v>
      </c>
      <c r="K184" s="166">
        <v>265.44</v>
      </c>
      <c r="L184" s="286">
        <v>0</v>
      </c>
      <c r="M184" s="286"/>
      <c r="N184" s="287">
        <f>ROUND(L184*K184,2)</f>
        <v>0</v>
      </c>
      <c r="O184" s="287"/>
      <c r="P184" s="287"/>
      <c r="Q184" s="287"/>
      <c r="R184" s="138"/>
      <c r="T184" s="167" t="s">
        <v>5</v>
      </c>
      <c r="U184" s="47" t="s">
        <v>42</v>
      </c>
      <c r="V184" s="39"/>
      <c r="W184" s="168">
        <f>V184*K184</f>
        <v>0</v>
      </c>
      <c r="X184" s="168">
        <v>0</v>
      </c>
      <c r="Y184" s="168">
        <f>X184*K184</f>
        <v>0</v>
      </c>
      <c r="Z184" s="168">
        <v>0</v>
      </c>
      <c r="AA184" s="169">
        <f>Z184*K184</f>
        <v>0</v>
      </c>
      <c r="AR184" s="21" t="s">
        <v>150</v>
      </c>
      <c r="AT184" s="21" t="s">
        <v>128</v>
      </c>
      <c r="AU184" s="21" t="s">
        <v>87</v>
      </c>
      <c r="AY184" s="21" t="s">
        <v>127</v>
      </c>
      <c r="BE184" s="109">
        <f>IF(U184="základní",N184,0)</f>
        <v>0</v>
      </c>
      <c r="BF184" s="109">
        <f>IF(U184="snížená",N184,0)</f>
        <v>0</v>
      </c>
      <c r="BG184" s="109">
        <f>IF(U184="zákl. přenesená",N184,0)</f>
        <v>0</v>
      </c>
      <c r="BH184" s="109">
        <f>IF(U184="sníž. přenesená",N184,0)</f>
        <v>0</v>
      </c>
      <c r="BI184" s="109">
        <f>IF(U184="nulová",N184,0)</f>
        <v>0</v>
      </c>
      <c r="BJ184" s="21" t="s">
        <v>22</v>
      </c>
      <c r="BK184" s="109">
        <f>ROUND(L184*K184,2)</f>
        <v>0</v>
      </c>
      <c r="BL184" s="21" t="s">
        <v>150</v>
      </c>
      <c r="BM184" s="21" t="s">
        <v>1387</v>
      </c>
    </row>
    <row r="185" spans="2:65" s="1" customFormat="1" ht="31.5" customHeight="1">
      <c r="B185" s="135"/>
      <c r="C185" s="163" t="s">
        <v>209</v>
      </c>
      <c r="D185" s="163" t="s">
        <v>128</v>
      </c>
      <c r="E185" s="164" t="s">
        <v>836</v>
      </c>
      <c r="F185" s="285" t="s">
        <v>837</v>
      </c>
      <c r="G185" s="285"/>
      <c r="H185" s="285"/>
      <c r="I185" s="285"/>
      <c r="J185" s="165" t="s">
        <v>305</v>
      </c>
      <c r="K185" s="166">
        <v>265.44</v>
      </c>
      <c r="L185" s="286">
        <v>0</v>
      </c>
      <c r="M185" s="286"/>
      <c r="N185" s="287">
        <f>ROUND(L185*K185,2)</f>
        <v>0</v>
      </c>
      <c r="O185" s="287"/>
      <c r="P185" s="287"/>
      <c r="Q185" s="287"/>
      <c r="R185" s="138"/>
      <c r="T185" s="167" t="s">
        <v>5</v>
      </c>
      <c r="U185" s="47" t="s">
        <v>42</v>
      </c>
      <c r="V185" s="39"/>
      <c r="W185" s="168">
        <f>V185*K185</f>
        <v>0</v>
      </c>
      <c r="X185" s="168">
        <v>0</v>
      </c>
      <c r="Y185" s="168">
        <f>X185*K185</f>
        <v>0</v>
      </c>
      <c r="Z185" s="168">
        <v>0</v>
      </c>
      <c r="AA185" s="169">
        <f>Z185*K185</f>
        <v>0</v>
      </c>
      <c r="AR185" s="21" t="s">
        <v>150</v>
      </c>
      <c r="AT185" s="21" t="s">
        <v>128</v>
      </c>
      <c r="AU185" s="21" t="s">
        <v>87</v>
      </c>
      <c r="AY185" s="21" t="s">
        <v>127</v>
      </c>
      <c r="BE185" s="109">
        <f>IF(U185="základní",N185,0)</f>
        <v>0</v>
      </c>
      <c r="BF185" s="109">
        <f>IF(U185="snížená",N185,0)</f>
        <v>0</v>
      </c>
      <c r="BG185" s="109">
        <f>IF(U185="zákl. přenesená",N185,0)</f>
        <v>0</v>
      </c>
      <c r="BH185" s="109">
        <f>IF(U185="sníž. přenesená",N185,0)</f>
        <v>0</v>
      </c>
      <c r="BI185" s="109">
        <f>IF(U185="nulová",N185,0)</f>
        <v>0</v>
      </c>
      <c r="BJ185" s="21" t="s">
        <v>22</v>
      </c>
      <c r="BK185" s="109">
        <f>ROUND(L185*K185,2)</f>
        <v>0</v>
      </c>
      <c r="BL185" s="21" t="s">
        <v>150</v>
      </c>
      <c r="BM185" s="21" t="s">
        <v>1388</v>
      </c>
    </row>
    <row r="186" spans="2:65" s="1" customFormat="1" ht="31.5" customHeight="1">
      <c r="B186" s="135"/>
      <c r="C186" s="163" t="s">
        <v>213</v>
      </c>
      <c r="D186" s="163" t="s">
        <v>128</v>
      </c>
      <c r="E186" s="164" t="s">
        <v>326</v>
      </c>
      <c r="F186" s="285" t="s">
        <v>327</v>
      </c>
      <c r="G186" s="285"/>
      <c r="H186" s="285"/>
      <c r="I186" s="285"/>
      <c r="J186" s="165" t="s">
        <v>305</v>
      </c>
      <c r="K186" s="166">
        <v>265.44</v>
      </c>
      <c r="L186" s="286">
        <v>0</v>
      </c>
      <c r="M186" s="286"/>
      <c r="N186" s="287">
        <f>ROUND(L186*K186,2)</f>
        <v>0</v>
      </c>
      <c r="O186" s="287"/>
      <c r="P186" s="287"/>
      <c r="Q186" s="287"/>
      <c r="R186" s="138"/>
      <c r="T186" s="167" t="s">
        <v>5</v>
      </c>
      <c r="U186" s="47" t="s">
        <v>42</v>
      </c>
      <c r="V186" s="39"/>
      <c r="W186" s="168">
        <f>V186*K186</f>
        <v>0</v>
      </c>
      <c r="X186" s="168">
        <v>0</v>
      </c>
      <c r="Y186" s="168">
        <f>X186*K186</f>
        <v>0</v>
      </c>
      <c r="Z186" s="168">
        <v>0</v>
      </c>
      <c r="AA186" s="169">
        <f>Z186*K186</f>
        <v>0</v>
      </c>
      <c r="AR186" s="21" t="s">
        <v>150</v>
      </c>
      <c r="AT186" s="21" t="s">
        <v>128</v>
      </c>
      <c r="AU186" s="21" t="s">
        <v>87</v>
      </c>
      <c r="AY186" s="21" t="s">
        <v>127</v>
      </c>
      <c r="BE186" s="109">
        <f>IF(U186="základní",N186,0)</f>
        <v>0</v>
      </c>
      <c r="BF186" s="109">
        <f>IF(U186="snížená",N186,0)</f>
        <v>0</v>
      </c>
      <c r="BG186" s="109">
        <f>IF(U186="zákl. přenesená",N186,0)</f>
        <v>0</v>
      </c>
      <c r="BH186" s="109">
        <f>IF(U186="sníž. přenesená",N186,0)</f>
        <v>0</v>
      </c>
      <c r="BI186" s="109">
        <f>IF(U186="nulová",N186,0)</f>
        <v>0</v>
      </c>
      <c r="BJ186" s="21" t="s">
        <v>22</v>
      </c>
      <c r="BK186" s="109">
        <f>ROUND(L186*K186,2)</f>
        <v>0</v>
      </c>
      <c r="BL186" s="21" t="s">
        <v>150</v>
      </c>
      <c r="BM186" s="21" t="s">
        <v>1389</v>
      </c>
    </row>
    <row r="187" spans="2:65" s="1" customFormat="1" ht="31.5" customHeight="1">
      <c r="B187" s="135"/>
      <c r="C187" s="163" t="s">
        <v>11</v>
      </c>
      <c r="D187" s="163" t="s">
        <v>128</v>
      </c>
      <c r="E187" s="164" t="s">
        <v>846</v>
      </c>
      <c r="F187" s="285" t="s">
        <v>847</v>
      </c>
      <c r="G187" s="285"/>
      <c r="H187" s="285"/>
      <c r="I187" s="285"/>
      <c r="J187" s="165" t="s">
        <v>261</v>
      </c>
      <c r="K187" s="166">
        <v>758.4</v>
      </c>
      <c r="L187" s="286">
        <v>0</v>
      </c>
      <c r="M187" s="286"/>
      <c r="N187" s="287">
        <f>ROUND(L187*K187,2)</f>
        <v>0</v>
      </c>
      <c r="O187" s="287"/>
      <c r="P187" s="287"/>
      <c r="Q187" s="287"/>
      <c r="R187" s="138"/>
      <c r="T187" s="167" t="s">
        <v>5</v>
      </c>
      <c r="U187" s="47" t="s">
        <v>42</v>
      </c>
      <c r="V187" s="39"/>
      <c r="W187" s="168">
        <f>V187*K187</f>
        <v>0</v>
      </c>
      <c r="X187" s="168">
        <v>1.1900000000000001E-3</v>
      </c>
      <c r="Y187" s="168">
        <f>X187*K187</f>
        <v>0.90249600000000008</v>
      </c>
      <c r="Z187" s="168">
        <v>0</v>
      </c>
      <c r="AA187" s="169">
        <f>Z187*K187</f>
        <v>0</v>
      </c>
      <c r="AR187" s="21" t="s">
        <v>150</v>
      </c>
      <c r="AT187" s="21" t="s">
        <v>128</v>
      </c>
      <c r="AU187" s="21" t="s">
        <v>87</v>
      </c>
      <c r="AY187" s="21" t="s">
        <v>127</v>
      </c>
      <c r="BE187" s="109">
        <f>IF(U187="základní",N187,0)</f>
        <v>0</v>
      </c>
      <c r="BF187" s="109">
        <f>IF(U187="snížená",N187,0)</f>
        <v>0</v>
      </c>
      <c r="BG187" s="109">
        <f>IF(U187="zákl. přenesená",N187,0)</f>
        <v>0</v>
      </c>
      <c r="BH187" s="109">
        <f>IF(U187="sníž. přenesená",N187,0)</f>
        <v>0</v>
      </c>
      <c r="BI187" s="109">
        <f>IF(U187="nulová",N187,0)</f>
        <v>0</v>
      </c>
      <c r="BJ187" s="21" t="s">
        <v>22</v>
      </c>
      <c r="BK187" s="109">
        <f>ROUND(L187*K187,2)</f>
        <v>0</v>
      </c>
      <c r="BL187" s="21" t="s">
        <v>150</v>
      </c>
      <c r="BM187" s="21" t="s">
        <v>1390</v>
      </c>
    </row>
    <row r="188" spans="2:65" s="11" customFormat="1" ht="22.5" customHeight="1">
      <c r="B188" s="178"/>
      <c r="C188" s="179"/>
      <c r="D188" s="179"/>
      <c r="E188" s="180" t="s">
        <v>5</v>
      </c>
      <c r="F188" s="300" t="s">
        <v>1359</v>
      </c>
      <c r="G188" s="301"/>
      <c r="H188" s="301"/>
      <c r="I188" s="301"/>
      <c r="J188" s="179"/>
      <c r="K188" s="181" t="s">
        <v>5</v>
      </c>
      <c r="L188" s="179"/>
      <c r="M188" s="179"/>
      <c r="N188" s="179"/>
      <c r="O188" s="179"/>
      <c r="P188" s="179"/>
      <c r="Q188" s="179"/>
      <c r="R188" s="182"/>
      <c r="T188" s="183"/>
      <c r="U188" s="179"/>
      <c r="V188" s="179"/>
      <c r="W188" s="179"/>
      <c r="X188" s="179"/>
      <c r="Y188" s="179"/>
      <c r="Z188" s="179"/>
      <c r="AA188" s="184"/>
      <c r="AT188" s="185" t="s">
        <v>134</v>
      </c>
      <c r="AU188" s="185" t="s">
        <v>87</v>
      </c>
      <c r="AV188" s="11" t="s">
        <v>22</v>
      </c>
      <c r="AW188" s="11" t="s">
        <v>35</v>
      </c>
      <c r="AX188" s="11" t="s">
        <v>77</v>
      </c>
      <c r="AY188" s="185" t="s">
        <v>127</v>
      </c>
    </row>
    <row r="189" spans="2:65" s="11" customFormat="1" ht="22.5" customHeight="1">
      <c r="B189" s="178"/>
      <c r="C189" s="179"/>
      <c r="D189" s="179"/>
      <c r="E189" s="180" t="s">
        <v>5</v>
      </c>
      <c r="F189" s="290" t="s">
        <v>1360</v>
      </c>
      <c r="G189" s="291"/>
      <c r="H189" s="291"/>
      <c r="I189" s="291"/>
      <c r="J189" s="179"/>
      <c r="K189" s="181" t="s">
        <v>5</v>
      </c>
      <c r="L189" s="179"/>
      <c r="M189" s="179"/>
      <c r="N189" s="179"/>
      <c r="O189" s="179"/>
      <c r="P189" s="179"/>
      <c r="Q189" s="179"/>
      <c r="R189" s="182"/>
      <c r="T189" s="183"/>
      <c r="U189" s="179"/>
      <c r="V189" s="179"/>
      <c r="W189" s="179"/>
      <c r="X189" s="179"/>
      <c r="Y189" s="179"/>
      <c r="Z189" s="179"/>
      <c r="AA189" s="184"/>
      <c r="AT189" s="185" t="s">
        <v>134</v>
      </c>
      <c r="AU189" s="185" t="s">
        <v>87</v>
      </c>
      <c r="AV189" s="11" t="s">
        <v>22</v>
      </c>
      <c r="AW189" s="11" t="s">
        <v>35</v>
      </c>
      <c r="AX189" s="11" t="s">
        <v>77</v>
      </c>
      <c r="AY189" s="185" t="s">
        <v>127</v>
      </c>
    </row>
    <row r="190" spans="2:65" s="11" customFormat="1" ht="22.5" customHeight="1">
      <c r="B190" s="178"/>
      <c r="C190" s="179"/>
      <c r="D190" s="179"/>
      <c r="E190" s="180" t="s">
        <v>5</v>
      </c>
      <c r="F190" s="290" t="s">
        <v>1361</v>
      </c>
      <c r="G190" s="291"/>
      <c r="H190" s="291"/>
      <c r="I190" s="291"/>
      <c r="J190" s="179"/>
      <c r="K190" s="181" t="s">
        <v>5</v>
      </c>
      <c r="L190" s="179"/>
      <c r="M190" s="179"/>
      <c r="N190" s="179"/>
      <c r="O190" s="179"/>
      <c r="P190" s="179"/>
      <c r="Q190" s="179"/>
      <c r="R190" s="182"/>
      <c r="T190" s="183"/>
      <c r="U190" s="179"/>
      <c r="V190" s="179"/>
      <c r="W190" s="179"/>
      <c r="X190" s="179"/>
      <c r="Y190" s="179"/>
      <c r="Z190" s="179"/>
      <c r="AA190" s="184"/>
      <c r="AT190" s="185" t="s">
        <v>134</v>
      </c>
      <c r="AU190" s="185" t="s">
        <v>87</v>
      </c>
      <c r="AV190" s="11" t="s">
        <v>22</v>
      </c>
      <c r="AW190" s="11" t="s">
        <v>35</v>
      </c>
      <c r="AX190" s="11" t="s">
        <v>77</v>
      </c>
      <c r="AY190" s="185" t="s">
        <v>127</v>
      </c>
    </row>
    <row r="191" spans="2:65" s="11" customFormat="1" ht="22.5" customHeight="1">
      <c r="B191" s="178"/>
      <c r="C191" s="179"/>
      <c r="D191" s="179"/>
      <c r="E191" s="180" t="s">
        <v>5</v>
      </c>
      <c r="F191" s="290" t="s">
        <v>1362</v>
      </c>
      <c r="G191" s="291"/>
      <c r="H191" s="291"/>
      <c r="I191" s="291"/>
      <c r="J191" s="179"/>
      <c r="K191" s="181" t="s">
        <v>5</v>
      </c>
      <c r="L191" s="179"/>
      <c r="M191" s="179"/>
      <c r="N191" s="179"/>
      <c r="O191" s="179"/>
      <c r="P191" s="179"/>
      <c r="Q191" s="179"/>
      <c r="R191" s="182"/>
      <c r="T191" s="183"/>
      <c r="U191" s="179"/>
      <c r="V191" s="179"/>
      <c r="W191" s="179"/>
      <c r="X191" s="179"/>
      <c r="Y191" s="179"/>
      <c r="Z191" s="179"/>
      <c r="AA191" s="184"/>
      <c r="AT191" s="185" t="s">
        <v>134</v>
      </c>
      <c r="AU191" s="185" t="s">
        <v>87</v>
      </c>
      <c r="AV191" s="11" t="s">
        <v>22</v>
      </c>
      <c r="AW191" s="11" t="s">
        <v>35</v>
      </c>
      <c r="AX191" s="11" t="s">
        <v>77</v>
      </c>
      <c r="AY191" s="185" t="s">
        <v>127</v>
      </c>
    </row>
    <row r="192" spans="2:65" s="10" customFormat="1" ht="22.5" customHeight="1">
      <c r="B192" s="170"/>
      <c r="C192" s="171"/>
      <c r="D192" s="171"/>
      <c r="E192" s="172" t="s">
        <v>5</v>
      </c>
      <c r="F192" s="302" t="s">
        <v>1391</v>
      </c>
      <c r="G192" s="303"/>
      <c r="H192" s="303"/>
      <c r="I192" s="303"/>
      <c r="J192" s="171"/>
      <c r="K192" s="173">
        <v>758.4</v>
      </c>
      <c r="L192" s="171"/>
      <c r="M192" s="171"/>
      <c r="N192" s="171"/>
      <c r="O192" s="171"/>
      <c r="P192" s="171"/>
      <c r="Q192" s="171"/>
      <c r="R192" s="174"/>
      <c r="T192" s="175"/>
      <c r="U192" s="171"/>
      <c r="V192" s="171"/>
      <c r="W192" s="171"/>
      <c r="X192" s="171"/>
      <c r="Y192" s="171"/>
      <c r="Z192" s="171"/>
      <c r="AA192" s="176"/>
      <c r="AT192" s="177" t="s">
        <v>134</v>
      </c>
      <c r="AU192" s="177" t="s">
        <v>87</v>
      </c>
      <c r="AV192" s="10" t="s">
        <v>87</v>
      </c>
      <c r="AW192" s="10" t="s">
        <v>35</v>
      </c>
      <c r="AX192" s="10" t="s">
        <v>22</v>
      </c>
      <c r="AY192" s="177" t="s">
        <v>127</v>
      </c>
    </row>
    <row r="193" spans="2:65" s="1" customFormat="1" ht="31.5" customHeight="1">
      <c r="B193" s="135"/>
      <c r="C193" s="163" t="s">
        <v>226</v>
      </c>
      <c r="D193" s="163" t="s">
        <v>128</v>
      </c>
      <c r="E193" s="164" t="s">
        <v>859</v>
      </c>
      <c r="F193" s="285" t="s">
        <v>860</v>
      </c>
      <c r="G193" s="285"/>
      <c r="H193" s="285"/>
      <c r="I193" s="285"/>
      <c r="J193" s="165" t="s">
        <v>261</v>
      </c>
      <c r="K193" s="166">
        <v>758.4</v>
      </c>
      <c r="L193" s="286">
        <v>0</v>
      </c>
      <c r="M193" s="286"/>
      <c r="N193" s="287">
        <f>ROUND(L193*K193,2)</f>
        <v>0</v>
      </c>
      <c r="O193" s="287"/>
      <c r="P193" s="287"/>
      <c r="Q193" s="287"/>
      <c r="R193" s="138"/>
      <c r="T193" s="167" t="s">
        <v>5</v>
      </c>
      <c r="U193" s="47" t="s">
        <v>42</v>
      </c>
      <c r="V193" s="39"/>
      <c r="W193" s="168">
        <f>V193*K193</f>
        <v>0</v>
      </c>
      <c r="X193" s="168">
        <v>0</v>
      </c>
      <c r="Y193" s="168">
        <f>X193*K193</f>
        <v>0</v>
      </c>
      <c r="Z193" s="168">
        <v>0</v>
      </c>
      <c r="AA193" s="169">
        <f>Z193*K193</f>
        <v>0</v>
      </c>
      <c r="AR193" s="21" t="s">
        <v>150</v>
      </c>
      <c r="AT193" s="21" t="s">
        <v>128</v>
      </c>
      <c r="AU193" s="21" t="s">
        <v>87</v>
      </c>
      <c r="AY193" s="21" t="s">
        <v>127</v>
      </c>
      <c r="BE193" s="109">
        <f>IF(U193="základní",N193,0)</f>
        <v>0</v>
      </c>
      <c r="BF193" s="109">
        <f>IF(U193="snížená",N193,0)</f>
        <v>0</v>
      </c>
      <c r="BG193" s="109">
        <f>IF(U193="zákl. přenesená",N193,0)</f>
        <v>0</v>
      </c>
      <c r="BH193" s="109">
        <f>IF(U193="sníž. přenesená",N193,0)</f>
        <v>0</v>
      </c>
      <c r="BI193" s="109">
        <f>IF(U193="nulová",N193,0)</f>
        <v>0</v>
      </c>
      <c r="BJ193" s="21" t="s">
        <v>22</v>
      </c>
      <c r="BK193" s="109">
        <f>ROUND(L193*K193,2)</f>
        <v>0</v>
      </c>
      <c r="BL193" s="21" t="s">
        <v>150</v>
      </c>
      <c r="BM193" s="21" t="s">
        <v>1392</v>
      </c>
    </row>
    <row r="194" spans="2:65" s="1" customFormat="1" ht="22.5" customHeight="1">
      <c r="B194" s="135"/>
      <c r="C194" s="163" t="s">
        <v>230</v>
      </c>
      <c r="D194" s="163" t="s">
        <v>128</v>
      </c>
      <c r="E194" s="164" t="s">
        <v>1393</v>
      </c>
      <c r="F194" s="285" t="s">
        <v>1394</v>
      </c>
      <c r="G194" s="285"/>
      <c r="H194" s="285"/>
      <c r="I194" s="285"/>
      <c r="J194" s="165" t="s">
        <v>261</v>
      </c>
      <c r="K194" s="166">
        <v>144</v>
      </c>
      <c r="L194" s="286">
        <v>0</v>
      </c>
      <c r="M194" s="286"/>
      <c r="N194" s="287">
        <f>ROUND(L194*K194,2)</f>
        <v>0</v>
      </c>
      <c r="O194" s="287"/>
      <c r="P194" s="287"/>
      <c r="Q194" s="287"/>
      <c r="R194" s="138"/>
      <c r="T194" s="167" t="s">
        <v>5</v>
      </c>
      <c r="U194" s="47" t="s">
        <v>42</v>
      </c>
      <c r="V194" s="39"/>
      <c r="W194" s="168">
        <f>V194*K194</f>
        <v>0</v>
      </c>
      <c r="X194" s="168">
        <v>7.2000000000000005E-4</v>
      </c>
      <c r="Y194" s="168">
        <f>X194*K194</f>
        <v>0.10368000000000001</v>
      </c>
      <c r="Z194" s="168">
        <v>0</v>
      </c>
      <c r="AA194" s="169">
        <f>Z194*K194</f>
        <v>0</v>
      </c>
      <c r="AR194" s="21" t="s">
        <v>150</v>
      </c>
      <c r="AT194" s="21" t="s">
        <v>128</v>
      </c>
      <c r="AU194" s="21" t="s">
        <v>87</v>
      </c>
      <c r="AY194" s="21" t="s">
        <v>127</v>
      </c>
      <c r="BE194" s="109">
        <f>IF(U194="základní",N194,0)</f>
        <v>0</v>
      </c>
      <c r="BF194" s="109">
        <f>IF(U194="snížená",N194,0)</f>
        <v>0</v>
      </c>
      <c r="BG194" s="109">
        <f>IF(U194="zákl. přenesená",N194,0)</f>
        <v>0</v>
      </c>
      <c r="BH194" s="109">
        <f>IF(U194="sníž. přenesená",N194,0)</f>
        <v>0</v>
      </c>
      <c r="BI194" s="109">
        <f>IF(U194="nulová",N194,0)</f>
        <v>0</v>
      </c>
      <c r="BJ194" s="21" t="s">
        <v>22</v>
      </c>
      <c r="BK194" s="109">
        <f>ROUND(L194*K194,2)</f>
        <v>0</v>
      </c>
      <c r="BL194" s="21" t="s">
        <v>150</v>
      </c>
      <c r="BM194" s="21" t="s">
        <v>1395</v>
      </c>
    </row>
    <row r="195" spans="2:65" s="11" customFormat="1" ht="22.5" customHeight="1">
      <c r="B195" s="178"/>
      <c r="C195" s="179"/>
      <c r="D195" s="179"/>
      <c r="E195" s="180" t="s">
        <v>5</v>
      </c>
      <c r="F195" s="300" t="s">
        <v>1359</v>
      </c>
      <c r="G195" s="301"/>
      <c r="H195" s="301"/>
      <c r="I195" s="301"/>
      <c r="J195" s="179"/>
      <c r="K195" s="181" t="s">
        <v>5</v>
      </c>
      <c r="L195" s="179"/>
      <c r="M195" s="179"/>
      <c r="N195" s="179"/>
      <c r="O195" s="179"/>
      <c r="P195" s="179"/>
      <c r="Q195" s="179"/>
      <c r="R195" s="182"/>
      <c r="T195" s="183"/>
      <c r="U195" s="179"/>
      <c r="V195" s="179"/>
      <c r="W195" s="179"/>
      <c r="X195" s="179"/>
      <c r="Y195" s="179"/>
      <c r="Z195" s="179"/>
      <c r="AA195" s="184"/>
      <c r="AT195" s="185" t="s">
        <v>134</v>
      </c>
      <c r="AU195" s="185" t="s">
        <v>87</v>
      </c>
      <c r="AV195" s="11" t="s">
        <v>22</v>
      </c>
      <c r="AW195" s="11" t="s">
        <v>35</v>
      </c>
      <c r="AX195" s="11" t="s">
        <v>77</v>
      </c>
      <c r="AY195" s="185" t="s">
        <v>127</v>
      </c>
    </row>
    <row r="196" spans="2:65" s="11" customFormat="1" ht="22.5" customHeight="1">
      <c r="B196" s="178"/>
      <c r="C196" s="179"/>
      <c r="D196" s="179"/>
      <c r="E196" s="180" t="s">
        <v>5</v>
      </c>
      <c r="F196" s="290" t="s">
        <v>1360</v>
      </c>
      <c r="G196" s="291"/>
      <c r="H196" s="291"/>
      <c r="I196" s="291"/>
      <c r="J196" s="179"/>
      <c r="K196" s="181" t="s">
        <v>5</v>
      </c>
      <c r="L196" s="179"/>
      <c r="M196" s="179"/>
      <c r="N196" s="179"/>
      <c r="O196" s="179"/>
      <c r="P196" s="179"/>
      <c r="Q196" s="179"/>
      <c r="R196" s="182"/>
      <c r="T196" s="183"/>
      <c r="U196" s="179"/>
      <c r="V196" s="179"/>
      <c r="W196" s="179"/>
      <c r="X196" s="179"/>
      <c r="Y196" s="179"/>
      <c r="Z196" s="179"/>
      <c r="AA196" s="184"/>
      <c r="AT196" s="185" t="s">
        <v>134</v>
      </c>
      <c r="AU196" s="185" t="s">
        <v>87</v>
      </c>
      <c r="AV196" s="11" t="s">
        <v>22</v>
      </c>
      <c r="AW196" s="11" t="s">
        <v>35</v>
      </c>
      <c r="AX196" s="11" t="s">
        <v>77</v>
      </c>
      <c r="AY196" s="185" t="s">
        <v>127</v>
      </c>
    </row>
    <row r="197" spans="2:65" s="11" customFormat="1" ht="22.5" customHeight="1">
      <c r="B197" s="178"/>
      <c r="C197" s="179"/>
      <c r="D197" s="179"/>
      <c r="E197" s="180" t="s">
        <v>5</v>
      </c>
      <c r="F197" s="290" t="s">
        <v>1361</v>
      </c>
      <c r="G197" s="291"/>
      <c r="H197" s="291"/>
      <c r="I197" s="291"/>
      <c r="J197" s="179"/>
      <c r="K197" s="181" t="s">
        <v>5</v>
      </c>
      <c r="L197" s="179"/>
      <c r="M197" s="179"/>
      <c r="N197" s="179"/>
      <c r="O197" s="179"/>
      <c r="P197" s="179"/>
      <c r="Q197" s="179"/>
      <c r="R197" s="182"/>
      <c r="T197" s="183"/>
      <c r="U197" s="179"/>
      <c r="V197" s="179"/>
      <c r="W197" s="179"/>
      <c r="X197" s="179"/>
      <c r="Y197" s="179"/>
      <c r="Z197" s="179"/>
      <c r="AA197" s="184"/>
      <c r="AT197" s="185" t="s">
        <v>134</v>
      </c>
      <c r="AU197" s="185" t="s">
        <v>87</v>
      </c>
      <c r="AV197" s="11" t="s">
        <v>22</v>
      </c>
      <c r="AW197" s="11" t="s">
        <v>35</v>
      </c>
      <c r="AX197" s="11" t="s">
        <v>77</v>
      </c>
      <c r="AY197" s="185" t="s">
        <v>127</v>
      </c>
    </row>
    <row r="198" spans="2:65" s="11" customFormat="1" ht="22.5" customHeight="1">
      <c r="B198" s="178"/>
      <c r="C198" s="179"/>
      <c r="D198" s="179"/>
      <c r="E198" s="180" t="s">
        <v>5</v>
      </c>
      <c r="F198" s="290" t="s">
        <v>1362</v>
      </c>
      <c r="G198" s="291"/>
      <c r="H198" s="291"/>
      <c r="I198" s="291"/>
      <c r="J198" s="179"/>
      <c r="K198" s="181" t="s">
        <v>5</v>
      </c>
      <c r="L198" s="179"/>
      <c r="M198" s="179"/>
      <c r="N198" s="179"/>
      <c r="O198" s="179"/>
      <c r="P198" s="179"/>
      <c r="Q198" s="179"/>
      <c r="R198" s="182"/>
      <c r="T198" s="183"/>
      <c r="U198" s="179"/>
      <c r="V198" s="179"/>
      <c r="W198" s="179"/>
      <c r="X198" s="179"/>
      <c r="Y198" s="179"/>
      <c r="Z198" s="179"/>
      <c r="AA198" s="184"/>
      <c r="AT198" s="185" t="s">
        <v>134</v>
      </c>
      <c r="AU198" s="185" t="s">
        <v>87</v>
      </c>
      <c r="AV198" s="11" t="s">
        <v>22</v>
      </c>
      <c r="AW198" s="11" t="s">
        <v>35</v>
      </c>
      <c r="AX198" s="11" t="s">
        <v>77</v>
      </c>
      <c r="AY198" s="185" t="s">
        <v>127</v>
      </c>
    </row>
    <row r="199" spans="2:65" s="11" customFormat="1" ht="22.5" customHeight="1">
      <c r="B199" s="178"/>
      <c r="C199" s="179"/>
      <c r="D199" s="179"/>
      <c r="E199" s="180" t="s">
        <v>5</v>
      </c>
      <c r="F199" s="290" t="s">
        <v>967</v>
      </c>
      <c r="G199" s="291"/>
      <c r="H199" s="291"/>
      <c r="I199" s="291"/>
      <c r="J199" s="179"/>
      <c r="K199" s="181" t="s">
        <v>5</v>
      </c>
      <c r="L199" s="179"/>
      <c r="M199" s="179"/>
      <c r="N199" s="179"/>
      <c r="O199" s="179"/>
      <c r="P199" s="179"/>
      <c r="Q199" s="179"/>
      <c r="R199" s="182"/>
      <c r="T199" s="183"/>
      <c r="U199" s="179"/>
      <c r="V199" s="179"/>
      <c r="W199" s="179"/>
      <c r="X199" s="179"/>
      <c r="Y199" s="179"/>
      <c r="Z199" s="179"/>
      <c r="AA199" s="184"/>
      <c r="AT199" s="185" t="s">
        <v>134</v>
      </c>
      <c r="AU199" s="185" t="s">
        <v>87</v>
      </c>
      <c r="AV199" s="11" t="s">
        <v>22</v>
      </c>
      <c r="AW199" s="11" t="s">
        <v>35</v>
      </c>
      <c r="AX199" s="11" t="s">
        <v>77</v>
      </c>
      <c r="AY199" s="185" t="s">
        <v>127</v>
      </c>
    </row>
    <row r="200" spans="2:65" s="10" customFormat="1" ht="22.5" customHeight="1">
      <c r="B200" s="170"/>
      <c r="C200" s="171"/>
      <c r="D200" s="171"/>
      <c r="E200" s="172" t="s">
        <v>5</v>
      </c>
      <c r="F200" s="302" t="s">
        <v>1396</v>
      </c>
      <c r="G200" s="303"/>
      <c r="H200" s="303"/>
      <c r="I200" s="303"/>
      <c r="J200" s="171"/>
      <c r="K200" s="173">
        <v>144</v>
      </c>
      <c r="L200" s="171"/>
      <c r="M200" s="171"/>
      <c r="N200" s="171"/>
      <c r="O200" s="171"/>
      <c r="P200" s="171"/>
      <c r="Q200" s="171"/>
      <c r="R200" s="174"/>
      <c r="T200" s="175"/>
      <c r="U200" s="171"/>
      <c r="V200" s="171"/>
      <c r="W200" s="171"/>
      <c r="X200" s="171"/>
      <c r="Y200" s="171"/>
      <c r="Z200" s="171"/>
      <c r="AA200" s="176"/>
      <c r="AT200" s="177" t="s">
        <v>134</v>
      </c>
      <c r="AU200" s="177" t="s">
        <v>87</v>
      </c>
      <c r="AV200" s="10" t="s">
        <v>87</v>
      </c>
      <c r="AW200" s="10" t="s">
        <v>35</v>
      </c>
      <c r="AX200" s="10" t="s">
        <v>22</v>
      </c>
      <c r="AY200" s="177" t="s">
        <v>127</v>
      </c>
    </row>
    <row r="201" spans="2:65" s="1" customFormat="1" ht="22.5" customHeight="1">
      <c r="B201" s="135"/>
      <c r="C201" s="163" t="s">
        <v>236</v>
      </c>
      <c r="D201" s="163" t="s">
        <v>128</v>
      </c>
      <c r="E201" s="164" t="s">
        <v>1397</v>
      </c>
      <c r="F201" s="285" t="s">
        <v>1398</v>
      </c>
      <c r="G201" s="285"/>
      <c r="H201" s="285"/>
      <c r="I201" s="285"/>
      <c r="J201" s="165" t="s">
        <v>261</v>
      </c>
      <c r="K201" s="166">
        <v>144</v>
      </c>
      <c r="L201" s="286">
        <v>0</v>
      </c>
      <c r="M201" s="286"/>
      <c r="N201" s="287">
        <f>ROUND(L201*K201,2)</f>
        <v>0</v>
      </c>
      <c r="O201" s="287"/>
      <c r="P201" s="287"/>
      <c r="Q201" s="287"/>
      <c r="R201" s="138"/>
      <c r="T201" s="167" t="s">
        <v>5</v>
      </c>
      <c r="U201" s="47" t="s">
        <v>42</v>
      </c>
      <c r="V201" s="39"/>
      <c r="W201" s="168">
        <f>V201*K201</f>
        <v>0</v>
      </c>
      <c r="X201" s="168">
        <v>0</v>
      </c>
      <c r="Y201" s="168">
        <f>X201*K201</f>
        <v>0</v>
      </c>
      <c r="Z201" s="168">
        <v>0</v>
      </c>
      <c r="AA201" s="169">
        <f>Z201*K201</f>
        <v>0</v>
      </c>
      <c r="AR201" s="21" t="s">
        <v>150</v>
      </c>
      <c r="AT201" s="21" t="s">
        <v>128</v>
      </c>
      <c r="AU201" s="21" t="s">
        <v>87</v>
      </c>
      <c r="AY201" s="21" t="s">
        <v>127</v>
      </c>
      <c r="BE201" s="109">
        <f>IF(U201="základní",N201,0)</f>
        <v>0</v>
      </c>
      <c r="BF201" s="109">
        <f>IF(U201="snížená",N201,0)</f>
        <v>0</v>
      </c>
      <c r="BG201" s="109">
        <f>IF(U201="zákl. přenesená",N201,0)</f>
        <v>0</v>
      </c>
      <c r="BH201" s="109">
        <f>IF(U201="sníž. přenesená",N201,0)</f>
        <v>0</v>
      </c>
      <c r="BI201" s="109">
        <f>IF(U201="nulová",N201,0)</f>
        <v>0</v>
      </c>
      <c r="BJ201" s="21" t="s">
        <v>22</v>
      </c>
      <c r="BK201" s="109">
        <f>ROUND(L201*K201,2)</f>
        <v>0</v>
      </c>
      <c r="BL201" s="21" t="s">
        <v>150</v>
      </c>
      <c r="BM201" s="21" t="s">
        <v>1399</v>
      </c>
    </row>
    <row r="202" spans="2:65" s="1" customFormat="1" ht="31.5" customHeight="1">
      <c r="B202" s="135"/>
      <c r="C202" s="163" t="s">
        <v>364</v>
      </c>
      <c r="D202" s="163" t="s">
        <v>128</v>
      </c>
      <c r="E202" s="164" t="s">
        <v>340</v>
      </c>
      <c r="F202" s="285" t="s">
        <v>341</v>
      </c>
      <c r="G202" s="285"/>
      <c r="H202" s="285"/>
      <c r="I202" s="285"/>
      <c r="J202" s="165" t="s">
        <v>305</v>
      </c>
      <c r="K202" s="166">
        <v>547.15800000000002</v>
      </c>
      <c r="L202" s="286">
        <v>0</v>
      </c>
      <c r="M202" s="286"/>
      <c r="N202" s="287">
        <f>ROUND(L202*K202,2)</f>
        <v>0</v>
      </c>
      <c r="O202" s="287"/>
      <c r="P202" s="287"/>
      <c r="Q202" s="287"/>
      <c r="R202" s="138"/>
      <c r="T202" s="167" t="s">
        <v>5</v>
      </c>
      <c r="U202" s="47" t="s">
        <v>42</v>
      </c>
      <c r="V202" s="39"/>
      <c r="W202" s="168">
        <f>V202*K202</f>
        <v>0</v>
      </c>
      <c r="X202" s="168">
        <v>0</v>
      </c>
      <c r="Y202" s="168">
        <f>X202*K202</f>
        <v>0</v>
      </c>
      <c r="Z202" s="168">
        <v>0</v>
      </c>
      <c r="AA202" s="169">
        <f>Z202*K202</f>
        <v>0</v>
      </c>
      <c r="AR202" s="21" t="s">
        <v>150</v>
      </c>
      <c r="AT202" s="21" t="s">
        <v>128</v>
      </c>
      <c r="AU202" s="21" t="s">
        <v>87</v>
      </c>
      <c r="AY202" s="21" t="s">
        <v>127</v>
      </c>
      <c r="BE202" s="109">
        <f>IF(U202="základní",N202,0)</f>
        <v>0</v>
      </c>
      <c r="BF202" s="109">
        <f>IF(U202="snížená",N202,0)</f>
        <v>0</v>
      </c>
      <c r="BG202" s="109">
        <f>IF(U202="zákl. přenesená",N202,0)</f>
        <v>0</v>
      </c>
      <c r="BH202" s="109">
        <f>IF(U202="sníž. přenesená",N202,0)</f>
        <v>0</v>
      </c>
      <c r="BI202" s="109">
        <f>IF(U202="nulová",N202,0)</f>
        <v>0</v>
      </c>
      <c r="BJ202" s="21" t="s">
        <v>22</v>
      </c>
      <c r="BK202" s="109">
        <f>ROUND(L202*K202,2)</f>
        <v>0</v>
      </c>
      <c r="BL202" s="21" t="s">
        <v>150</v>
      </c>
      <c r="BM202" s="21" t="s">
        <v>1400</v>
      </c>
    </row>
    <row r="203" spans="2:65" s="11" customFormat="1" ht="22.5" customHeight="1">
      <c r="B203" s="178"/>
      <c r="C203" s="179"/>
      <c r="D203" s="179"/>
      <c r="E203" s="180" t="s">
        <v>5</v>
      </c>
      <c r="F203" s="300" t="s">
        <v>1401</v>
      </c>
      <c r="G203" s="301"/>
      <c r="H203" s="301"/>
      <c r="I203" s="301"/>
      <c r="J203" s="179"/>
      <c r="K203" s="181" t="s">
        <v>5</v>
      </c>
      <c r="L203" s="179"/>
      <c r="M203" s="179"/>
      <c r="N203" s="179"/>
      <c r="O203" s="179"/>
      <c r="P203" s="179"/>
      <c r="Q203" s="179"/>
      <c r="R203" s="182"/>
      <c r="T203" s="183"/>
      <c r="U203" s="179"/>
      <c r="V203" s="179"/>
      <c r="W203" s="179"/>
      <c r="X203" s="179"/>
      <c r="Y203" s="179"/>
      <c r="Z203" s="179"/>
      <c r="AA203" s="184"/>
      <c r="AT203" s="185" t="s">
        <v>134</v>
      </c>
      <c r="AU203" s="185" t="s">
        <v>87</v>
      </c>
      <c r="AV203" s="11" t="s">
        <v>22</v>
      </c>
      <c r="AW203" s="11" t="s">
        <v>35</v>
      </c>
      <c r="AX203" s="11" t="s">
        <v>77</v>
      </c>
      <c r="AY203" s="185" t="s">
        <v>127</v>
      </c>
    </row>
    <row r="204" spans="2:65" s="10" customFormat="1" ht="22.5" customHeight="1">
      <c r="B204" s="170"/>
      <c r="C204" s="171"/>
      <c r="D204" s="171"/>
      <c r="E204" s="172" t="s">
        <v>5</v>
      </c>
      <c r="F204" s="302" t="s">
        <v>1402</v>
      </c>
      <c r="G204" s="303"/>
      <c r="H204" s="303"/>
      <c r="I204" s="303"/>
      <c r="J204" s="171"/>
      <c r="K204" s="173">
        <v>530.88</v>
      </c>
      <c r="L204" s="171"/>
      <c r="M204" s="171"/>
      <c r="N204" s="171"/>
      <c r="O204" s="171"/>
      <c r="P204" s="171"/>
      <c r="Q204" s="171"/>
      <c r="R204" s="174"/>
      <c r="T204" s="175"/>
      <c r="U204" s="171"/>
      <c r="V204" s="171"/>
      <c r="W204" s="171"/>
      <c r="X204" s="171"/>
      <c r="Y204" s="171"/>
      <c r="Z204" s="171"/>
      <c r="AA204" s="176"/>
      <c r="AT204" s="177" t="s">
        <v>134</v>
      </c>
      <c r="AU204" s="177" t="s">
        <v>87</v>
      </c>
      <c r="AV204" s="10" t="s">
        <v>87</v>
      </c>
      <c r="AW204" s="10" t="s">
        <v>35</v>
      </c>
      <c r="AX204" s="10" t="s">
        <v>77</v>
      </c>
      <c r="AY204" s="177" t="s">
        <v>127</v>
      </c>
    </row>
    <row r="205" spans="2:65" s="11" customFormat="1" ht="22.5" customHeight="1">
      <c r="B205" s="178"/>
      <c r="C205" s="179"/>
      <c r="D205" s="179"/>
      <c r="E205" s="180" t="s">
        <v>5</v>
      </c>
      <c r="F205" s="290" t="s">
        <v>967</v>
      </c>
      <c r="G205" s="291"/>
      <c r="H205" s="291"/>
      <c r="I205" s="291"/>
      <c r="J205" s="179"/>
      <c r="K205" s="181" t="s">
        <v>5</v>
      </c>
      <c r="L205" s="179"/>
      <c r="M205" s="179"/>
      <c r="N205" s="179"/>
      <c r="O205" s="179"/>
      <c r="P205" s="179"/>
      <c r="Q205" s="179"/>
      <c r="R205" s="182"/>
      <c r="T205" s="183"/>
      <c r="U205" s="179"/>
      <c r="V205" s="179"/>
      <c r="W205" s="179"/>
      <c r="X205" s="179"/>
      <c r="Y205" s="179"/>
      <c r="Z205" s="179"/>
      <c r="AA205" s="184"/>
      <c r="AT205" s="185" t="s">
        <v>134</v>
      </c>
      <c r="AU205" s="185" t="s">
        <v>87</v>
      </c>
      <c r="AV205" s="11" t="s">
        <v>22</v>
      </c>
      <c r="AW205" s="11" t="s">
        <v>35</v>
      </c>
      <c r="AX205" s="11" t="s">
        <v>77</v>
      </c>
      <c r="AY205" s="185" t="s">
        <v>127</v>
      </c>
    </row>
    <row r="206" spans="2:65" s="10" customFormat="1" ht="22.5" customHeight="1">
      <c r="B206" s="170"/>
      <c r="C206" s="171"/>
      <c r="D206" s="171"/>
      <c r="E206" s="172" t="s">
        <v>5</v>
      </c>
      <c r="F206" s="302" t="s">
        <v>1403</v>
      </c>
      <c r="G206" s="303"/>
      <c r="H206" s="303"/>
      <c r="I206" s="303"/>
      <c r="J206" s="171"/>
      <c r="K206" s="173">
        <v>16.277999999999999</v>
      </c>
      <c r="L206" s="171"/>
      <c r="M206" s="171"/>
      <c r="N206" s="171"/>
      <c r="O206" s="171"/>
      <c r="P206" s="171"/>
      <c r="Q206" s="171"/>
      <c r="R206" s="174"/>
      <c r="T206" s="175"/>
      <c r="U206" s="171"/>
      <c r="V206" s="171"/>
      <c r="W206" s="171"/>
      <c r="X206" s="171"/>
      <c r="Y206" s="171"/>
      <c r="Z206" s="171"/>
      <c r="AA206" s="176"/>
      <c r="AT206" s="177" t="s">
        <v>134</v>
      </c>
      <c r="AU206" s="177" t="s">
        <v>87</v>
      </c>
      <c r="AV206" s="10" t="s">
        <v>87</v>
      </c>
      <c r="AW206" s="10" t="s">
        <v>35</v>
      </c>
      <c r="AX206" s="10" t="s">
        <v>77</v>
      </c>
      <c r="AY206" s="177" t="s">
        <v>127</v>
      </c>
    </row>
    <row r="207" spans="2:65" s="12" customFormat="1" ht="22.5" customHeight="1">
      <c r="B207" s="188"/>
      <c r="C207" s="189"/>
      <c r="D207" s="189"/>
      <c r="E207" s="190" t="s">
        <v>5</v>
      </c>
      <c r="F207" s="304" t="s">
        <v>279</v>
      </c>
      <c r="G207" s="305"/>
      <c r="H207" s="305"/>
      <c r="I207" s="305"/>
      <c r="J207" s="189"/>
      <c r="K207" s="191">
        <v>547.15800000000002</v>
      </c>
      <c r="L207" s="189"/>
      <c r="M207" s="189"/>
      <c r="N207" s="189"/>
      <c r="O207" s="189"/>
      <c r="P207" s="189"/>
      <c r="Q207" s="189"/>
      <c r="R207" s="192"/>
      <c r="T207" s="193"/>
      <c r="U207" s="189"/>
      <c r="V207" s="189"/>
      <c r="W207" s="189"/>
      <c r="X207" s="189"/>
      <c r="Y207" s="189"/>
      <c r="Z207" s="189"/>
      <c r="AA207" s="194"/>
      <c r="AT207" s="195" t="s">
        <v>134</v>
      </c>
      <c r="AU207" s="195" t="s">
        <v>87</v>
      </c>
      <c r="AV207" s="12" t="s">
        <v>150</v>
      </c>
      <c r="AW207" s="12" t="s">
        <v>35</v>
      </c>
      <c r="AX207" s="12" t="s">
        <v>22</v>
      </c>
      <c r="AY207" s="195" t="s">
        <v>127</v>
      </c>
    </row>
    <row r="208" spans="2:65" s="1" customFormat="1" ht="31.5" customHeight="1">
      <c r="B208" s="135"/>
      <c r="C208" s="163" t="s">
        <v>370</v>
      </c>
      <c r="D208" s="163" t="s">
        <v>128</v>
      </c>
      <c r="E208" s="164" t="s">
        <v>351</v>
      </c>
      <c r="F208" s="285" t="s">
        <v>352</v>
      </c>
      <c r="G208" s="285"/>
      <c r="H208" s="285"/>
      <c r="I208" s="285"/>
      <c r="J208" s="165" t="s">
        <v>353</v>
      </c>
      <c r="K208" s="166">
        <v>984.88400000000001</v>
      </c>
      <c r="L208" s="286">
        <v>0</v>
      </c>
      <c r="M208" s="286"/>
      <c r="N208" s="287">
        <f>ROUND(L208*K208,2)</f>
        <v>0</v>
      </c>
      <c r="O208" s="287"/>
      <c r="P208" s="287"/>
      <c r="Q208" s="287"/>
      <c r="R208" s="138"/>
      <c r="T208" s="167" t="s">
        <v>5</v>
      </c>
      <c r="U208" s="47" t="s">
        <v>42</v>
      </c>
      <c r="V208" s="39"/>
      <c r="W208" s="168">
        <f>V208*K208</f>
        <v>0</v>
      </c>
      <c r="X208" s="168">
        <v>0</v>
      </c>
      <c r="Y208" s="168">
        <f>X208*K208</f>
        <v>0</v>
      </c>
      <c r="Z208" s="168">
        <v>0</v>
      </c>
      <c r="AA208" s="169">
        <f>Z208*K208</f>
        <v>0</v>
      </c>
      <c r="AR208" s="21" t="s">
        <v>150</v>
      </c>
      <c r="AT208" s="21" t="s">
        <v>128</v>
      </c>
      <c r="AU208" s="21" t="s">
        <v>87</v>
      </c>
      <c r="AY208" s="21" t="s">
        <v>127</v>
      </c>
      <c r="BE208" s="109">
        <f>IF(U208="základní",N208,0)</f>
        <v>0</v>
      </c>
      <c r="BF208" s="109">
        <f>IF(U208="snížená",N208,0)</f>
        <v>0</v>
      </c>
      <c r="BG208" s="109">
        <f>IF(U208="zákl. přenesená",N208,0)</f>
        <v>0</v>
      </c>
      <c r="BH208" s="109">
        <f>IF(U208="sníž. přenesená",N208,0)</f>
        <v>0</v>
      </c>
      <c r="BI208" s="109">
        <f>IF(U208="nulová",N208,0)</f>
        <v>0</v>
      </c>
      <c r="BJ208" s="21" t="s">
        <v>22</v>
      </c>
      <c r="BK208" s="109">
        <f>ROUND(L208*K208,2)</f>
        <v>0</v>
      </c>
      <c r="BL208" s="21" t="s">
        <v>150</v>
      </c>
      <c r="BM208" s="21" t="s">
        <v>1404</v>
      </c>
    </row>
    <row r="209" spans="2:65" s="10" customFormat="1" ht="22.5" customHeight="1">
      <c r="B209" s="170"/>
      <c r="C209" s="171"/>
      <c r="D209" s="171"/>
      <c r="E209" s="172" t="s">
        <v>5</v>
      </c>
      <c r="F209" s="288" t="s">
        <v>1405</v>
      </c>
      <c r="G209" s="289"/>
      <c r="H209" s="289"/>
      <c r="I209" s="289"/>
      <c r="J209" s="171"/>
      <c r="K209" s="173">
        <v>984.88400000000001</v>
      </c>
      <c r="L209" s="171"/>
      <c r="M209" s="171"/>
      <c r="N209" s="171"/>
      <c r="O209" s="171"/>
      <c r="P209" s="171"/>
      <c r="Q209" s="171"/>
      <c r="R209" s="174"/>
      <c r="T209" s="175"/>
      <c r="U209" s="171"/>
      <c r="V209" s="171"/>
      <c r="W209" s="171"/>
      <c r="X209" s="171"/>
      <c r="Y209" s="171"/>
      <c r="Z209" s="171"/>
      <c r="AA209" s="176"/>
      <c r="AT209" s="177" t="s">
        <v>134</v>
      </c>
      <c r="AU209" s="177" t="s">
        <v>87</v>
      </c>
      <c r="AV209" s="10" t="s">
        <v>87</v>
      </c>
      <c r="AW209" s="10" t="s">
        <v>35</v>
      </c>
      <c r="AX209" s="10" t="s">
        <v>22</v>
      </c>
      <c r="AY209" s="177" t="s">
        <v>127</v>
      </c>
    </row>
    <row r="210" spans="2:65" s="1" customFormat="1" ht="31.5" customHeight="1">
      <c r="B210" s="135"/>
      <c r="C210" s="163" t="s">
        <v>10</v>
      </c>
      <c r="D210" s="163" t="s">
        <v>128</v>
      </c>
      <c r="E210" s="164" t="s">
        <v>356</v>
      </c>
      <c r="F210" s="285" t="s">
        <v>357</v>
      </c>
      <c r="G210" s="285"/>
      <c r="H210" s="285"/>
      <c r="I210" s="285"/>
      <c r="J210" s="165" t="s">
        <v>305</v>
      </c>
      <c r="K210" s="166">
        <v>491.79</v>
      </c>
      <c r="L210" s="286">
        <v>0</v>
      </c>
      <c r="M210" s="286"/>
      <c r="N210" s="287">
        <f>ROUND(L210*K210,2)</f>
        <v>0</v>
      </c>
      <c r="O210" s="287"/>
      <c r="P210" s="287"/>
      <c r="Q210" s="287"/>
      <c r="R210" s="138"/>
      <c r="T210" s="167" t="s">
        <v>5</v>
      </c>
      <c r="U210" s="47" t="s">
        <v>42</v>
      </c>
      <c r="V210" s="39"/>
      <c r="W210" s="168">
        <f>V210*K210</f>
        <v>0</v>
      </c>
      <c r="X210" s="168">
        <v>0</v>
      </c>
      <c r="Y210" s="168">
        <f>X210*K210</f>
        <v>0</v>
      </c>
      <c r="Z210" s="168">
        <v>0</v>
      </c>
      <c r="AA210" s="169">
        <f>Z210*K210</f>
        <v>0</v>
      </c>
      <c r="AR210" s="21" t="s">
        <v>150</v>
      </c>
      <c r="AT210" s="21" t="s">
        <v>128</v>
      </c>
      <c r="AU210" s="21" t="s">
        <v>87</v>
      </c>
      <c r="AY210" s="21" t="s">
        <v>127</v>
      </c>
      <c r="BE210" s="109">
        <f>IF(U210="základní",N210,0)</f>
        <v>0</v>
      </c>
      <c r="BF210" s="109">
        <f>IF(U210="snížená",N210,0)</f>
        <v>0</v>
      </c>
      <c r="BG210" s="109">
        <f>IF(U210="zákl. přenesená",N210,0)</f>
        <v>0</v>
      </c>
      <c r="BH210" s="109">
        <f>IF(U210="sníž. přenesená",N210,0)</f>
        <v>0</v>
      </c>
      <c r="BI210" s="109">
        <f>IF(U210="nulová",N210,0)</f>
        <v>0</v>
      </c>
      <c r="BJ210" s="21" t="s">
        <v>22</v>
      </c>
      <c r="BK210" s="109">
        <f>ROUND(L210*K210,2)</f>
        <v>0</v>
      </c>
      <c r="BL210" s="21" t="s">
        <v>150</v>
      </c>
      <c r="BM210" s="21" t="s">
        <v>1406</v>
      </c>
    </row>
    <row r="211" spans="2:65" s="11" customFormat="1" ht="22.5" customHeight="1">
      <c r="B211" s="178"/>
      <c r="C211" s="179"/>
      <c r="D211" s="179"/>
      <c r="E211" s="180" t="s">
        <v>5</v>
      </c>
      <c r="F211" s="300" t="s">
        <v>1359</v>
      </c>
      <c r="G211" s="301"/>
      <c r="H211" s="301"/>
      <c r="I211" s="301"/>
      <c r="J211" s="179"/>
      <c r="K211" s="181" t="s">
        <v>5</v>
      </c>
      <c r="L211" s="179"/>
      <c r="M211" s="179"/>
      <c r="N211" s="179"/>
      <c r="O211" s="179"/>
      <c r="P211" s="179"/>
      <c r="Q211" s="179"/>
      <c r="R211" s="182"/>
      <c r="T211" s="183"/>
      <c r="U211" s="179"/>
      <c r="V211" s="179"/>
      <c r="W211" s="179"/>
      <c r="X211" s="179"/>
      <c r="Y211" s="179"/>
      <c r="Z211" s="179"/>
      <c r="AA211" s="184"/>
      <c r="AT211" s="185" t="s">
        <v>134</v>
      </c>
      <c r="AU211" s="185" t="s">
        <v>87</v>
      </c>
      <c r="AV211" s="11" t="s">
        <v>22</v>
      </c>
      <c r="AW211" s="11" t="s">
        <v>35</v>
      </c>
      <c r="AX211" s="11" t="s">
        <v>77</v>
      </c>
      <c r="AY211" s="185" t="s">
        <v>127</v>
      </c>
    </row>
    <row r="212" spans="2:65" s="11" customFormat="1" ht="22.5" customHeight="1">
      <c r="B212" s="178"/>
      <c r="C212" s="179"/>
      <c r="D212" s="179"/>
      <c r="E212" s="180" t="s">
        <v>5</v>
      </c>
      <c r="F212" s="290" t="s">
        <v>1360</v>
      </c>
      <c r="G212" s="291"/>
      <c r="H212" s="291"/>
      <c r="I212" s="291"/>
      <c r="J212" s="179"/>
      <c r="K212" s="181" t="s">
        <v>5</v>
      </c>
      <c r="L212" s="179"/>
      <c r="M212" s="179"/>
      <c r="N212" s="179"/>
      <c r="O212" s="179"/>
      <c r="P212" s="179"/>
      <c r="Q212" s="179"/>
      <c r="R212" s="182"/>
      <c r="T212" s="183"/>
      <c r="U212" s="179"/>
      <c r="V212" s="179"/>
      <c r="W212" s="179"/>
      <c r="X212" s="179"/>
      <c r="Y212" s="179"/>
      <c r="Z212" s="179"/>
      <c r="AA212" s="184"/>
      <c r="AT212" s="185" t="s">
        <v>134</v>
      </c>
      <c r="AU212" s="185" t="s">
        <v>87</v>
      </c>
      <c r="AV212" s="11" t="s">
        <v>22</v>
      </c>
      <c r="AW212" s="11" t="s">
        <v>35</v>
      </c>
      <c r="AX212" s="11" t="s">
        <v>77</v>
      </c>
      <c r="AY212" s="185" t="s">
        <v>127</v>
      </c>
    </row>
    <row r="213" spans="2:65" s="11" customFormat="1" ht="22.5" customHeight="1">
      <c r="B213" s="178"/>
      <c r="C213" s="179"/>
      <c r="D213" s="179"/>
      <c r="E213" s="180" t="s">
        <v>5</v>
      </c>
      <c r="F213" s="290" t="s">
        <v>1361</v>
      </c>
      <c r="G213" s="291"/>
      <c r="H213" s="291"/>
      <c r="I213" s="291"/>
      <c r="J213" s="179"/>
      <c r="K213" s="181" t="s">
        <v>5</v>
      </c>
      <c r="L213" s="179"/>
      <c r="M213" s="179"/>
      <c r="N213" s="179"/>
      <c r="O213" s="179"/>
      <c r="P213" s="179"/>
      <c r="Q213" s="179"/>
      <c r="R213" s="182"/>
      <c r="T213" s="183"/>
      <c r="U213" s="179"/>
      <c r="V213" s="179"/>
      <c r="W213" s="179"/>
      <c r="X213" s="179"/>
      <c r="Y213" s="179"/>
      <c r="Z213" s="179"/>
      <c r="AA213" s="184"/>
      <c r="AT213" s="185" t="s">
        <v>134</v>
      </c>
      <c r="AU213" s="185" t="s">
        <v>87</v>
      </c>
      <c r="AV213" s="11" t="s">
        <v>22</v>
      </c>
      <c r="AW213" s="11" t="s">
        <v>35</v>
      </c>
      <c r="AX213" s="11" t="s">
        <v>77</v>
      </c>
      <c r="AY213" s="185" t="s">
        <v>127</v>
      </c>
    </row>
    <row r="214" spans="2:65" s="11" customFormat="1" ht="22.5" customHeight="1">
      <c r="B214" s="178"/>
      <c r="C214" s="179"/>
      <c r="D214" s="179"/>
      <c r="E214" s="180" t="s">
        <v>5</v>
      </c>
      <c r="F214" s="290" t="s">
        <v>1362</v>
      </c>
      <c r="G214" s="291"/>
      <c r="H214" s="291"/>
      <c r="I214" s="291"/>
      <c r="J214" s="179"/>
      <c r="K214" s="181" t="s">
        <v>5</v>
      </c>
      <c r="L214" s="179"/>
      <c r="M214" s="179"/>
      <c r="N214" s="179"/>
      <c r="O214" s="179"/>
      <c r="P214" s="179"/>
      <c r="Q214" s="179"/>
      <c r="R214" s="182"/>
      <c r="T214" s="183"/>
      <c r="U214" s="179"/>
      <c r="V214" s="179"/>
      <c r="W214" s="179"/>
      <c r="X214" s="179"/>
      <c r="Y214" s="179"/>
      <c r="Z214" s="179"/>
      <c r="AA214" s="184"/>
      <c r="AT214" s="185" t="s">
        <v>134</v>
      </c>
      <c r="AU214" s="185" t="s">
        <v>87</v>
      </c>
      <c r="AV214" s="11" t="s">
        <v>22</v>
      </c>
      <c r="AW214" s="11" t="s">
        <v>35</v>
      </c>
      <c r="AX214" s="11" t="s">
        <v>77</v>
      </c>
      <c r="AY214" s="185" t="s">
        <v>127</v>
      </c>
    </row>
    <row r="215" spans="2:65" s="10" customFormat="1" ht="22.5" customHeight="1">
      <c r="B215" s="170"/>
      <c r="C215" s="171"/>
      <c r="D215" s="171"/>
      <c r="E215" s="172" t="s">
        <v>5</v>
      </c>
      <c r="F215" s="302" t="s">
        <v>1407</v>
      </c>
      <c r="G215" s="303"/>
      <c r="H215" s="303"/>
      <c r="I215" s="303"/>
      <c r="J215" s="171"/>
      <c r="K215" s="173">
        <v>418.06799999999998</v>
      </c>
      <c r="L215" s="171"/>
      <c r="M215" s="171"/>
      <c r="N215" s="171"/>
      <c r="O215" s="171"/>
      <c r="P215" s="171"/>
      <c r="Q215" s="171"/>
      <c r="R215" s="174"/>
      <c r="T215" s="175"/>
      <c r="U215" s="171"/>
      <c r="V215" s="171"/>
      <c r="W215" s="171"/>
      <c r="X215" s="171"/>
      <c r="Y215" s="171"/>
      <c r="Z215" s="171"/>
      <c r="AA215" s="176"/>
      <c r="AT215" s="177" t="s">
        <v>134</v>
      </c>
      <c r="AU215" s="177" t="s">
        <v>87</v>
      </c>
      <c r="AV215" s="10" t="s">
        <v>87</v>
      </c>
      <c r="AW215" s="10" t="s">
        <v>35</v>
      </c>
      <c r="AX215" s="10" t="s">
        <v>77</v>
      </c>
      <c r="AY215" s="177" t="s">
        <v>127</v>
      </c>
    </row>
    <row r="216" spans="2:65" s="11" customFormat="1" ht="22.5" customHeight="1">
      <c r="B216" s="178"/>
      <c r="C216" s="179"/>
      <c r="D216" s="179"/>
      <c r="E216" s="180" t="s">
        <v>5</v>
      </c>
      <c r="F216" s="290" t="s">
        <v>967</v>
      </c>
      <c r="G216" s="291"/>
      <c r="H216" s="291"/>
      <c r="I216" s="291"/>
      <c r="J216" s="179"/>
      <c r="K216" s="181" t="s">
        <v>5</v>
      </c>
      <c r="L216" s="179"/>
      <c r="M216" s="179"/>
      <c r="N216" s="179"/>
      <c r="O216" s="179"/>
      <c r="P216" s="179"/>
      <c r="Q216" s="179"/>
      <c r="R216" s="182"/>
      <c r="T216" s="183"/>
      <c r="U216" s="179"/>
      <c r="V216" s="179"/>
      <c r="W216" s="179"/>
      <c r="X216" s="179"/>
      <c r="Y216" s="179"/>
      <c r="Z216" s="179"/>
      <c r="AA216" s="184"/>
      <c r="AT216" s="185" t="s">
        <v>134</v>
      </c>
      <c r="AU216" s="185" t="s">
        <v>87</v>
      </c>
      <c r="AV216" s="11" t="s">
        <v>22</v>
      </c>
      <c r="AW216" s="11" t="s">
        <v>35</v>
      </c>
      <c r="AX216" s="11" t="s">
        <v>77</v>
      </c>
      <c r="AY216" s="185" t="s">
        <v>127</v>
      </c>
    </row>
    <row r="217" spans="2:65" s="10" customFormat="1" ht="22.5" customHeight="1">
      <c r="B217" s="170"/>
      <c r="C217" s="171"/>
      <c r="D217" s="171"/>
      <c r="E217" s="172" t="s">
        <v>5</v>
      </c>
      <c r="F217" s="302" t="s">
        <v>1408</v>
      </c>
      <c r="G217" s="303"/>
      <c r="H217" s="303"/>
      <c r="I217" s="303"/>
      <c r="J217" s="171"/>
      <c r="K217" s="173">
        <v>73.721999999999994</v>
      </c>
      <c r="L217" s="171"/>
      <c r="M217" s="171"/>
      <c r="N217" s="171"/>
      <c r="O217" s="171"/>
      <c r="P217" s="171"/>
      <c r="Q217" s="171"/>
      <c r="R217" s="174"/>
      <c r="T217" s="175"/>
      <c r="U217" s="171"/>
      <c r="V217" s="171"/>
      <c r="W217" s="171"/>
      <c r="X217" s="171"/>
      <c r="Y217" s="171"/>
      <c r="Z217" s="171"/>
      <c r="AA217" s="176"/>
      <c r="AT217" s="177" t="s">
        <v>134</v>
      </c>
      <c r="AU217" s="177" t="s">
        <v>87</v>
      </c>
      <c r="AV217" s="10" t="s">
        <v>87</v>
      </c>
      <c r="AW217" s="10" t="s">
        <v>35</v>
      </c>
      <c r="AX217" s="10" t="s">
        <v>77</v>
      </c>
      <c r="AY217" s="177" t="s">
        <v>127</v>
      </c>
    </row>
    <row r="218" spans="2:65" s="12" customFormat="1" ht="22.5" customHeight="1">
      <c r="B218" s="188"/>
      <c r="C218" s="189"/>
      <c r="D218" s="189"/>
      <c r="E218" s="190" t="s">
        <v>5</v>
      </c>
      <c r="F218" s="304" t="s">
        <v>279</v>
      </c>
      <c r="G218" s="305"/>
      <c r="H218" s="305"/>
      <c r="I218" s="305"/>
      <c r="J218" s="189"/>
      <c r="K218" s="191">
        <v>491.79</v>
      </c>
      <c r="L218" s="189"/>
      <c r="M218" s="189"/>
      <c r="N218" s="189"/>
      <c r="O218" s="189"/>
      <c r="P218" s="189"/>
      <c r="Q218" s="189"/>
      <c r="R218" s="192"/>
      <c r="T218" s="193"/>
      <c r="U218" s="189"/>
      <c r="V218" s="189"/>
      <c r="W218" s="189"/>
      <c r="X218" s="189"/>
      <c r="Y218" s="189"/>
      <c r="Z218" s="189"/>
      <c r="AA218" s="194"/>
      <c r="AT218" s="195" t="s">
        <v>134</v>
      </c>
      <c r="AU218" s="195" t="s">
        <v>87</v>
      </c>
      <c r="AV218" s="12" t="s">
        <v>150</v>
      </c>
      <c r="AW218" s="12" t="s">
        <v>35</v>
      </c>
      <c r="AX218" s="12" t="s">
        <v>22</v>
      </c>
      <c r="AY218" s="195" t="s">
        <v>127</v>
      </c>
    </row>
    <row r="219" spans="2:65" s="1" customFormat="1" ht="22.5" customHeight="1">
      <c r="B219" s="135"/>
      <c r="C219" s="196" t="s">
        <v>383</v>
      </c>
      <c r="D219" s="196" t="s">
        <v>365</v>
      </c>
      <c r="E219" s="197" t="s">
        <v>366</v>
      </c>
      <c r="F219" s="306" t="s">
        <v>367</v>
      </c>
      <c r="G219" s="306"/>
      <c r="H219" s="306"/>
      <c r="I219" s="306"/>
      <c r="J219" s="198" t="s">
        <v>353</v>
      </c>
      <c r="K219" s="199">
        <v>983.58</v>
      </c>
      <c r="L219" s="307">
        <v>0</v>
      </c>
      <c r="M219" s="307"/>
      <c r="N219" s="308">
        <f>ROUND(L219*K219,2)</f>
        <v>0</v>
      </c>
      <c r="O219" s="287"/>
      <c r="P219" s="287"/>
      <c r="Q219" s="287"/>
      <c r="R219" s="138"/>
      <c r="T219" s="167" t="s">
        <v>5</v>
      </c>
      <c r="U219" s="47" t="s">
        <v>42</v>
      </c>
      <c r="V219" s="39"/>
      <c r="W219" s="168">
        <f>V219*K219</f>
        <v>0</v>
      </c>
      <c r="X219" s="168">
        <v>1</v>
      </c>
      <c r="Y219" s="168">
        <f>X219*K219</f>
        <v>983.58</v>
      </c>
      <c r="Z219" s="168">
        <v>0</v>
      </c>
      <c r="AA219" s="169">
        <f>Z219*K219</f>
        <v>0</v>
      </c>
      <c r="AR219" s="21" t="s">
        <v>174</v>
      </c>
      <c r="AT219" s="21" t="s">
        <v>365</v>
      </c>
      <c r="AU219" s="21" t="s">
        <v>87</v>
      </c>
      <c r="AY219" s="21" t="s">
        <v>127</v>
      </c>
      <c r="BE219" s="109">
        <f>IF(U219="základní",N219,0)</f>
        <v>0</v>
      </c>
      <c r="BF219" s="109">
        <f>IF(U219="snížená",N219,0)</f>
        <v>0</v>
      </c>
      <c r="BG219" s="109">
        <f>IF(U219="zákl. přenesená",N219,0)</f>
        <v>0</v>
      </c>
      <c r="BH219" s="109">
        <f>IF(U219="sníž. přenesená",N219,0)</f>
        <v>0</v>
      </c>
      <c r="BI219" s="109">
        <f>IF(U219="nulová",N219,0)</f>
        <v>0</v>
      </c>
      <c r="BJ219" s="21" t="s">
        <v>22</v>
      </c>
      <c r="BK219" s="109">
        <f>ROUND(L219*K219,2)</f>
        <v>0</v>
      </c>
      <c r="BL219" s="21" t="s">
        <v>150</v>
      </c>
      <c r="BM219" s="21" t="s">
        <v>1409</v>
      </c>
    </row>
    <row r="220" spans="2:65" s="10" customFormat="1" ht="22.5" customHeight="1">
      <c r="B220" s="170"/>
      <c r="C220" s="171"/>
      <c r="D220" s="171"/>
      <c r="E220" s="172" t="s">
        <v>5</v>
      </c>
      <c r="F220" s="288" t="s">
        <v>1410</v>
      </c>
      <c r="G220" s="289"/>
      <c r="H220" s="289"/>
      <c r="I220" s="289"/>
      <c r="J220" s="171"/>
      <c r="K220" s="173">
        <v>983.58</v>
      </c>
      <c r="L220" s="171"/>
      <c r="M220" s="171"/>
      <c r="N220" s="171"/>
      <c r="O220" s="171"/>
      <c r="P220" s="171"/>
      <c r="Q220" s="171"/>
      <c r="R220" s="174"/>
      <c r="T220" s="175"/>
      <c r="U220" s="171"/>
      <c r="V220" s="171"/>
      <c r="W220" s="171"/>
      <c r="X220" s="171"/>
      <c r="Y220" s="171"/>
      <c r="Z220" s="171"/>
      <c r="AA220" s="176"/>
      <c r="AT220" s="177" t="s">
        <v>134</v>
      </c>
      <c r="AU220" s="177" t="s">
        <v>87</v>
      </c>
      <c r="AV220" s="10" t="s">
        <v>87</v>
      </c>
      <c r="AW220" s="10" t="s">
        <v>35</v>
      </c>
      <c r="AX220" s="10" t="s">
        <v>22</v>
      </c>
      <c r="AY220" s="177" t="s">
        <v>127</v>
      </c>
    </row>
    <row r="221" spans="2:65" s="1" customFormat="1" ht="44.25" customHeight="1">
      <c r="B221" s="135"/>
      <c r="C221" s="163" t="s">
        <v>387</v>
      </c>
      <c r="D221" s="163" t="s">
        <v>128</v>
      </c>
      <c r="E221" s="164" t="s">
        <v>371</v>
      </c>
      <c r="F221" s="285" t="s">
        <v>372</v>
      </c>
      <c r="G221" s="285"/>
      <c r="H221" s="285"/>
      <c r="I221" s="285"/>
      <c r="J221" s="165" t="s">
        <v>305</v>
      </c>
      <c r="K221" s="166">
        <v>88.48</v>
      </c>
      <c r="L221" s="286">
        <v>0</v>
      </c>
      <c r="M221" s="286"/>
      <c r="N221" s="287">
        <f>ROUND(L221*K221,2)</f>
        <v>0</v>
      </c>
      <c r="O221" s="287"/>
      <c r="P221" s="287"/>
      <c r="Q221" s="287"/>
      <c r="R221" s="138"/>
      <c r="T221" s="167" t="s">
        <v>5</v>
      </c>
      <c r="U221" s="47" t="s">
        <v>42</v>
      </c>
      <c r="V221" s="39"/>
      <c r="W221" s="168">
        <f>V221*K221</f>
        <v>0</v>
      </c>
      <c r="X221" s="168">
        <v>0</v>
      </c>
      <c r="Y221" s="168">
        <f>X221*K221</f>
        <v>0</v>
      </c>
      <c r="Z221" s="168">
        <v>0</v>
      </c>
      <c r="AA221" s="169">
        <f>Z221*K221</f>
        <v>0</v>
      </c>
      <c r="AR221" s="21" t="s">
        <v>150</v>
      </c>
      <c r="AT221" s="21" t="s">
        <v>128</v>
      </c>
      <c r="AU221" s="21" t="s">
        <v>87</v>
      </c>
      <c r="AY221" s="21" t="s">
        <v>127</v>
      </c>
      <c r="BE221" s="109">
        <f>IF(U221="základní",N221,0)</f>
        <v>0</v>
      </c>
      <c r="BF221" s="109">
        <f>IF(U221="snížená",N221,0)</f>
        <v>0</v>
      </c>
      <c r="BG221" s="109">
        <f>IF(U221="zákl. přenesená",N221,0)</f>
        <v>0</v>
      </c>
      <c r="BH221" s="109">
        <f>IF(U221="sníž. přenesená",N221,0)</f>
        <v>0</v>
      </c>
      <c r="BI221" s="109">
        <f>IF(U221="nulová",N221,0)</f>
        <v>0</v>
      </c>
      <c r="BJ221" s="21" t="s">
        <v>22</v>
      </c>
      <c r="BK221" s="109">
        <f>ROUND(L221*K221,2)</f>
        <v>0</v>
      </c>
      <c r="BL221" s="21" t="s">
        <v>150</v>
      </c>
      <c r="BM221" s="21" t="s">
        <v>1411</v>
      </c>
    </row>
    <row r="222" spans="2:65" s="11" customFormat="1" ht="22.5" customHeight="1">
      <c r="B222" s="178"/>
      <c r="C222" s="179"/>
      <c r="D222" s="179"/>
      <c r="E222" s="180" t="s">
        <v>5</v>
      </c>
      <c r="F222" s="300" t="s">
        <v>1359</v>
      </c>
      <c r="G222" s="301"/>
      <c r="H222" s="301"/>
      <c r="I222" s="301"/>
      <c r="J222" s="179"/>
      <c r="K222" s="181" t="s">
        <v>5</v>
      </c>
      <c r="L222" s="179"/>
      <c r="M222" s="179"/>
      <c r="N222" s="179"/>
      <c r="O222" s="179"/>
      <c r="P222" s="179"/>
      <c r="Q222" s="179"/>
      <c r="R222" s="182"/>
      <c r="T222" s="183"/>
      <c r="U222" s="179"/>
      <c r="V222" s="179"/>
      <c r="W222" s="179"/>
      <c r="X222" s="179"/>
      <c r="Y222" s="179"/>
      <c r="Z222" s="179"/>
      <c r="AA222" s="184"/>
      <c r="AT222" s="185" t="s">
        <v>134</v>
      </c>
      <c r="AU222" s="185" t="s">
        <v>87</v>
      </c>
      <c r="AV222" s="11" t="s">
        <v>22</v>
      </c>
      <c r="AW222" s="11" t="s">
        <v>35</v>
      </c>
      <c r="AX222" s="11" t="s">
        <v>77</v>
      </c>
      <c r="AY222" s="185" t="s">
        <v>127</v>
      </c>
    </row>
    <row r="223" spans="2:65" s="11" customFormat="1" ht="22.5" customHeight="1">
      <c r="B223" s="178"/>
      <c r="C223" s="179"/>
      <c r="D223" s="179"/>
      <c r="E223" s="180" t="s">
        <v>5</v>
      </c>
      <c r="F223" s="290" t="s">
        <v>1360</v>
      </c>
      <c r="G223" s="291"/>
      <c r="H223" s="291"/>
      <c r="I223" s="291"/>
      <c r="J223" s="179"/>
      <c r="K223" s="181" t="s">
        <v>5</v>
      </c>
      <c r="L223" s="179"/>
      <c r="M223" s="179"/>
      <c r="N223" s="179"/>
      <c r="O223" s="179"/>
      <c r="P223" s="179"/>
      <c r="Q223" s="179"/>
      <c r="R223" s="182"/>
      <c r="T223" s="183"/>
      <c r="U223" s="179"/>
      <c r="V223" s="179"/>
      <c r="W223" s="179"/>
      <c r="X223" s="179"/>
      <c r="Y223" s="179"/>
      <c r="Z223" s="179"/>
      <c r="AA223" s="184"/>
      <c r="AT223" s="185" t="s">
        <v>134</v>
      </c>
      <c r="AU223" s="185" t="s">
        <v>87</v>
      </c>
      <c r="AV223" s="11" t="s">
        <v>22</v>
      </c>
      <c r="AW223" s="11" t="s">
        <v>35</v>
      </c>
      <c r="AX223" s="11" t="s">
        <v>77</v>
      </c>
      <c r="AY223" s="185" t="s">
        <v>127</v>
      </c>
    </row>
    <row r="224" spans="2:65" s="11" customFormat="1" ht="22.5" customHeight="1">
      <c r="B224" s="178"/>
      <c r="C224" s="179"/>
      <c r="D224" s="179"/>
      <c r="E224" s="180" t="s">
        <v>5</v>
      </c>
      <c r="F224" s="290" t="s">
        <v>1361</v>
      </c>
      <c r="G224" s="291"/>
      <c r="H224" s="291"/>
      <c r="I224" s="291"/>
      <c r="J224" s="179"/>
      <c r="K224" s="181" t="s">
        <v>5</v>
      </c>
      <c r="L224" s="179"/>
      <c r="M224" s="179"/>
      <c r="N224" s="179"/>
      <c r="O224" s="179"/>
      <c r="P224" s="179"/>
      <c r="Q224" s="179"/>
      <c r="R224" s="182"/>
      <c r="T224" s="183"/>
      <c r="U224" s="179"/>
      <c r="V224" s="179"/>
      <c r="W224" s="179"/>
      <c r="X224" s="179"/>
      <c r="Y224" s="179"/>
      <c r="Z224" s="179"/>
      <c r="AA224" s="184"/>
      <c r="AT224" s="185" t="s">
        <v>134</v>
      </c>
      <c r="AU224" s="185" t="s">
        <v>87</v>
      </c>
      <c r="AV224" s="11" t="s">
        <v>22</v>
      </c>
      <c r="AW224" s="11" t="s">
        <v>35</v>
      </c>
      <c r="AX224" s="11" t="s">
        <v>77</v>
      </c>
      <c r="AY224" s="185" t="s">
        <v>127</v>
      </c>
    </row>
    <row r="225" spans="2:65" s="11" customFormat="1" ht="22.5" customHeight="1">
      <c r="B225" s="178"/>
      <c r="C225" s="179"/>
      <c r="D225" s="179"/>
      <c r="E225" s="180" t="s">
        <v>5</v>
      </c>
      <c r="F225" s="290" t="s">
        <v>1362</v>
      </c>
      <c r="G225" s="291"/>
      <c r="H225" s="291"/>
      <c r="I225" s="291"/>
      <c r="J225" s="179"/>
      <c r="K225" s="181" t="s">
        <v>5</v>
      </c>
      <c r="L225" s="179"/>
      <c r="M225" s="179"/>
      <c r="N225" s="179"/>
      <c r="O225" s="179"/>
      <c r="P225" s="179"/>
      <c r="Q225" s="179"/>
      <c r="R225" s="182"/>
      <c r="T225" s="183"/>
      <c r="U225" s="179"/>
      <c r="V225" s="179"/>
      <c r="W225" s="179"/>
      <c r="X225" s="179"/>
      <c r="Y225" s="179"/>
      <c r="Z225" s="179"/>
      <c r="AA225" s="184"/>
      <c r="AT225" s="185" t="s">
        <v>134</v>
      </c>
      <c r="AU225" s="185" t="s">
        <v>87</v>
      </c>
      <c r="AV225" s="11" t="s">
        <v>22</v>
      </c>
      <c r="AW225" s="11" t="s">
        <v>35</v>
      </c>
      <c r="AX225" s="11" t="s">
        <v>77</v>
      </c>
      <c r="AY225" s="185" t="s">
        <v>127</v>
      </c>
    </row>
    <row r="226" spans="2:65" s="10" customFormat="1" ht="22.5" customHeight="1">
      <c r="B226" s="170"/>
      <c r="C226" s="171"/>
      <c r="D226" s="171"/>
      <c r="E226" s="172" t="s">
        <v>5</v>
      </c>
      <c r="F226" s="302" t="s">
        <v>1412</v>
      </c>
      <c r="G226" s="303"/>
      <c r="H226" s="303"/>
      <c r="I226" s="303"/>
      <c r="J226" s="171"/>
      <c r="K226" s="173">
        <v>88.48</v>
      </c>
      <c r="L226" s="171"/>
      <c r="M226" s="171"/>
      <c r="N226" s="171"/>
      <c r="O226" s="171"/>
      <c r="P226" s="171"/>
      <c r="Q226" s="171"/>
      <c r="R226" s="174"/>
      <c r="T226" s="175"/>
      <c r="U226" s="171"/>
      <c r="V226" s="171"/>
      <c r="W226" s="171"/>
      <c r="X226" s="171"/>
      <c r="Y226" s="171"/>
      <c r="Z226" s="171"/>
      <c r="AA226" s="176"/>
      <c r="AT226" s="177" t="s">
        <v>134</v>
      </c>
      <c r="AU226" s="177" t="s">
        <v>87</v>
      </c>
      <c r="AV226" s="10" t="s">
        <v>87</v>
      </c>
      <c r="AW226" s="10" t="s">
        <v>35</v>
      </c>
      <c r="AX226" s="10" t="s">
        <v>22</v>
      </c>
      <c r="AY226" s="177" t="s">
        <v>127</v>
      </c>
    </row>
    <row r="227" spans="2:65" s="1" customFormat="1" ht="22.5" customHeight="1">
      <c r="B227" s="135"/>
      <c r="C227" s="196" t="s">
        <v>391</v>
      </c>
      <c r="D227" s="196" t="s">
        <v>365</v>
      </c>
      <c r="E227" s="197" t="s">
        <v>379</v>
      </c>
      <c r="F227" s="306" t="s">
        <v>380</v>
      </c>
      <c r="G227" s="306"/>
      <c r="H227" s="306"/>
      <c r="I227" s="306"/>
      <c r="J227" s="198" t="s">
        <v>353</v>
      </c>
      <c r="K227" s="199">
        <v>176.96</v>
      </c>
      <c r="L227" s="307">
        <v>0</v>
      </c>
      <c r="M227" s="307"/>
      <c r="N227" s="308">
        <f>ROUND(L227*K227,2)</f>
        <v>0</v>
      </c>
      <c r="O227" s="287"/>
      <c r="P227" s="287"/>
      <c r="Q227" s="287"/>
      <c r="R227" s="138"/>
      <c r="T227" s="167" t="s">
        <v>5</v>
      </c>
      <c r="U227" s="47" t="s">
        <v>42</v>
      </c>
      <c r="V227" s="39"/>
      <c r="W227" s="168">
        <f>V227*K227</f>
        <v>0</v>
      </c>
      <c r="X227" s="168">
        <v>1</v>
      </c>
      <c r="Y227" s="168">
        <f>X227*K227</f>
        <v>176.96</v>
      </c>
      <c r="Z227" s="168">
        <v>0</v>
      </c>
      <c r="AA227" s="169">
        <f>Z227*K227</f>
        <v>0</v>
      </c>
      <c r="AR227" s="21" t="s">
        <v>174</v>
      </c>
      <c r="AT227" s="21" t="s">
        <v>365</v>
      </c>
      <c r="AU227" s="21" t="s">
        <v>87</v>
      </c>
      <c r="AY227" s="21" t="s">
        <v>127</v>
      </c>
      <c r="BE227" s="109">
        <f>IF(U227="základní",N227,0)</f>
        <v>0</v>
      </c>
      <c r="BF227" s="109">
        <f>IF(U227="snížená",N227,0)</f>
        <v>0</v>
      </c>
      <c r="BG227" s="109">
        <f>IF(U227="zákl. přenesená",N227,0)</f>
        <v>0</v>
      </c>
      <c r="BH227" s="109">
        <f>IF(U227="sníž. přenesená",N227,0)</f>
        <v>0</v>
      </c>
      <c r="BI227" s="109">
        <f>IF(U227="nulová",N227,0)</f>
        <v>0</v>
      </c>
      <c r="BJ227" s="21" t="s">
        <v>22</v>
      </c>
      <c r="BK227" s="109">
        <f>ROUND(L227*K227,2)</f>
        <v>0</v>
      </c>
      <c r="BL227" s="21" t="s">
        <v>150</v>
      </c>
      <c r="BM227" s="21" t="s">
        <v>1413</v>
      </c>
    </row>
    <row r="228" spans="2:65" s="10" customFormat="1" ht="22.5" customHeight="1">
      <c r="B228" s="170"/>
      <c r="C228" s="171"/>
      <c r="D228" s="171"/>
      <c r="E228" s="172" t="s">
        <v>5</v>
      </c>
      <c r="F228" s="288" t="s">
        <v>1414</v>
      </c>
      <c r="G228" s="289"/>
      <c r="H228" s="289"/>
      <c r="I228" s="289"/>
      <c r="J228" s="171"/>
      <c r="K228" s="173">
        <v>176.96</v>
      </c>
      <c r="L228" s="171"/>
      <c r="M228" s="171"/>
      <c r="N228" s="171"/>
      <c r="O228" s="171"/>
      <c r="P228" s="171"/>
      <c r="Q228" s="171"/>
      <c r="R228" s="174"/>
      <c r="T228" s="175"/>
      <c r="U228" s="171"/>
      <c r="V228" s="171"/>
      <c r="W228" s="171"/>
      <c r="X228" s="171"/>
      <c r="Y228" s="171"/>
      <c r="Z228" s="171"/>
      <c r="AA228" s="176"/>
      <c r="AT228" s="177" t="s">
        <v>134</v>
      </c>
      <c r="AU228" s="177" t="s">
        <v>87</v>
      </c>
      <c r="AV228" s="10" t="s">
        <v>87</v>
      </c>
      <c r="AW228" s="10" t="s">
        <v>35</v>
      </c>
      <c r="AX228" s="10" t="s">
        <v>22</v>
      </c>
      <c r="AY228" s="177" t="s">
        <v>127</v>
      </c>
    </row>
    <row r="229" spans="2:65" s="9" customFormat="1" ht="29.85" customHeight="1">
      <c r="B229" s="153"/>
      <c r="C229" s="154"/>
      <c r="D229" s="186" t="s">
        <v>248</v>
      </c>
      <c r="E229" s="186"/>
      <c r="F229" s="186"/>
      <c r="G229" s="186"/>
      <c r="H229" s="186"/>
      <c r="I229" s="186"/>
      <c r="J229" s="186"/>
      <c r="K229" s="186"/>
      <c r="L229" s="186"/>
      <c r="M229" s="186"/>
      <c r="N229" s="296">
        <f>BK229</f>
        <v>0</v>
      </c>
      <c r="O229" s="297"/>
      <c r="P229" s="297"/>
      <c r="Q229" s="297"/>
      <c r="R229" s="156"/>
      <c r="T229" s="157"/>
      <c r="U229" s="154"/>
      <c r="V229" s="154"/>
      <c r="W229" s="158">
        <f>SUM(W230:W241)</f>
        <v>0</v>
      </c>
      <c r="X229" s="154"/>
      <c r="Y229" s="158">
        <f>SUM(Y230:Y241)</f>
        <v>26.1589575</v>
      </c>
      <c r="Z229" s="154"/>
      <c r="AA229" s="159">
        <f>SUM(AA230:AA241)</f>
        <v>0</v>
      </c>
      <c r="AR229" s="160" t="s">
        <v>22</v>
      </c>
      <c r="AT229" s="161" t="s">
        <v>76</v>
      </c>
      <c r="AU229" s="161" t="s">
        <v>22</v>
      </c>
      <c r="AY229" s="160" t="s">
        <v>127</v>
      </c>
      <c r="BK229" s="162">
        <f>SUM(BK230:BK241)</f>
        <v>0</v>
      </c>
    </row>
    <row r="230" spans="2:65" s="1" customFormat="1" ht="44.25" customHeight="1">
      <c r="B230" s="135"/>
      <c r="C230" s="163" t="s">
        <v>396</v>
      </c>
      <c r="D230" s="163" t="s">
        <v>128</v>
      </c>
      <c r="E230" s="164" t="s">
        <v>397</v>
      </c>
      <c r="F230" s="285" t="s">
        <v>398</v>
      </c>
      <c r="G230" s="285"/>
      <c r="H230" s="285"/>
      <c r="I230" s="285"/>
      <c r="J230" s="165" t="s">
        <v>296</v>
      </c>
      <c r="K230" s="166">
        <v>79</v>
      </c>
      <c r="L230" s="286">
        <v>0</v>
      </c>
      <c r="M230" s="286"/>
      <c r="N230" s="287">
        <f>ROUND(L230*K230,2)</f>
        <v>0</v>
      </c>
      <c r="O230" s="287"/>
      <c r="P230" s="287"/>
      <c r="Q230" s="287"/>
      <c r="R230" s="138"/>
      <c r="T230" s="167" t="s">
        <v>5</v>
      </c>
      <c r="U230" s="47" t="s">
        <v>42</v>
      </c>
      <c r="V230" s="39"/>
      <c r="W230" s="168">
        <f>V230*K230</f>
        <v>0</v>
      </c>
      <c r="X230" s="168">
        <v>0.23058000000000001</v>
      </c>
      <c r="Y230" s="168">
        <f>X230*K230</f>
        <v>18.215820000000001</v>
      </c>
      <c r="Z230" s="168">
        <v>0</v>
      </c>
      <c r="AA230" s="169">
        <f>Z230*K230</f>
        <v>0</v>
      </c>
      <c r="AR230" s="21" t="s">
        <v>150</v>
      </c>
      <c r="AT230" s="21" t="s">
        <v>128</v>
      </c>
      <c r="AU230" s="21" t="s">
        <v>87</v>
      </c>
      <c r="AY230" s="21" t="s">
        <v>127</v>
      </c>
      <c r="BE230" s="109">
        <f>IF(U230="základní",N230,0)</f>
        <v>0</v>
      </c>
      <c r="BF230" s="109">
        <f>IF(U230="snížená",N230,0)</f>
        <v>0</v>
      </c>
      <c r="BG230" s="109">
        <f>IF(U230="zákl. přenesená",N230,0)</f>
        <v>0</v>
      </c>
      <c r="BH230" s="109">
        <f>IF(U230="sníž. přenesená",N230,0)</f>
        <v>0</v>
      </c>
      <c r="BI230" s="109">
        <f>IF(U230="nulová",N230,0)</f>
        <v>0</v>
      </c>
      <c r="BJ230" s="21" t="s">
        <v>22</v>
      </c>
      <c r="BK230" s="109">
        <f>ROUND(L230*K230,2)</f>
        <v>0</v>
      </c>
      <c r="BL230" s="21" t="s">
        <v>150</v>
      </c>
      <c r="BM230" s="21" t="s">
        <v>1415</v>
      </c>
    </row>
    <row r="231" spans="2:65" s="11" customFormat="1" ht="22.5" customHeight="1">
      <c r="B231" s="178"/>
      <c r="C231" s="179"/>
      <c r="D231" s="179"/>
      <c r="E231" s="180" t="s">
        <v>5</v>
      </c>
      <c r="F231" s="300" t="s">
        <v>1359</v>
      </c>
      <c r="G231" s="301"/>
      <c r="H231" s="301"/>
      <c r="I231" s="301"/>
      <c r="J231" s="179"/>
      <c r="K231" s="181" t="s">
        <v>5</v>
      </c>
      <c r="L231" s="179"/>
      <c r="M231" s="179"/>
      <c r="N231" s="179"/>
      <c r="O231" s="179"/>
      <c r="P231" s="179"/>
      <c r="Q231" s="179"/>
      <c r="R231" s="182"/>
      <c r="T231" s="183"/>
      <c r="U231" s="179"/>
      <c r="V231" s="179"/>
      <c r="W231" s="179"/>
      <c r="X231" s="179"/>
      <c r="Y231" s="179"/>
      <c r="Z231" s="179"/>
      <c r="AA231" s="184"/>
      <c r="AT231" s="185" t="s">
        <v>134</v>
      </c>
      <c r="AU231" s="185" t="s">
        <v>87</v>
      </c>
      <c r="AV231" s="11" t="s">
        <v>22</v>
      </c>
      <c r="AW231" s="11" t="s">
        <v>35</v>
      </c>
      <c r="AX231" s="11" t="s">
        <v>77</v>
      </c>
      <c r="AY231" s="185" t="s">
        <v>127</v>
      </c>
    </row>
    <row r="232" spans="2:65" s="11" customFormat="1" ht="22.5" customHeight="1">
      <c r="B232" s="178"/>
      <c r="C232" s="179"/>
      <c r="D232" s="179"/>
      <c r="E232" s="180" t="s">
        <v>5</v>
      </c>
      <c r="F232" s="290" t="s">
        <v>1360</v>
      </c>
      <c r="G232" s="291"/>
      <c r="H232" s="291"/>
      <c r="I232" s="291"/>
      <c r="J232" s="179"/>
      <c r="K232" s="181" t="s">
        <v>5</v>
      </c>
      <c r="L232" s="179"/>
      <c r="M232" s="179"/>
      <c r="N232" s="179"/>
      <c r="O232" s="179"/>
      <c r="P232" s="179"/>
      <c r="Q232" s="179"/>
      <c r="R232" s="182"/>
      <c r="T232" s="183"/>
      <c r="U232" s="179"/>
      <c r="V232" s="179"/>
      <c r="W232" s="179"/>
      <c r="X232" s="179"/>
      <c r="Y232" s="179"/>
      <c r="Z232" s="179"/>
      <c r="AA232" s="184"/>
      <c r="AT232" s="185" t="s">
        <v>134</v>
      </c>
      <c r="AU232" s="185" t="s">
        <v>87</v>
      </c>
      <c r="AV232" s="11" t="s">
        <v>22</v>
      </c>
      <c r="AW232" s="11" t="s">
        <v>35</v>
      </c>
      <c r="AX232" s="11" t="s">
        <v>77</v>
      </c>
      <c r="AY232" s="185" t="s">
        <v>127</v>
      </c>
    </row>
    <row r="233" spans="2:65" s="11" customFormat="1" ht="22.5" customHeight="1">
      <c r="B233" s="178"/>
      <c r="C233" s="179"/>
      <c r="D233" s="179"/>
      <c r="E233" s="180" t="s">
        <v>5</v>
      </c>
      <c r="F233" s="290" t="s">
        <v>1361</v>
      </c>
      <c r="G233" s="291"/>
      <c r="H233" s="291"/>
      <c r="I233" s="291"/>
      <c r="J233" s="179"/>
      <c r="K233" s="181" t="s">
        <v>5</v>
      </c>
      <c r="L233" s="179"/>
      <c r="M233" s="179"/>
      <c r="N233" s="179"/>
      <c r="O233" s="179"/>
      <c r="P233" s="179"/>
      <c r="Q233" s="179"/>
      <c r="R233" s="182"/>
      <c r="T233" s="183"/>
      <c r="U233" s="179"/>
      <c r="V233" s="179"/>
      <c r="W233" s="179"/>
      <c r="X233" s="179"/>
      <c r="Y233" s="179"/>
      <c r="Z233" s="179"/>
      <c r="AA233" s="184"/>
      <c r="AT233" s="185" t="s">
        <v>134</v>
      </c>
      <c r="AU233" s="185" t="s">
        <v>87</v>
      </c>
      <c r="AV233" s="11" t="s">
        <v>22</v>
      </c>
      <c r="AW233" s="11" t="s">
        <v>35</v>
      </c>
      <c r="AX233" s="11" t="s">
        <v>77</v>
      </c>
      <c r="AY233" s="185" t="s">
        <v>127</v>
      </c>
    </row>
    <row r="234" spans="2:65" s="11" customFormat="1" ht="22.5" customHeight="1">
      <c r="B234" s="178"/>
      <c r="C234" s="179"/>
      <c r="D234" s="179"/>
      <c r="E234" s="180" t="s">
        <v>5</v>
      </c>
      <c r="F234" s="290" t="s">
        <v>1362</v>
      </c>
      <c r="G234" s="291"/>
      <c r="H234" s="291"/>
      <c r="I234" s="291"/>
      <c r="J234" s="179"/>
      <c r="K234" s="181" t="s">
        <v>5</v>
      </c>
      <c r="L234" s="179"/>
      <c r="M234" s="179"/>
      <c r="N234" s="179"/>
      <c r="O234" s="179"/>
      <c r="P234" s="179"/>
      <c r="Q234" s="179"/>
      <c r="R234" s="182"/>
      <c r="T234" s="183"/>
      <c r="U234" s="179"/>
      <c r="V234" s="179"/>
      <c r="W234" s="179"/>
      <c r="X234" s="179"/>
      <c r="Y234" s="179"/>
      <c r="Z234" s="179"/>
      <c r="AA234" s="184"/>
      <c r="AT234" s="185" t="s">
        <v>134</v>
      </c>
      <c r="AU234" s="185" t="s">
        <v>87</v>
      </c>
      <c r="AV234" s="11" t="s">
        <v>22</v>
      </c>
      <c r="AW234" s="11" t="s">
        <v>35</v>
      </c>
      <c r="AX234" s="11" t="s">
        <v>77</v>
      </c>
      <c r="AY234" s="185" t="s">
        <v>127</v>
      </c>
    </row>
    <row r="235" spans="2:65" s="10" customFormat="1" ht="22.5" customHeight="1">
      <c r="B235" s="170"/>
      <c r="C235" s="171"/>
      <c r="D235" s="171"/>
      <c r="E235" s="172" t="s">
        <v>5</v>
      </c>
      <c r="F235" s="302" t="s">
        <v>1416</v>
      </c>
      <c r="G235" s="303"/>
      <c r="H235" s="303"/>
      <c r="I235" s="303"/>
      <c r="J235" s="171"/>
      <c r="K235" s="173">
        <v>79</v>
      </c>
      <c r="L235" s="171"/>
      <c r="M235" s="171"/>
      <c r="N235" s="171"/>
      <c r="O235" s="171"/>
      <c r="P235" s="171"/>
      <c r="Q235" s="171"/>
      <c r="R235" s="174"/>
      <c r="T235" s="175"/>
      <c r="U235" s="171"/>
      <c r="V235" s="171"/>
      <c r="W235" s="171"/>
      <c r="X235" s="171"/>
      <c r="Y235" s="171"/>
      <c r="Z235" s="171"/>
      <c r="AA235" s="176"/>
      <c r="AT235" s="177" t="s">
        <v>134</v>
      </c>
      <c r="AU235" s="177" t="s">
        <v>87</v>
      </c>
      <c r="AV235" s="10" t="s">
        <v>87</v>
      </c>
      <c r="AW235" s="10" t="s">
        <v>35</v>
      </c>
      <c r="AX235" s="10" t="s">
        <v>22</v>
      </c>
      <c r="AY235" s="177" t="s">
        <v>127</v>
      </c>
    </row>
    <row r="236" spans="2:65" s="1" customFormat="1" ht="31.5" customHeight="1">
      <c r="B236" s="135"/>
      <c r="C236" s="163" t="s">
        <v>403</v>
      </c>
      <c r="D236" s="163" t="s">
        <v>128</v>
      </c>
      <c r="E236" s="164" t="s">
        <v>944</v>
      </c>
      <c r="F236" s="285" t="s">
        <v>945</v>
      </c>
      <c r="G236" s="285"/>
      <c r="H236" s="285"/>
      <c r="I236" s="285"/>
      <c r="J236" s="165" t="s">
        <v>305</v>
      </c>
      <c r="K236" s="166">
        <v>1.875</v>
      </c>
      <c r="L236" s="286">
        <v>0</v>
      </c>
      <c r="M236" s="286"/>
      <c r="N236" s="287">
        <f>ROUND(L236*K236,2)</f>
        <v>0</v>
      </c>
      <c r="O236" s="287"/>
      <c r="P236" s="287"/>
      <c r="Q236" s="287"/>
      <c r="R236" s="138"/>
      <c r="T236" s="167" t="s">
        <v>5</v>
      </c>
      <c r="U236" s="47" t="s">
        <v>42</v>
      </c>
      <c r="V236" s="39"/>
      <c r="W236" s="168">
        <f>V236*K236</f>
        <v>0</v>
      </c>
      <c r="X236" s="168">
        <v>1.98</v>
      </c>
      <c r="Y236" s="168">
        <f>X236*K236</f>
        <v>3.7124999999999999</v>
      </c>
      <c r="Z236" s="168">
        <v>0</v>
      </c>
      <c r="AA236" s="169">
        <f>Z236*K236</f>
        <v>0</v>
      </c>
      <c r="AR236" s="21" t="s">
        <v>150</v>
      </c>
      <c r="AT236" s="21" t="s">
        <v>128</v>
      </c>
      <c r="AU236" s="21" t="s">
        <v>87</v>
      </c>
      <c r="AY236" s="21" t="s">
        <v>127</v>
      </c>
      <c r="BE236" s="109">
        <f>IF(U236="základní",N236,0)</f>
        <v>0</v>
      </c>
      <c r="BF236" s="109">
        <f>IF(U236="snížená",N236,0)</f>
        <v>0</v>
      </c>
      <c r="BG236" s="109">
        <f>IF(U236="zákl. přenesená",N236,0)</f>
        <v>0</v>
      </c>
      <c r="BH236" s="109">
        <f>IF(U236="sníž. přenesená",N236,0)</f>
        <v>0</v>
      </c>
      <c r="BI236" s="109">
        <f>IF(U236="nulová",N236,0)</f>
        <v>0</v>
      </c>
      <c r="BJ236" s="21" t="s">
        <v>22</v>
      </c>
      <c r="BK236" s="109">
        <f>ROUND(L236*K236,2)</f>
        <v>0</v>
      </c>
      <c r="BL236" s="21" t="s">
        <v>150</v>
      </c>
      <c r="BM236" s="21" t="s">
        <v>1417</v>
      </c>
    </row>
    <row r="237" spans="2:65" s="11" customFormat="1" ht="22.5" customHeight="1">
      <c r="B237" s="178"/>
      <c r="C237" s="179"/>
      <c r="D237" s="179"/>
      <c r="E237" s="180" t="s">
        <v>5</v>
      </c>
      <c r="F237" s="300" t="s">
        <v>1418</v>
      </c>
      <c r="G237" s="301"/>
      <c r="H237" s="301"/>
      <c r="I237" s="301"/>
      <c r="J237" s="179"/>
      <c r="K237" s="181" t="s">
        <v>5</v>
      </c>
      <c r="L237" s="179"/>
      <c r="M237" s="179"/>
      <c r="N237" s="179"/>
      <c r="O237" s="179"/>
      <c r="P237" s="179"/>
      <c r="Q237" s="179"/>
      <c r="R237" s="182"/>
      <c r="T237" s="183"/>
      <c r="U237" s="179"/>
      <c r="V237" s="179"/>
      <c r="W237" s="179"/>
      <c r="X237" s="179"/>
      <c r="Y237" s="179"/>
      <c r="Z237" s="179"/>
      <c r="AA237" s="184"/>
      <c r="AT237" s="185" t="s">
        <v>134</v>
      </c>
      <c r="AU237" s="185" t="s">
        <v>87</v>
      </c>
      <c r="AV237" s="11" t="s">
        <v>22</v>
      </c>
      <c r="AW237" s="11" t="s">
        <v>35</v>
      </c>
      <c r="AX237" s="11" t="s">
        <v>77</v>
      </c>
      <c r="AY237" s="185" t="s">
        <v>127</v>
      </c>
    </row>
    <row r="238" spans="2:65" s="10" customFormat="1" ht="22.5" customHeight="1">
      <c r="B238" s="170"/>
      <c r="C238" s="171"/>
      <c r="D238" s="171"/>
      <c r="E238" s="172" t="s">
        <v>5</v>
      </c>
      <c r="F238" s="302" t="s">
        <v>1419</v>
      </c>
      <c r="G238" s="303"/>
      <c r="H238" s="303"/>
      <c r="I238" s="303"/>
      <c r="J238" s="171"/>
      <c r="K238" s="173">
        <v>1.875</v>
      </c>
      <c r="L238" s="171"/>
      <c r="M238" s="171"/>
      <c r="N238" s="171"/>
      <c r="O238" s="171"/>
      <c r="P238" s="171"/>
      <c r="Q238" s="171"/>
      <c r="R238" s="174"/>
      <c r="T238" s="175"/>
      <c r="U238" s="171"/>
      <c r="V238" s="171"/>
      <c r="W238" s="171"/>
      <c r="X238" s="171"/>
      <c r="Y238" s="171"/>
      <c r="Z238" s="171"/>
      <c r="AA238" s="176"/>
      <c r="AT238" s="177" t="s">
        <v>134</v>
      </c>
      <c r="AU238" s="177" t="s">
        <v>87</v>
      </c>
      <c r="AV238" s="10" t="s">
        <v>87</v>
      </c>
      <c r="AW238" s="10" t="s">
        <v>35</v>
      </c>
      <c r="AX238" s="10" t="s">
        <v>22</v>
      </c>
      <c r="AY238" s="177" t="s">
        <v>127</v>
      </c>
    </row>
    <row r="239" spans="2:65" s="1" customFormat="1" ht="22.5" customHeight="1">
      <c r="B239" s="135"/>
      <c r="C239" s="163" t="s">
        <v>412</v>
      </c>
      <c r="D239" s="163" t="s">
        <v>128</v>
      </c>
      <c r="E239" s="164" t="s">
        <v>1420</v>
      </c>
      <c r="F239" s="285" t="s">
        <v>1421</v>
      </c>
      <c r="G239" s="285"/>
      <c r="H239" s="285"/>
      <c r="I239" s="285"/>
      <c r="J239" s="165" t="s">
        <v>305</v>
      </c>
      <c r="K239" s="166">
        <v>1.875</v>
      </c>
      <c r="L239" s="286">
        <v>0</v>
      </c>
      <c r="M239" s="286"/>
      <c r="N239" s="287">
        <f>ROUND(L239*K239,2)</f>
        <v>0</v>
      </c>
      <c r="O239" s="287"/>
      <c r="P239" s="287"/>
      <c r="Q239" s="287"/>
      <c r="R239" s="138"/>
      <c r="T239" s="167" t="s">
        <v>5</v>
      </c>
      <c r="U239" s="47" t="s">
        <v>42</v>
      </c>
      <c r="V239" s="39"/>
      <c r="W239" s="168">
        <f>V239*K239</f>
        <v>0</v>
      </c>
      <c r="X239" s="168">
        <v>2.2563399999999998</v>
      </c>
      <c r="Y239" s="168">
        <f>X239*K239</f>
        <v>4.2306374999999994</v>
      </c>
      <c r="Z239" s="168">
        <v>0</v>
      </c>
      <c r="AA239" s="169">
        <f>Z239*K239</f>
        <v>0</v>
      </c>
      <c r="AR239" s="21" t="s">
        <v>150</v>
      </c>
      <c r="AT239" s="21" t="s">
        <v>128</v>
      </c>
      <c r="AU239" s="21" t="s">
        <v>87</v>
      </c>
      <c r="AY239" s="21" t="s">
        <v>127</v>
      </c>
      <c r="BE239" s="109">
        <f>IF(U239="základní",N239,0)</f>
        <v>0</v>
      </c>
      <c r="BF239" s="109">
        <f>IF(U239="snížená",N239,0)</f>
        <v>0</v>
      </c>
      <c r="BG239" s="109">
        <f>IF(U239="zákl. přenesená",N239,0)</f>
        <v>0</v>
      </c>
      <c r="BH239" s="109">
        <f>IF(U239="sníž. přenesená",N239,0)</f>
        <v>0</v>
      </c>
      <c r="BI239" s="109">
        <f>IF(U239="nulová",N239,0)</f>
        <v>0</v>
      </c>
      <c r="BJ239" s="21" t="s">
        <v>22</v>
      </c>
      <c r="BK239" s="109">
        <f>ROUND(L239*K239,2)</f>
        <v>0</v>
      </c>
      <c r="BL239" s="21" t="s">
        <v>150</v>
      </c>
      <c r="BM239" s="21" t="s">
        <v>1422</v>
      </c>
    </row>
    <row r="240" spans="2:65" s="11" customFormat="1" ht="22.5" customHeight="1">
      <c r="B240" s="178"/>
      <c r="C240" s="179"/>
      <c r="D240" s="179"/>
      <c r="E240" s="180" t="s">
        <v>5</v>
      </c>
      <c r="F240" s="300" t="s">
        <v>1418</v>
      </c>
      <c r="G240" s="301"/>
      <c r="H240" s="301"/>
      <c r="I240" s="301"/>
      <c r="J240" s="179"/>
      <c r="K240" s="181" t="s">
        <v>5</v>
      </c>
      <c r="L240" s="179"/>
      <c r="M240" s="179"/>
      <c r="N240" s="179"/>
      <c r="O240" s="179"/>
      <c r="P240" s="179"/>
      <c r="Q240" s="179"/>
      <c r="R240" s="182"/>
      <c r="T240" s="183"/>
      <c r="U240" s="179"/>
      <c r="V240" s="179"/>
      <c r="W240" s="179"/>
      <c r="X240" s="179"/>
      <c r="Y240" s="179"/>
      <c r="Z240" s="179"/>
      <c r="AA240" s="184"/>
      <c r="AT240" s="185" t="s">
        <v>134</v>
      </c>
      <c r="AU240" s="185" t="s">
        <v>87</v>
      </c>
      <c r="AV240" s="11" t="s">
        <v>22</v>
      </c>
      <c r="AW240" s="11" t="s">
        <v>35</v>
      </c>
      <c r="AX240" s="11" t="s">
        <v>77</v>
      </c>
      <c r="AY240" s="185" t="s">
        <v>127</v>
      </c>
    </row>
    <row r="241" spans="2:65" s="10" customFormat="1" ht="22.5" customHeight="1">
      <c r="B241" s="170"/>
      <c r="C241" s="171"/>
      <c r="D241" s="171"/>
      <c r="E241" s="172" t="s">
        <v>5</v>
      </c>
      <c r="F241" s="302" t="s">
        <v>1419</v>
      </c>
      <c r="G241" s="303"/>
      <c r="H241" s="303"/>
      <c r="I241" s="303"/>
      <c r="J241" s="171"/>
      <c r="K241" s="173">
        <v>1.875</v>
      </c>
      <c r="L241" s="171"/>
      <c r="M241" s="171"/>
      <c r="N241" s="171"/>
      <c r="O241" s="171"/>
      <c r="P241" s="171"/>
      <c r="Q241" s="171"/>
      <c r="R241" s="174"/>
      <c r="T241" s="175"/>
      <c r="U241" s="171"/>
      <c r="V241" s="171"/>
      <c r="W241" s="171"/>
      <c r="X241" s="171"/>
      <c r="Y241" s="171"/>
      <c r="Z241" s="171"/>
      <c r="AA241" s="176"/>
      <c r="AT241" s="177" t="s">
        <v>134</v>
      </c>
      <c r="AU241" s="177" t="s">
        <v>87</v>
      </c>
      <c r="AV241" s="10" t="s">
        <v>87</v>
      </c>
      <c r="AW241" s="10" t="s">
        <v>35</v>
      </c>
      <c r="AX241" s="10" t="s">
        <v>22</v>
      </c>
      <c r="AY241" s="177" t="s">
        <v>127</v>
      </c>
    </row>
    <row r="242" spans="2:65" s="9" customFormat="1" ht="29.85" customHeight="1">
      <c r="B242" s="153"/>
      <c r="C242" s="154"/>
      <c r="D242" s="186" t="s">
        <v>754</v>
      </c>
      <c r="E242" s="186"/>
      <c r="F242" s="186"/>
      <c r="G242" s="186"/>
      <c r="H242" s="186"/>
      <c r="I242" s="186"/>
      <c r="J242" s="186"/>
      <c r="K242" s="186"/>
      <c r="L242" s="186"/>
      <c r="M242" s="186"/>
      <c r="N242" s="296">
        <f>BK242</f>
        <v>0</v>
      </c>
      <c r="O242" s="297"/>
      <c r="P242" s="297"/>
      <c r="Q242" s="297"/>
      <c r="R242" s="156"/>
      <c r="T242" s="157"/>
      <c r="U242" s="154"/>
      <c r="V242" s="154"/>
      <c r="W242" s="158">
        <f>SUM(W243:W250)</f>
        <v>0</v>
      </c>
      <c r="X242" s="154"/>
      <c r="Y242" s="158">
        <f>SUM(Y243:Y250)</f>
        <v>58.330995000000001</v>
      </c>
      <c r="Z242" s="154"/>
      <c r="AA242" s="159">
        <f>SUM(AA243:AA250)</f>
        <v>7.2952000000000004</v>
      </c>
      <c r="AR242" s="160" t="s">
        <v>22</v>
      </c>
      <c r="AT242" s="161" t="s">
        <v>76</v>
      </c>
      <c r="AU242" s="161" t="s">
        <v>22</v>
      </c>
      <c r="AY242" s="160" t="s">
        <v>127</v>
      </c>
      <c r="BK242" s="162">
        <f>SUM(BK243:BK250)</f>
        <v>0</v>
      </c>
    </row>
    <row r="243" spans="2:65" s="1" customFormat="1" ht="31.5" customHeight="1">
      <c r="B243" s="135"/>
      <c r="C243" s="163" t="s">
        <v>416</v>
      </c>
      <c r="D243" s="163" t="s">
        <v>128</v>
      </c>
      <c r="E243" s="164" t="s">
        <v>960</v>
      </c>
      <c r="F243" s="285" t="s">
        <v>961</v>
      </c>
      <c r="G243" s="285"/>
      <c r="H243" s="285"/>
      <c r="I243" s="285"/>
      <c r="J243" s="165" t="s">
        <v>305</v>
      </c>
      <c r="K243" s="166">
        <v>3.3159999999999998</v>
      </c>
      <c r="L243" s="286">
        <v>0</v>
      </c>
      <c r="M243" s="286"/>
      <c r="N243" s="287">
        <f>ROUND(L243*K243,2)</f>
        <v>0</v>
      </c>
      <c r="O243" s="287"/>
      <c r="P243" s="287"/>
      <c r="Q243" s="287"/>
      <c r="R243" s="138"/>
      <c r="T243" s="167" t="s">
        <v>5</v>
      </c>
      <c r="U243" s="47" t="s">
        <v>42</v>
      </c>
      <c r="V243" s="39"/>
      <c r="W243" s="168">
        <f>V243*K243</f>
        <v>0</v>
      </c>
      <c r="X243" s="168">
        <v>0</v>
      </c>
      <c r="Y243" s="168">
        <f>X243*K243</f>
        <v>0</v>
      </c>
      <c r="Z243" s="168">
        <v>2.2000000000000002</v>
      </c>
      <c r="AA243" s="169">
        <f>Z243*K243</f>
        <v>7.2952000000000004</v>
      </c>
      <c r="AR243" s="21" t="s">
        <v>150</v>
      </c>
      <c r="AT243" s="21" t="s">
        <v>128</v>
      </c>
      <c r="AU243" s="21" t="s">
        <v>87</v>
      </c>
      <c r="AY243" s="21" t="s">
        <v>127</v>
      </c>
      <c r="BE243" s="109">
        <f>IF(U243="základní",N243,0)</f>
        <v>0</v>
      </c>
      <c r="BF243" s="109">
        <f>IF(U243="snížená",N243,0)</f>
        <v>0</v>
      </c>
      <c r="BG243" s="109">
        <f>IF(U243="zákl. přenesená",N243,0)</f>
        <v>0</v>
      </c>
      <c r="BH243" s="109">
        <f>IF(U243="sníž. přenesená",N243,0)</f>
        <v>0</v>
      </c>
      <c r="BI243" s="109">
        <f>IF(U243="nulová",N243,0)</f>
        <v>0</v>
      </c>
      <c r="BJ243" s="21" t="s">
        <v>22</v>
      </c>
      <c r="BK243" s="109">
        <f>ROUND(L243*K243,2)</f>
        <v>0</v>
      </c>
      <c r="BL243" s="21" t="s">
        <v>150</v>
      </c>
      <c r="BM243" s="21" t="s">
        <v>1423</v>
      </c>
    </row>
    <row r="244" spans="2:65" s="11" customFormat="1" ht="22.5" customHeight="1">
      <c r="B244" s="178"/>
      <c r="C244" s="179"/>
      <c r="D244" s="179"/>
      <c r="E244" s="180" t="s">
        <v>5</v>
      </c>
      <c r="F244" s="300" t="s">
        <v>1359</v>
      </c>
      <c r="G244" s="301"/>
      <c r="H244" s="301"/>
      <c r="I244" s="301"/>
      <c r="J244" s="179"/>
      <c r="K244" s="181" t="s">
        <v>5</v>
      </c>
      <c r="L244" s="179"/>
      <c r="M244" s="179"/>
      <c r="N244" s="179"/>
      <c r="O244" s="179"/>
      <c r="P244" s="179"/>
      <c r="Q244" s="179"/>
      <c r="R244" s="182"/>
      <c r="T244" s="183"/>
      <c r="U244" s="179"/>
      <c r="V244" s="179"/>
      <c r="W244" s="179"/>
      <c r="X244" s="179"/>
      <c r="Y244" s="179"/>
      <c r="Z244" s="179"/>
      <c r="AA244" s="184"/>
      <c r="AT244" s="185" t="s">
        <v>134</v>
      </c>
      <c r="AU244" s="185" t="s">
        <v>87</v>
      </c>
      <c r="AV244" s="11" t="s">
        <v>22</v>
      </c>
      <c r="AW244" s="11" t="s">
        <v>35</v>
      </c>
      <c r="AX244" s="11" t="s">
        <v>77</v>
      </c>
      <c r="AY244" s="185" t="s">
        <v>127</v>
      </c>
    </row>
    <row r="245" spans="2:65" s="11" customFormat="1" ht="22.5" customHeight="1">
      <c r="B245" s="178"/>
      <c r="C245" s="179"/>
      <c r="D245" s="179"/>
      <c r="E245" s="180" t="s">
        <v>5</v>
      </c>
      <c r="F245" s="290" t="s">
        <v>967</v>
      </c>
      <c r="G245" s="291"/>
      <c r="H245" s="291"/>
      <c r="I245" s="291"/>
      <c r="J245" s="179"/>
      <c r="K245" s="181" t="s">
        <v>5</v>
      </c>
      <c r="L245" s="179"/>
      <c r="M245" s="179"/>
      <c r="N245" s="179"/>
      <c r="O245" s="179"/>
      <c r="P245" s="179"/>
      <c r="Q245" s="179"/>
      <c r="R245" s="182"/>
      <c r="T245" s="183"/>
      <c r="U245" s="179"/>
      <c r="V245" s="179"/>
      <c r="W245" s="179"/>
      <c r="X245" s="179"/>
      <c r="Y245" s="179"/>
      <c r="Z245" s="179"/>
      <c r="AA245" s="184"/>
      <c r="AT245" s="185" t="s">
        <v>134</v>
      </c>
      <c r="AU245" s="185" t="s">
        <v>87</v>
      </c>
      <c r="AV245" s="11" t="s">
        <v>22</v>
      </c>
      <c r="AW245" s="11" t="s">
        <v>35</v>
      </c>
      <c r="AX245" s="11" t="s">
        <v>77</v>
      </c>
      <c r="AY245" s="185" t="s">
        <v>127</v>
      </c>
    </row>
    <row r="246" spans="2:65" s="10" customFormat="1" ht="22.5" customHeight="1">
      <c r="B246" s="170"/>
      <c r="C246" s="171"/>
      <c r="D246" s="171"/>
      <c r="E246" s="172" t="s">
        <v>5</v>
      </c>
      <c r="F246" s="302" t="s">
        <v>1424</v>
      </c>
      <c r="G246" s="303"/>
      <c r="H246" s="303"/>
      <c r="I246" s="303"/>
      <c r="J246" s="171"/>
      <c r="K246" s="173">
        <v>3.3159999999999998</v>
      </c>
      <c r="L246" s="171"/>
      <c r="M246" s="171"/>
      <c r="N246" s="171"/>
      <c r="O246" s="171"/>
      <c r="P246" s="171"/>
      <c r="Q246" s="171"/>
      <c r="R246" s="174"/>
      <c r="T246" s="175"/>
      <c r="U246" s="171"/>
      <c r="V246" s="171"/>
      <c r="W246" s="171"/>
      <c r="X246" s="171"/>
      <c r="Y246" s="171"/>
      <c r="Z246" s="171"/>
      <c r="AA246" s="176"/>
      <c r="AT246" s="177" t="s">
        <v>134</v>
      </c>
      <c r="AU246" s="177" t="s">
        <v>87</v>
      </c>
      <c r="AV246" s="10" t="s">
        <v>87</v>
      </c>
      <c r="AW246" s="10" t="s">
        <v>35</v>
      </c>
      <c r="AX246" s="10" t="s">
        <v>22</v>
      </c>
      <c r="AY246" s="177" t="s">
        <v>127</v>
      </c>
    </row>
    <row r="247" spans="2:65" s="1" customFormat="1" ht="22.5" customHeight="1">
      <c r="B247" s="135"/>
      <c r="C247" s="163" t="s">
        <v>420</v>
      </c>
      <c r="D247" s="163" t="s">
        <v>128</v>
      </c>
      <c r="E247" s="164" t="s">
        <v>969</v>
      </c>
      <c r="F247" s="285" t="s">
        <v>970</v>
      </c>
      <c r="G247" s="285"/>
      <c r="H247" s="285"/>
      <c r="I247" s="285"/>
      <c r="J247" s="165" t="s">
        <v>305</v>
      </c>
      <c r="K247" s="166">
        <v>39.25</v>
      </c>
      <c r="L247" s="286">
        <v>0</v>
      </c>
      <c r="M247" s="286"/>
      <c r="N247" s="287">
        <f>ROUND(L247*K247,2)</f>
        <v>0</v>
      </c>
      <c r="O247" s="287"/>
      <c r="P247" s="287"/>
      <c r="Q247" s="287"/>
      <c r="R247" s="138"/>
      <c r="T247" s="167" t="s">
        <v>5</v>
      </c>
      <c r="U247" s="47" t="s">
        <v>42</v>
      </c>
      <c r="V247" s="39"/>
      <c r="W247" s="168">
        <f>V247*K247</f>
        <v>0</v>
      </c>
      <c r="X247" s="168">
        <v>1.48614</v>
      </c>
      <c r="Y247" s="168">
        <f>X247*K247</f>
        <v>58.330995000000001</v>
      </c>
      <c r="Z247" s="168">
        <v>0</v>
      </c>
      <c r="AA247" s="169">
        <f>Z247*K247</f>
        <v>0</v>
      </c>
      <c r="AR247" s="21" t="s">
        <v>150</v>
      </c>
      <c r="AT247" s="21" t="s">
        <v>128</v>
      </c>
      <c r="AU247" s="21" t="s">
        <v>87</v>
      </c>
      <c r="AY247" s="21" t="s">
        <v>127</v>
      </c>
      <c r="BE247" s="109">
        <f>IF(U247="základní",N247,0)</f>
        <v>0</v>
      </c>
      <c r="BF247" s="109">
        <f>IF(U247="snížená",N247,0)</f>
        <v>0</v>
      </c>
      <c r="BG247" s="109">
        <f>IF(U247="zákl. přenesená",N247,0)</f>
        <v>0</v>
      </c>
      <c r="BH247" s="109">
        <f>IF(U247="sníž. přenesená",N247,0)</f>
        <v>0</v>
      </c>
      <c r="BI247" s="109">
        <f>IF(U247="nulová",N247,0)</f>
        <v>0</v>
      </c>
      <c r="BJ247" s="21" t="s">
        <v>22</v>
      </c>
      <c r="BK247" s="109">
        <f>ROUND(L247*K247,2)</f>
        <v>0</v>
      </c>
      <c r="BL247" s="21" t="s">
        <v>150</v>
      </c>
      <c r="BM247" s="21" t="s">
        <v>1425</v>
      </c>
    </row>
    <row r="248" spans="2:65" s="11" customFormat="1" ht="22.5" customHeight="1">
      <c r="B248" s="178"/>
      <c r="C248" s="179"/>
      <c r="D248" s="179"/>
      <c r="E248" s="180" t="s">
        <v>5</v>
      </c>
      <c r="F248" s="300" t="s">
        <v>1359</v>
      </c>
      <c r="G248" s="301"/>
      <c r="H248" s="301"/>
      <c r="I248" s="301"/>
      <c r="J248" s="179"/>
      <c r="K248" s="181" t="s">
        <v>5</v>
      </c>
      <c r="L248" s="179"/>
      <c r="M248" s="179"/>
      <c r="N248" s="179"/>
      <c r="O248" s="179"/>
      <c r="P248" s="179"/>
      <c r="Q248" s="179"/>
      <c r="R248" s="182"/>
      <c r="T248" s="183"/>
      <c r="U248" s="179"/>
      <c r="V248" s="179"/>
      <c r="W248" s="179"/>
      <c r="X248" s="179"/>
      <c r="Y248" s="179"/>
      <c r="Z248" s="179"/>
      <c r="AA248" s="184"/>
      <c r="AT248" s="185" t="s">
        <v>134</v>
      </c>
      <c r="AU248" s="185" t="s">
        <v>87</v>
      </c>
      <c r="AV248" s="11" t="s">
        <v>22</v>
      </c>
      <c r="AW248" s="11" t="s">
        <v>35</v>
      </c>
      <c r="AX248" s="11" t="s">
        <v>77</v>
      </c>
      <c r="AY248" s="185" t="s">
        <v>127</v>
      </c>
    </row>
    <row r="249" spans="2:65" s="11" customFormat="1" ht="22.5" customHeight="1">
      <c r="B249" s="178"/>
      <c r="C249" s="179"/>
      <c r="D249" s="179"/>
      <c r="E249" s="180" t="s">
        <v>5</v>
      </c>
      <c r="F249" s="290" t="s">
        <v>972</v>
      </c>
      <c r="G249" s="291"/>
      <c r="H249" s="291"/>
      <c r="I249" s="291"/>
      <c r="J249" s="179"/>
      <c r="K249" s="181" t="s">
        <v>5</v>
      </c>
      <c r="L249" s="179"/>
      <c r="M249" s="179"/>
      <c r="N249" s="179"/>
      <c r="O249" s="179"/>
      <c r="P249" s="179"/>
      <c r="Q249" s="179"/>
      <c r="R249" s="182"/>
      <c r="T249" s="183"/>
      <c r="U249" s="179"/>
      <c r="V249" s="179"/>
      <c r="W249" s="179"/>
      <c r="X249" s="179"/>
      <c r="Y249" s="179"/>
      <c r="Z249" s="179"/>
      <c r="AA249" s="184"/>
      <c r="AT249" s="185" t="s">
        <v>134</v>
      </c>
      <c r="AU249" s="185" t="s">
        <v>87</v>
      </c>
      <c r="AV249" s="11" t="s">
        <v>22</v>
      </c>
      <c r="AW249" s="11" t="s">
        <v>35</v>
      </c>
      <c r="AX249" s="11" t="s">
        <v>77</v>
      </c>
      <c r="AY249" s="185" t="s">
        <v>127</v>
      </c>
    </row>
    <row r="250" spans="2:65" s="10" customFormat="1" ht="22.5" customHeight="1">
      <c r="B250" s="170"/>
      <c r="C250" s="171"/>
      <c r="D250" s="171"/>
      <c r="E250" s="172" t="s">
        <v>5</v>
      </c>
      <c r="F250" s="302" t="s">
        <v>1426</v>
      </c>
      <c r="G250" s="303"/>
      <c r="H250" s="303"/>
      <c r="I250" s="303"/>
      <c r="J250" s="171"/>
      <c r="K250" s="173">
        <v>39.25</v>
      </c>
      <c r="L250" s="171"/>
      <c r="M250" s="171"/>
      <c r="N250" s="171"/>
      <c r="O250" s="171"/>
      <c r="P250" s="171"/>
      <c r="Q250" s="171"/>
      <c r="R250" s="174"/>
      <c r="T250" s="175"/>
      <c r="U250" s="171"/>
      <c r="V250" s="171"/>
      <c r="W250" s="171"/>
      <c r="X250" s="171"/>
      <c r="Y250" s="171"/>
      <c r="Z250" s="171"/>
      <c r="AA250" s="176"/>
      <c r="AT250" s="177" t="s">
        <v>134</v>
      </c>
      <c r="AU250" s="177" t="s">
        <v>87</v>
      </c>
      <c r="AV250" s="10" t="s">
        <v>87</v>
      </c>
      <c r="AW250" s="10" t="s">
        <v>35</v>
      </c>
      <c r="AX250" s="10" t="s">
        <v>22</v>
      </c>
      <c r="AY250" s="177" t="s">
        <v>127</v>
      </c>
    </row>
    <row r="251" spans="2:65" s="9" customFormat="1" ht="29.85" customHeight="1">
      <c r="B251" s="153"/>
      <c r="C251" s="154"/>
      <c r="D251" s="186" t="s">
        <v>249</v>
      </c>
      <c r="E251" s="186"/>
      <c r="F251" s="186"/>
      <c r="G251" s="186"/>
      <c r="H251" s="186"/>
      <c r="I251" s="186"/>
      <c r="J251" s="186"/>
      <c r="K251" s="186"/>
      <c r="L251" s="186"/>
      <c r="M251" s="186"/>
      <c r="N251" s="296">
        <f>BK251</f>
        <v>0</v>
      </c>
      <c r="O251" s="297"/>
      <c r="P251" s="297"/>
      <c r="Q251" s="297"/>
      <c r="R251" s="156"/>
      <c r="T251" s="157"/>
      <c r="U251" s="154"/>
      <c r="V251" s="154"/>
      <c r="W251" s="158">
        <f>SUM(W252:W257)</f>
        <v>0</v>
      </c>
      <c r="X251" s="154"/>
      <c r="Y251" s="158">
        <f>SUM(Y252:Y257)</f>
        <v>54.357688000000003</v>
      </c>
      <c r="Z251" s="154"/>
      <c r="AA251" s="159">
        <f>SUM(AA252:AA257)</f>
        <v>0</v>
      </c>
      <c r="AR251" s="160" t="s">
        <v>22</v>
      </c>
      <c r="AT251" s="161" t="s">
        <v>76</v>
      </c>
      <c r="AU251" s="161" t="s">
        <v>22</v>
      </c>
      <c r="AY251" s="160" t="s">
        <v>127</v>
      </c>
      <c r="BK251" s="162">
        <f>SUM(BK252:BK257)</f>
        <v>0</v>
      </c>
    </row>
    <row r="252" spans="2:65" s="1" customFormat="1" ht="31.5" customHeight="1">
      <c r="B252" s="135"/>
      <c r="C252" s="163" t="s">
        <v>424</v>
      </c>
      <c r="D252" s="163" t="s">
        <v>128</v>
      </c>
      <c r="E252" s="164" t="s">
        <v>981</v>
      </c>
      <c r="F252" s="285" t="s">
        <v>982</v>
      </c>
      <c r="G252" s="285"/>
      <c r="H252" s="285"/>
      <c r="I252" s="285"/>
      <c r="J252" s="165" t="s">
        <v>305</v>
      </c>
      <c r="K252" s="166">
        <v>24.332000000000001</v>
      </c>
      <c r="L252" s="286">
        <v>0</v>
      </c>
      <c r="M252" s="286"/>
      <c r="N252" s="287">
        <f>ROUND(L252*K252,2)</f>
        <v>0</v>
      </c>
      <c r="O252" s="287"/>
      <c r="P252" s="287"/>
      <c r="Q252" s="287"/>
      <c r="R252" s="138"/>
      <c r="T252" s="167" t="s">
        <v>5</v>
      </c>
      <c r="U252" s="47" t="s">
        <v>42</v>
      </c>
      <c r="V252" s="39"/>
      <c r="W252" s="168">
        <f>V252*K252</f>
        <v>0</v>
      </c>
      <c r="X252" s="168">
        <v>2.234</v>
      </c>
      <c r="Y252" s="168">
        <f>X252*K252</f>
        <v>54.357688000000003</v>
      </c>
      <c r="Z252" s="168">
        <v>0</v>
      </c>
      <c r="AA252" s="169">
        <f>Z252*K252</f>
        <v>0</v>
      </c>
      <c r="AR252" s="21" t="s">
        <v>150</v>
      </c>
      <c r="AT252" s="21" t="s">
        <v>128</v>
      </c>
      <c r="AU252" s="21" t="s">
        <v>87</v>
      </c>
      <c r="AY252" s="21" t="s">
        <v>127</v>
      </c>
      <c r="BE252" s="109">
        <f>IF(U252="základní",N252,0)</f>
        <v>0</v>
      </c>
      <c r="BF252" s="109">
        <f>IF(U252="snížená",N252,0)</f>
        <v>0</v>
      </c>
      <c r="BG252" s="109">
        <f>IF(U252="zákl. přenesená",N252,0)</f>
        <v>0</v>
      </c>
      <c r="BH252" s="109">
        <f>IF(U252="sníž. přenesená",N252,0)</f>
        <v>0</v>
      </c>
      <c r="BI252" s="109">
        <f>IF(U252="nulová",N252,0)</f>
        <v>0</v>
      </c>
      <c r="BJ252" s="21" t="s">
        <v>22</v>
      </c>
      <c r="BK252" s="109">
        <f>ROUND(L252*K252,2)</f>
        <v>0</v>
      </c>
      <c r="BL252" s="21" t="s">
        <v>150</v>
      </c>
      <c r="BM252" s="21" t="s">
        <v>1427</v>
      </c>
    </row>
    <row r="253" spans="2:65" s="11" customFormat="1" ht="22.5" customHeight="1">
      <c r="B253" s="178"/>
      <c r="C253" s="179"/>
      <c r="D253" s="179"/>
      <c r="E253" s="180" t="s">
        <v>5</v>
      </c>
      <c r="F253" s="300" t="s">
        <v>1359</v>
      </c>
      <c r="G253" s="301"/>
      <c r="H253" s="301"/>
      <c r="I253" s="301"/>
      <c r="J253" s="179"/>
      <c r="K253" s="181" t="s">
        <v>5</v>
      </c>
      <c r="L253" s="179"/>
      <c r="M253" s="179"/>
      <c r="N253" s="179"/>
      <c r="O253" s="179"/>
      <c r="P253" s="179"/>
      <c r="Q253" s="179"/>
      <c r="R253" s="182"/>
      <c r="T253" s="183"/>
      <c r="U253" s="179"/>
      <c r="V253" s="179"/>
      <c r="W253" s="179"/>
      <c r="X253" s="179"/>
      <c r="Y253" s="179"/>
      <c r="Z253" s="179"/>
      <c r="AA253" s="184"/>
      <c r="AT253" s="185" t="s">
        <v>134</v>
      </c>
      <c r="AU253" s="185" t="s">
        <v>87</v>
      </c>
      <c r="AV253" s="11" t="s">
        <v>22</v>
      </c>
      <c r="AW253" s="11" t="s">
        <v>35</v>
      </c>
      <c r="AX253" s="11" t="s">
        <v>77</v>
      </c>
      <c r="AY253" s="185" t="s">
        <v>127</v>
      </c>
    </row>
    <row r="254" spans="2:65" s="11" customFormat="1" ht="22.5" customHeight="1">
      <c r="B254" s="178"/>
      <c r="C254" s="179"/>
      <c r="D254" s="179"/>
      <c r="E254" s="180" t="s">
        <v>5</v>
      </c>
      <c r="F254" s="290" t="s">
        <v>1360</v>
      </c>
      <c r="G254" s="291"/>
      <c r="H254" s="291"/>
      <c r="I254" s="291"/>
      <c r="J254" s="179"/>
      <c r="K254" s="181" t="s">
        <v>5</v>
      </c>
      <c r="L254" s="179"/>
      <c r="M254" s="179"/>
      <c r="N254" s="179"/>
      <c r="O254" s="179"/>
      <c r="P254" s="179"/>
      <c r="Q254" s="179"/>
      <c r="R254" s="182"/>
      <c r="T254" s="183"/>
      <c r="U254" s="179"/>
      <c r="V254" s="179"/>
      <c r="W254" s="179"/>
      <c r="X254" s="179"/>
      <c r="Y254" s="179"/>
      <c r="Z254" s="179"/>
      <c r="AA254" s="184"/>
      <c r="AT254" s="185" t="s">
        <v>134</v>
      </c>
      <c r="AU254" s="185" t="s">
        <v>87</v>
      </c>
      <c r="AV254" s="11" t="s">
        <v>22</v>
      </c>
      <c r="AW254" s="11" t="s">
        <v>35</v>
      </c>
      <c r="AX254" s="11" t="s">
        <v>77</v>
      </c>
      <c r="AY254" s="185" t="s">
        <v>127</v>
      </c>
    </row>
    <row r="255" spans="2:65" s="11" customFormat="1" ht="22.5" customHeight="1">
      <c r="B255" s="178"/>
      <c r="C255" s="179"/>
      <c r="D255" s="179"/>
      <c r="E255" s="180" t="s">
        <v>5</v>
      </c>
      <c r="F255" s="290" t="s">
        <v>1361</v>
      </c>
      <c r="G255" s="291"/>
      <c r="H255" s="291"/>
      <c r="I255" s="291"/>
      <c r="J255" s="179"/>
      <c r="K255" s="181" t="s">
        <v>5</v>
      </c>
      <c r="L255" s="179"/>
      <c r="M255" s="179"/>
      <c r="N255" s="179"/>
      <c r="O255" s="179"/>
      <c r="P255" s="179"/>
      <c r="Q255" s="179"/>
      <c r="R255" s="182"/>
      <c r="T255" s="183"/>
      <c r="U255" s="179"/>
      <c r="V255" s="179"/>
      <c r="W255" s="179"/>
      <c r="X255" s="179"/>
      <c r="Y255" s="179"/>
      <c r="Z255" s="179"/>
      <c r="AA255" s="184"/>
      <c r="AT255" s="185" t="s">
        <v>134</v>
      </c>
      <c r="AU255" s="185" t="s">
        <v>87</v>
      </c>
      <c r="AV255" s="11" t="s">
        <v>22</v>
      </c>
      <c r="AW255" s="11" t="s">
        <v>35</v>
      </c>
      <c r="AX255" s="11" t="s">
        <v>77</v>
      </c>
      <c r="AY255" s="185" t="s">
        <v>127</v>
      </c>
    </row>
    <row r="256" spans="2:65" s="11" customFormat="1" ht="22.5" customHeight="1">
      <c r="B256" s="178"/>
      <c r="C256" s="179"/>
      <c r="D256" s="179"/>
      <c r="E256" s="180" t="s">
        <v>5</v>
      </c>
      <c r="F256" s="290" t="s">
        <v>1362</v>
      </c>
      <c r="G256" s="291"/>
      <c r="H256" s="291"/>
      <c r="I256" s="291"/>
      <c r="J256" s="179"/>
      <c r="K256" s="181" t="s">
        <v>5</v>
      </c>
      <c r="L256" s="179"/>
      <c r="M256" s="179"/>
      <c r="N256" s="179"/>
      <c r="O256" s="179"/>
      <c r="P256" s="179"/>
      <c r="Q256" s="179"/>
      <c r="R256" s="182"/>
      <c r="T256" s="183"/>
      <c r="U256" s="179"/>
      <c r="V256" s="179"/>
      <c r="W256" s="179"/>
      <c r="X256" s="179"/>
      <c r="Y256" s="179"/>
      <c r="Z256" s="179"/>
      <c r="AA256" s="184"/>
      <c r="AT256" s="185" t="s">
        <v>134</v>
      </c>
      <c r="AU256" s="185" t="s">
        <v>87</v>
      </c>
      <c r="AV256" s="11" t="s">
        <v>22</v>
      </c>
      <c r="AW256" s="11" t="s">
        <v>35</v>
      </c>
      <c r="AX256" s="11" t="s">
        <v>77</v>
      </c>
      <c r="AY256" s="185" t="s">
        <v>127</v>
      </c>
    </row>
    <row r="257" spans="2:65" s="10" customFormat="1" ht="22.5" customHeight="1">
      <c r="B257" s="170"/>
      <c r="C257" s="171"/>
      <c r="D257" s="171"/>
      <c r="E257" s="172" t="s">
        <v>5</v>
      </c>
      <c r="F257" s="302" t="s">
        <v>1428</v>
      </c>
      <c r="G257" s="303"/>
      <c r="H257" s="303"/>
      <c r="I257" s="303"/>
      <c r="J257" s="171"/>
      <c r="K257" s="173">
        <v>24.332000000000001</v>
      </c>
      <c r="L257" s="171"/>
      <c r="M257" s="171"/>
      <c r="N257" s="171"/>
      <c r="O257" s="171"/>
      <c r="P257" s="171"/>
      <c r="Q257" s="171"/>
      <c r="R257" s="174"/>
      <c r="T257" s="175"/>
      <c r="U257" s="171"/>
      <c r="V257" s="171"/>
      <c r="W257" s="171"/>
      <c r="X257" s="171"/>
      <c r="Y257" s="171"/>
      <c r="Z257" s="171"/>
      <c r="AA257" s="176"/>
      <c r="AT257" s="177" t="s">
        <v>134</v>
      </c>
      <c r="AU257" s="177" t="s">
        <v>87</v>
      </c>
      <c r="AV257" s="10" t="s">
        <v>87</v>
      </c>
      <c r="AW257" s="10" t="s">
        <v>35</v>
      </c>
      <c r="AX257" s="10" t="s">
        <v>22</v>
      </c>
      <c r="AY257" s="177" t="s">
        <v>127</v>
      </c>
    </row>
    <row r="258" spans="2:65" s="9" customFormat="1" ht="29.85" customHeight="1">
      <c r="B258" s="153"/>
      <c r="C258" s="154"/>
      <c r="D258" s="186" t="s">
        <v>250</v>
      </c>
      <c r="E258" s="186"/>
      <c r="F258" s="186"/>
      <c r="G258" s="186"/>
      <c r="H258" s="186"/>
      <c r="I258" s="186"/>
      <c r="J258" s="186"/>
      <c r="K258" s="186"/>
      <c r="L258" s="186"/>
      <c r="M258" s="186"/>
      <c r="N258" s="296">
        <f>BK258</f>
        <v>0</v>
      </c>
      <c r="O258" s="297"/>
      <c r="P258" s="297"/>
      <c r="Q258" s="297"/>
      <c r="R258" s="156"/>
      <c r="T258" s="157"/>
      <c r="U258" s="154"/>
      <c r="V258" s="154"/>
      <c r="W258" s="158">
        <f>SUM(W259:W331)</f>
        <v>0</v>
      </c>
      <c r="X258" s="154"/>
      <c r="Y258" s="158">
        <f>SUM(Y259:Y331)</f>
        <v>269.85781900000001</v>
      </c>
      <c r="Z258" s="154"/>
      <c r="AA258" s="159">
        <f>SUM(AA259:AA331)</f>
        <v>0</v>
      </c>
      <c r="AR258" s="160" t="s">
        <v>22</v>
      </c>
      <c r="AT258" s="161" t="s">
        <v>76</v>
      </c>
      <c r="AU258" s="161" t="s">
        <v>22</v>
      </c>
      <c r="AY258" s="160" t="s">
        <v>127</v>
      </c>
      <c r="BK258" s="162">
        <f>SUM(BK259:BK331)</f>
        <v>0</v>
      </c>
    </row>
    <row r="259" spans="2:65" s="1" customFormat="1" ht="22.5" customHeight="1">
      <c r="B259" s="135"/>
      <c r="C259" s="163" t="s">
        <v>428</v>
      </c>
      <c r="D259" s="163" t="s">
        <v>128</v>
      </c>
      <c r="E259" s="164" t="s">
        <v>417</v>
      </c>
      <c r="F259" s="285" t="s">
        <v>418</v>
      </c>
      <c r="G259" s="285"/>
      <c r="H259" s="285"/>
      <c r="I259" s="285"/>
      <c r="J259" s="165" t="s">
        <v>261</v>
      </c>
      <c r="K259" s="166">
        <v>107.8</v>
      </c>
      <c r="L259" s="286">
        <v>0</v>
      </c>
      <c r="M259" s="286"/>
      <c r="N259" s="287">
        <f>ROUND(L259*K259,2)</f>
        <v>0</v>
      </c>
      <c r="O259" s="287"/>
      <c r="P259" s="287"/>
      <c r="Q259" s="287"/>
      <c r="R259" s="138"/>
      <c r="T259" s="167" t="s">
        <v>5</v>
      </c>
      <c r="U259" s="47" t="s">
        <v>42</v>
      </c>
      <c r="V259" s="39"/>
      <c r="W259" s="168">
        <f>V259*K259</f>
        <v>0</v>
      </c>
      <c r="X259" s="168">
        <v>0.27994000000000002</v>
      </c>
      <c r="Y259" s="168">
        <f>X259*K259</f>
        <v>30.177532000000003</v>
      </c>
      <c r="Z259" s="168">
        <v>0</v>
      </c>
      <c r="AA259" s="169">
        <f>Z259*K259</f>
        <v>0</v>
      </c>
      <c r="AR259" s="21" t="s">
        <v>150</v>
      </c>
      <c r="AT259" s="21" t="s">
        <v>128</v>
      </c>
      <c r="AU259" s="21" t="s">
        <v>87</v>
      </c>
      <c r="AY259" s="21" t="s">
        <v>127</v>
      </c>
      <c r="BE259" s="109">
        <f>IF(U259="základní",N259,0)</f>
        <v>0</v>
      </c>
      <c r="BF259" s="109">
        <f>IF(U259="snížená",N259,0)</f>
        <v>0</v>
      </c>
      <c r="BG259" s="109">
        <f>IF(U259="zákl. přenesená",N259,0)</f>
        <v>0</v>
      </c>
      <c r="BH259" s="109">
        <f>IF(U259="sníž. přenesená",N259,0)</f>
        <v>0</v>
      </c>
      <c r="BI259" s="109">
        <f>IF(U259="nulová",N259,0)</f>
        <v>0</v>
      </c>
      <c r="BJ259" s="21" t="s">
        <v>22</v>
      </c>
      <c r="BK259" s="109">
        <f>ROUND(L259*K259,2)</f>
        <v>0</v>
      </c>
      <c r="BL259" s="21" t="s">
        <v>150</v>
      </c>
      <c r="BM259" s="21" t="s">
        <v>1429</v>
      </c>
    </row>
    <row r="260" spans="2:65" s="11" customFormat="1" ht="22.5" customHeight="1">
      <c r="B260" s="178"/>
      <c r="C260" s="179"/>
      <c r="D260" s="179"/>
      <c r="E260" s="180" t="s">
        <v>5</v>
      </c>
      <c r="F260" s="300" t="s">
        <v>1359</v>
      </c>
      <c r="G260" s="301"/>
      <c r="H260" s="301"/>
      <c r="I260" s="301"/>
      <c r="J260" s="179"/>
      <c r="K260" s="181" t="s">
        <v>5</v>
      </c>
      <c r="L260" s="179"/>
      <c r="M260" s="179"/>
      <c r="N260" s="179"/>
      <c r="O260" s="179"/>
      <c r="P260" s="179"/>
      <c r="Q260" s="179"/>
      <c r="R260" s="182"/>
      <c r="T260" s="183"/>
      <c r="U260" s="179"/>
      <c r="V260" s="179"/>
      <c r="W260" s="179"/>
      <c r="X260" s="179"/>
      <c r="Y260" s="179"/>
      <c r="Z260" s="179"/>
      <c r="AA260" s="184"/>
      <c r="AT260" s="185" t="s">
        <v>134</v>
      </c>
      <c r="AU260" s="185" t="s">
        <v>87</v>
      </c>
      <c r="AV260" s="11" t="s">
        <v>22</v>
      </c>
      <c r="AW260" s="11" t="s">
        <v>35</v>
      </c>
      <c r="AX260" s="11" t="s">
        <v>77</v>
      </c>
      <c r="AY260" s="185" t="s">
        <v>127</v>
      </c>
    </row>
    <row r="261" spans="2:65" s="11" customFormat="1" ht="22.5" customHeight="1">
      <c r="B261" s="178"/>
      <c r="C261" s="179"/>
      <c r="D261" s="179"/>
      <c r="E261" s="180" t="s">
        <v>5</v>
      </c>
      <c r="F261" s="290" t="s">
        <v>1360</v>
      </c>
      <c r="G261" s="291"/>
      <c r="H261" s="291"/>
      <c r="I261" s="291"/>
      <c r="J261" s="179"/>
      <c r="K261" s="181" t="s">
        <v>5</v>
      </c>
      <c r="L261" s="179"/>
      <c r="M261" s="179"/>
      <c r="N261" s="179"/>
      <c r="O261" s="179"/>
      <c r="P261" s="179"/>
      <c r="Q261" s="179"/>
      <c r="R261" s="182"/>
      <c r="T261" s="183"/>
      <c r="U261" s="179"/>
      <c r="V261" s="179"/>
      <c r="W261" s="179"/>
      <c r="X261" s="179"/>
      <c r="Y261" s="179"/>
      <c r="Z261" s="179"/>
      <c r="AA261" s="184"/>
      <c r="AT261" s="185" t="s">
        <v>134</v>
      </c>
      <c r="AU261" s="185" t="s">
        <v>87</v>
      </c>
      <c r="AV261" s="11" t="s">
        <v>22</v>
      </c>
      <c r="AW261" s="11" t="s">
        <v>35</v>
      </c>
      <c r="AX261" s="11" t="s">
        <v>77</v>
      </c>
      <c r="AY261" s="185" t="s">
        <v>127</v>
      </c>
    </row>
    <row r="262" spans="2:65" s="11" customFormat="1" ht="22.5" customHeight="1">
      <c r="B262" s="178"/>
      <c r="C262" s="179"/>
      <c r="D262" s="179"/>
      <c r="E262" s="180" t="s">
        <v>5</v>
      </c>
      <c r="F262" s="290" t="s">
        <v>1361</v>
      </c>
      <c r="G262" s="291"/>
      <c r="H262" s="291"/>
      <c r="I262" s="291"/>
      <c r="J262" s="179"/>
      <c r="K262" s="181" t="s">
        <v>5</v>
      </c>
      <c r="L262" s="179"/>
      <c r="M262" s="179"/>
      <c r="N262" s="179"/>
      <c r="O262" s="179"/>
      <c r="P262" s="179"/>
      <c r="Q262" s="179"/>
      <c r="R262" s="182"/>
      <c r="T262" s="183"/>
      <c r="U262" s="179"/>
      <c r="V262" s="179"/>
      <c r="W262" s="179"/>
      <c r="X262" s="179"/>
      <c r="Y262" s="179"/>
      <c r="Z262" s="179"/>
      <c r="AA262" s="184"/>
      <c r="AT262" s="185" t="s">
        <v>134</v>
      </c>
      <c r="AU262" s="185" t="s">
        <v>87</v>
      </c>
      <c r="AV262" s="11" t="s">
        <v>22</v>
      </c>
      <c r="AW262" s="11" t="s">
        <v>35</v>
      </c>
      <c r="AX262" s="11" t="s">
        <v>77</v>
      </c>
      <c r="AY262" s="185" t="s">
        <v>127</v>
      </c>
    </row>
    <row r="263" spans="2:65" s="11" customFormat="1" ht="22.5" customHeight="1">
      <c r="B263" s="178"/>
      <c r="C263" s="179"/>
      <c r="D263" s="179"/>
      <c r="E263" s="180" t="s">
        <v>5</v>
      </c>
      <c r="F263" s="290" t="s">
        <v>1362</v>
      </c>
      <c r="G263" s="291"/>
      <c r="H263" s="291"/>
      <c r="I263" s="291"/>
      <c r="J263" s="179"/>
      <c r="K263" s="181" t="s">
        <v>5</v>
      </c>
      <c r="L263" s="179"/>
      <c r="M263" s="179"/>
      <c r="N263" s="179"/>
      <c r="O263" s="179"/>
      <c r="P263" s="179"/>
      <c r="Q263" s="179"/>
      <c r="R263" s="182"/>
      <c r="T263" s="183"/>
      <c r="U263" s="179"/>
      <c r="V263" s="179"/>
      <c r="W263" s="179"/>
      <c r="X263" s="179"/>
      <c r="Y263" s="179"/>
      <c r="Z263" s="179"/>
      <c r="AA263" s="184"/>
      <c r="AT263" s="185" t="s">
        <v>134</v>
      </c>
      <c r="AU263" s="185" t="s">
        <v>87</v>
      </c>
      <c r="AV263" s="11" t="s">
        <v>22</v>
      </c>
      <c r="AW263" s="11" t="s">
        <v>35</v>
      </c>
      <c r="AX263" s="11" t="s">
        <v>77</v>
      </c>
      <c r="AY263" s="185" t="s">
        <v>127</v>
      </c>
    </row>
    <row r="264" spans="2:65" s="11" customFormat="1" ht="22.5" customHeight="1">
      <c r="B264" s="178"/>
      <c r="C264" s="179"/>
      <c r="D264" s="179"/>
      <c r="E264" s="180" t="s">
        <v>5</v>
      </c>
      <c r="F264" s="290" t="s">
        <v>1369</v>
      </c>
      <c r="G264" s="291"/>
      <c r="H264" s="291"/>
      <c r="I264" s="291"/>
      <c r="J264" s="179"/>
      <c r="K264" s="181" t="s">
        <v>5</v>
      </c>
      <c r="L264" s="179"/>
      <c r="M264" s="179"/>
      <c r="N264" s="179"/>
      <c r="O264" s="179"/>
      <c r="P264" s="179"/>
      <c r="Q264" s="179"/>
      <c r="R264" s="182"/>
      <c r="T264" s="183"/>
      <c r="U264" s="179"/>
      <c r="V264" s="179"/>
      <c r="W264" s="179"/>
      <c r="X264" s="179"/>
      <c r="Y264" s="179"/>
      <c r="Z264" s="179"/>
      <c r="AA264" s="184"/>
      <c r="AT264" s="185" t="s">
        <v>134</v>
      </c>
      <c r="AU264" s="185" t="s">
        <v>87</v>
      </c>
      <c r="AV264" s="11" t="s">
        <v>22</v>
      </c>
      <c r="AW264" s="11" t="s">
        <v>35</v>
      </c>
      <c r="AX264" s="11" t="s">
        <v>77</v>
      </c>
      <c r="AY264" s="185" t="s">
        <v>127</v>
      </c>
    </row>
    <row r="265" spans="2:65" s="10" customFormat="1" ht="22.5" customHeight="1">
      <c r="B265" s="170"/>
      <c r="C265" s="171"/>
      <c r="D265" s="171"/>
      <c r="E265" s="172" t="s">
        <v>5</v>
      </c>
      <c r="F265" s="302" t="s">
        <v>1370</v>
      </c>
      <c r="G265" s="303"/>
      <c r="H265" s="303"/>
      <c r="I265" s="303"/>
      <c r="J265" s="171"/>
      <c r="K265" s="173">
        <v>107.8</v>
      </c>
      <c r="L265" s="171"/>
      <c r="M265" s="171"/>
      <c r="N265" s="171"/>
      <c r="O265" s="171"/>
      <c r="P265" s="171"/>
      <c r="Q265" s="171"/>
      <c r="R265" s="174"/>
      <c r="T265" s="175"/>
      <c r="U265" s="171"/>
      <c r="V265" s="171"/>
      <c r="W265" s="171"/>
      <c r="X265" s="171"/>
      <c r="Y265" s="171"/>
      <c r="Z265" s="171"/>
      <c r="AA265" s="176"/>
      <c r="AT265" s="177" t="s">
        <v>134</v>
      </c>
      <c r="AU265" s="177" t="s">
        <v>87</v>
      </c>
      <c r="AV265" s="10" t="s">
        <v>87</v>
      </c>
      <c r="AW265" s="10" t="s">
        <v>35</v>
      </c>
      <c r="AX265" s="10" t="s">
        <v>22</v>
      </c>
      <c r="AY265" s="177" t="s">
        <v>127</v>
      </c>
    </row>
    <row r="266" spans="2:65" s="1" customFormat="1" ht="22.5" customHeight="1">
      <c r="B266" s="135"/>
      <c r="C266" s="163" t="s">
        <v>432</v>
      </c>
      <c r="D266" s="163" t="s">
        <v>128</v>
      </c>
      <c r="E266" s="164" t="s">
        <v>421</v>
      </c>
      <c r="F266" s="285" t="s">
        <v>422</v>
      </c>
      <c r="G266" s="285"/>
      <c r="H266" s="285"/>
      <c r="I266" s="285"/>
      <c r="J266" s="165" t="s">
        <v>261</v>
      </c>
      <c r="K266" s="166">
        <v>107.8</v>
      </c>
      <c r="L266" s="286">
        <v>0</v>
      </c>
      <c r="M266" s="286"/>
      <c r="N266" s="287">
        <f>ROUND(L266*K266,2)</f>
        <v>0</v>
      </c>
      <c r="O266" s="287"/>
      <c r="P266" s="287"/>
      <c r="Q266" s="287"/>
      <c r="R266" s="138"/>
      <c r="T266" s="167" t="s">
        <v>5</v>
      </c>
      <c r="U266" s="47" t="s">
        <v>42</v>
      </c>
      <c r="V266" s="39"/>
      <c r="W266" s="168">
        <f>V266*K266</f>
        <v>0</v>
      </c>
      <c r="X266" s="168">
        <v>0.378</v>
      </c>
      <c r="Y266" s="168">
        <f>X266*K266</f>
        <v>40.748399999999997</v>
      </c>
      <c r="Z266" s="168">
        <v>0</v>
      </c>
      <c r="AA266" s="169">
        <f>Z266*K266</f>
        <v>0</v>
      </c>
      <c r="AR266" s="21" t="s">
        <v>150</v>
      </c>
      <c r="AT266" s="21" t="s">
        <v>128</v>
      </c>
      <c r="AU266" s="21" t="s">
        <v>87</v>
      </c>
      <c r="AY266" s="21" t="s">
        <v>127</v>
      </c>
      <c r="BE266" s="109">
        <f>IF(U266="základní",N266,0)</f>
        <v>0</v>
      </c>
      <c r="BF266" s="109">
        <f>IF(U266="snížená",N266,0)</f>
        <v>0</v>
      </c>
      <c r="BG266" s="109">
        <f>IF(U266="zákl. přenesená",N266,0)</f>
        <v>0</v>
      </c>
      <c r="BH266" s="109">
        <f>IF(U266="sníž. přenesená",N266,0)</f>
        <v>0</v>
      </c>
      <c r="BI266" s="109">
        <f>IF(U266="nulová",N266,0)</f>
        <v>0</v>
      </c>
      <c r="BJ266" s="21" t="s">
        <v>22</v>
      </c>
      <c r="BK266" s="109">
        <f>ROUND(L266*K266,2)</f>
        <v>0</v>
      </c>
      <c r="BL266" s="21" t="s">
        <v>150</v>
      </c>
      <c r="BM266" s="21" t="s">
        <v>1430</v>
      </c>
    </row>
    <row r="267" spans="2:65" s="11" customFormat="1" ht="22.5" customHeight="1">
      <c r="B267" s="178"/>
      <c r="C267" s="179"/>
      <c r="D267" s="179"/>
      <c r="E267" s="180" t="s">
        <v>5</v>
      </c>
      <c r="F267" s="300" t="s">
        <v>1359</v>
      </c>
      <c r="G267" s="301"/>
      <c r="H267" s="301"/>
      <c r="I267" s="301"/>
      <c r="J267" s="179"/>
      <c r="K267" s="181" t="s">
        <v>5</v>
      </c>
      <c r="L267" s="179"/>
      <c r="M267" s="179"/>
      <c r="N267" s="179"/>
      <c r="O267" s="179"/>
      <c r="P267" s="179"/>
      <c r="Q267" s="179"/>
      <c r="R267" s="182"/>
      <c r="T267" s="183"/>
      <c r="U267" s="179"/>
      <c r="V267" s="179"/>
      <c r="W267" s="179"/>
      <c r="X267" s="179"/>
      <c r="Y267" s="179"/>
      <c r="Z267" s="179"/>
      <c r="AA267" s="184"/>
      <c r="AT267" s="185" t="s">
        <v>134</v>
      </c>
      <c r="AU267" s="185" t="s">
        <v>87</v>
      </c>
      <c r="AV267" s="11" t="s">
        <v>22</v>
      </c>
      <c r="AW267" s="11" t="s">
        <v>35</v>
      </c>
      <c r="AX267" s="11" t="s">
        <v>77</v>
      </c>
      <c r="AY267" s="185" t="s">
        <v>127</v>
      </c>
    </row>
    <row r="268" spans="2:65" s="11" customFormat="1" ht="22.5" customHeight="1">
      <c r="B268" s="178"/>
      <c r="C268" s="179"/>
      <c r="D268" s="179"/>
      <c r="E268" s="180" t="s">
        <v>5</v>
      </c>
      <c r="F268" s="290" t="s">
        <v>1360</v>
      </c>
      <c r="G268" s="291"/>
      <c r="H268" s="291"/>
      <c r="I268" s="291"/>
      <c r="J268" s="179"/>
      <c r="K268" s="181" t="s">
        <v>5</v>
      </c>
      <c r="L268" s="179"/>
      <c r="M268" s="179"/>
      <c r="N268" s="179"/>
      <c r="O268" s="179"/>
      <c r="P268" s="179"/>
      <c r="Q268" s="179"/>
      <c r="R268" s="182"/>
      <c r="T268" s="183"/>
      <c r="U268" s="179"/>
      <c r="V268" s="179"/>
      <c r="W268" s="179"/>
      <c r="X268" s="179"/>
      <c r="Y268" s="179"/>
      <c r="Z268" s="179"/>
      <c r="AA268" s="184"/>
      <c r="AT268" s="185" t="s">
        <v>134</v>
      </c>
      <c r="AU268" s="185" t="s">
        <v>87</v>
      </c>
      <c r="AV268" s="11" t="s">
        <v>22</v>
      </c>
      <c r="AW268" s="11" t="s">
        <v>35</v>
      </c>
      <c r="AX268" s="11" t="s">
        <v>77</v>
      </c>
      <c r="AY268" s="185" t="s">
        <v>127</v>
      </c>
    </row>
    <row r="269" spans="2:65" s="11" customFormat="1" ht="22.5" customHeight="1">
      <c r="B269" s="178"/>
      <c r="C269" s="179"/>
      <c r="D269" s="179"/>
      <c r="E269" s="180" t="s">
        <v>5</v>
      </c>
      <c r="F269" s="290" t="s">
        <v>1361</v>
      </c>
      <c r="G269" s="291"/>
      <c r="H269" s="291"/>
      <c r="I269" s="291"/>
      <c r="J269" s="179"/>
      <c r="K269" s="181" t="s">
        <v>5</v>
      </c>
      <c r="L269" s="179"/>
      <c r="M269" s="179"/>
      <c r="N269" s="179"/>
      <c r="O269" s="179"/>
      <c r="P269" s="179"/>
      <c r="Q269" s="179"/>
      <c r="R269" s="182"/>
      <c r="T269" s="183"/>
      <c r="U269" s="179"/>
      <c r="V269" s="179"/>
      <c r="W269" s="179"/>
      <c r="X269" s="179"/>
      <c r="Y269" s="179"/>
      <c r="Z269" s="179"/>
      <c r="AA269" s="184"/>
      <c r="AT269" s="185" t="s">
        <v>134</v>
      </c>
      <c r="AU269" s="185" t="s">
        <v>87</v>
      </c>
      <c r="AV269" s="11" t="s">
        <v>22</v>
      </c>
      <c r="AW269" s="11" t="s">
        <v>35</v>
      </c>
      <c r="AX269" s="11" t="s">
        <v>77</v>
      </c>
      <c r="AY269" s="185" t="s">
        <v>127</v>
      </c>
    </row>
    <row r="270" spans="2:65" s="11" customFormat="1" ht="22.5" customHeight="1">
      <c r="B270" s="178"/>
      <c r="C270" s="179"/>
      <c r="D270" s="179"/>
      <c r="E270" s="180" t="s">
        <v>5</v>
      </c>
      <c r="F270" s="290" t="s">
        <v>1362</v>
      </c>
      <c r="G270" s="291"/>
      <c r="H270" s="291"/>
      <c r="I270" s="291"/>
      <c r="J270" s="179"/>
      <c r="K270" s="181" t="s">
        <v>5</v>
      </c>
      <c r="L270" s="179"/>
      <c r="M270" s="179"/>
      <c r="N270" s="179"/>
      <c r="O270" s="179"/>
      <c r="P270" s="179"/>
      <c r="Q270" s="179"/>
      <c r="R270" s="182"/>
      <c r="T270" s="183"/>
      <c r="U270" s="179"/>
      <c r="V270" s="179"/>
      <c r="W270" s="179"/>
      <c r="X270" s="179"/>
      <c r="Y270" s="179"/>
      <c r="Z270" s="179"/>
      <c r="AA270" s="184"/>
      <c r="AT270" s="185" t="s">
        <v>134</v>
      </c>
      <c r="AU270" s="185" t="s">
        <v>87</v>
      </c>
      <c r="AV270" s="11" t="s">
        <v>22</v>
      </c>
      <c r="AW270" s="11" t="s">
        <v>35</v>
      </c>
      <c r="AX270" s="11" t="s">
        <v>77</v>
      </c>
      <c r="AY270" s="185" t="s">
        <v>127</v>
      </c>
    </row>
    <row r="271" spans="2:65" s="11" customFormat="1" ht="22.5" customHeight="1">
      <c r="B271" s="178"/>
      <c r="C271" s="179"/>
      <c r="D271" s="179"/>
      <c r="E271" s="180" t="s">
        <v>5</v>
      </c>
      <c r="F271" s="290" t="s">
        <v>1369</v>
      </c>
      <c r="G271" s="291"/>
      <c r="H271" s="291"/>
      <c r="I271" s="291"/>
      <c r="J271" s="179"/>
      <c r="K271" s="181" t="s">
        <v>5</v>
      </c>
      <c r="L271" s="179"/>
      <c r="M271" s="179"/>
      <c r="N271" s="179"/>
      <c r="O271" s="179"/>
      <c r="P271" s="179"/>
      <c r="Q271" s="179"/>
      <c r="R271" s="182"/>
      <c r="T271" s="183"/>
      <c r="U271" s="179"/>
      <c r="V271" s="179"/>
      <c r="W271" s="179"/>
      <c r="X271" s="179"/>
      <c r="Y271" s="179"/>
      <c r="Z271" s="179"/>
      <c r="AA271" s="184"/>
      <c r="AT271" s="185" t="s">
        <v>134</v>
      </c>
      <c r="AU271" s="185" t="s">
        <v>87</v>
      </c>
      <c r="AV271" s="11" t="s">
        <v>22</v>
      </c>
      <c r="AW271" s="11" t="s">
        <v>35</v>
      </c>
      <c r="AX271" s="11" t="s">
        <v>77</v>
      </c>
      <c r="AY271" s="185" t="s">
        <v>127</v>
      </c>
    </row>
    <row r="272" spans="2:65" s="10" customFormat="1" ht="22.5" customHeight="1">
      <c r="B272" s="170"/>
      <c r="C272" s="171"/>
      <c r="D272" s="171"/>
      <c r="E272" s="172" t="s">
        <v>5</v>
      </c>
      <c r="F272" s="302" t="s">
        <v>1370</v>
      </c>
      <c r="G272" s="303"/>
      <c r="H272" s="303"/>
      <c r="I272" s="303"/>
      <c r="J272" s="171"/>
      <c r="K272" s="173">
        <v>107.8</v>
      </c>
      <c r="L272" s="171"/>
      <c r="M272" s="171"/>
      <c r="N272" s="171"/>
      <c r="O272" s="171"/>
      <c r="P272" s="171"/>
      <c r="Q272" s="171"/>
      <c r="R272" s="174"/>
      <c r="T272" s="175"/>
      <c r="U272" s="171"/>
      <c r="V272" s="171"/>
      <c r="W272" s="171"/>
      <c r="X272" s="171"/>
      <c r="Y272" s="171"/>
      <c r="Z272" s="171"/>
      <c r="AA272" s="176"/>
      <c r="AT272" s="177" t="s">
        <v>134</v>
      </c>
      <c r="AU272" s="177" t="s">
        <v>87</v>
      </c>
      <c r="AV272" s="10" t="s">
        <v>87</v>
      </c>
      <c r="AW272" s="10" t="s">
        <v>35</v>
      </c>
      <c r="AX272" s="10" t="s">
        <v>22</v>
      </c>
      <c r="AY272" s="177" t="s">
        <v>127</v>
      </c>
    </row>
    <row r="273" spans="2:65" s="1" customFormat="1" ht="22.5" customHeight="1">
      <c r="B273" s="135"/>
      <c r="C273" s="163" t="s">
        <v>436</v>
      </c>
      <c r="D273" s="163" t="s">
        <v>128</v>
      </c>
      <c r="E273" s="164" t="s">
        <v>425</v>
      </c>
      <c r="F273" s="285" t="s">
        <v>426</v>
      </c>
      <c r="G273" s="285"/>
      <c r="H273" s="285"/>
      <c r="I273" s="285"/>
      <c r="J273" s="165" t="s">
        <v>261</v>
      </c>
      <c r="K273" s="166">
        <v>2.8</v>
      </c>
      <c r="L273" s="286">
        <v>0</v>
      </c>
      <c r="M273" s="286"/>
      <c r="N273" s="287">
        <f>ROUND(L273*K273,2)</f>
        <v>0</v>
      </c>
      <c r="O273" s="287"/>
      <c r="P273" s="287"/>
      <c r="Q273" s="287"/>
      <c r="R273" s="138"/>
      <c r="T273" s="167" t="s">
        <v>5</v>
      </c>
      <c r="U273" s="47" t="s">
        <v>42</v>
      </c>
      <c r="V273" s="39"/>
      <c r="W273" s="168">
        <f>V273*K273</f>
        <v>0</v>
      </c>
      <c r="X273" s="168">
        <v>0.47260000000000002</v>
      </c>
      <c r="Y273" s="168">
        <f>X273*K273</f>
        <v>1.32328</v>
      </c>
      <c r="Z273" s="168">
        <v>0</v>
      </c>
      <c r="AA273" s="169">
        <f>Z273*K273</f>
        <v>0</v>
      </c>
      <c r="AR273" s="21" t="s">
        <v>150</v>
      </c>
      <c r="AT273" s="21" t="s">
        <v>128</v>
      </c>
      <c r="AU273" s="21" t="s">
        <v>87</v>
      </c>
      <c r="AY273" s="21" t="s">
        <v>127</v>
      </c>
      <c r="BE273" s="109">
        <f>IF(U273="základní",N273,0)</f>
        <v>0</v>
      </c>
      <c r="BF273" s="109">
        <f>IF(U273="snížená",N273,0)</f>
        <v>0</v>
      </c>
      <c r="BG273" s="109">
        <f>IF(U273="zákl. přenesená",N273,0)</f>
        <v>0</v>
      </c>
      <c r="BH273" s="109">
        <f>IF(U273="sníž. přenesená",N273,0)</f>
        <v>0</v>
      </c>
      <c r="BI273" s="109">
        <f>IF(U273="nulová",N273,0)</f>
        <v>0</v>
      </c>
      <c r="BJ273" s="21" t="s">
        <v>22</v>
      </c>
      <c r="BK273" s="109">
        <f>ROUND(L273*K273,2)</f>
        <v>0</v>
      </c>
      <c r="BL273" s="21" t="s">
        <v>150</v>
      </c>
      <c r="BM273" s="21" t="s">
        <v>1431</v>
      </c>
    </row>
    <row r="274" spans="2:65" s="11" customFormat="1" ht="22.5" customHeight="1">
      <c r="B274" s="178"/>
      <c r="C274" s="179"/>
      <c r="D274" s="179"/>
      <c r="E274" s="180" t="s">
        <v>5</v>
      </c>
      <c r="F274" s="300" t="s">
        <v>1359</v>
      </c>
      <c r="G274" s="301"/>
      <c r="H274" s="301"/>
      <c r="I274" s="301"/>
      <c r="J274" s="179"/>
      <c r="K274" s="181" t="s">
        <v>5</v>
      </c>
      <c r="L274" s="179"/>
      <c r="M274" s="179"/>
      <c r="N274" s="179"/>
      <c r="O274" s="179"/>
      <c r="P274" s="179"/>
      <c r="Q274" s="179"/>
      <c r="R274" s="182"/>
      <c r="T274" s="183"/>
      <c r="U274" s="179"/>
      <c r="V274" s="179"/>
      <c r="W274" s="179"/>
      <c r="X274" s="179"/>
      <c r="Y274" s="179"/>
      <c r="Z274" s="179"/>
      <c r="AA274" s="184"/>
      <c r="AT274" s="185" t="s">
        <v>134</v>
      </c>
      <c r="AU274" s="185" t="s">
        <v>87</v>
      </c>
      <c r="AV274" s="11" t="s">
        <v>22</v>
      </c>
      <c r="AW274" s="11" t="s">
        <v>35</v>
      </c>
      <c r="AX274" s="11" t="s">
        <v>77</v>
      </c>
      <c r="AY274" s="185" t="s">
        <v>127</v>
      </c>
    </row>
    <row r="275" spans="2:65" s="11" customFormat="1" ht="22.5" customHeight="1">
      <c r="B275" s="178"/>
      <c r="C275" s="179"/>
      <c r="D275" s="179"/>
      <c r="E275" s="180" t="s">
        <v>5</v>
      </c>
      <c r="F275" s="290" t="s">
        <v>1360</v>
      </c>
      <c r="G275" s="291"/>
      <c r="H275" s="291"/>
      <c r="I275" s="291"/>
      <c r="J275" s="179"/>
      <c r="K275" s="181" t="s">
        <v>5</v>
      </c>
      <c r="L275" s="179"/>
      <c r="M275" s="179"/>
      <c r="N275" s="179"/>
      <c r="O275" s="179"/>
      <c r="P275" s="179"/>
      <c r="Q275" s="179"/>
      <c r="R275" s="182"/>
      <c r="T275" s="183"/>
      <c r="U275" s="179"/>
      <c r="V275" s="179"/>
      <c r="W275" s="179"/>
      <c r="X275" s="179"/>
      <c r="Y275" s="179"/>
      <c r="Z275" s="179"/>
      <c r="AA275" s="184"/>
      <c r="AT275" s="185" t="s">
        <v>134</v>
      </c>
      <c r="AU275" s="185" t="s">
        <v>87</v>
      </c>
      <c r="AV275" s="11" t="s">
        <v>22</v>
      </c>
      <c r="AW275" s="11" t="s">
        <v>35</v>
      </c>
      <c r="AX275" s="11" t="s">
        <v>77</v>
      </c>
      <c r="AY275" s="185" t="s">
        <v>127</v>
      </c>
    </row>
    <row r="276" spans="2:65" s="11" customFormat="1" ht="22.5" customHeight="1">
      <c r="B276" s="178"/>
      <c r="C276" s="179"/>
      <c r="D276" s="179"/>
      <c r="E276" s="180" t="s">
        <v>5</v>
      </c>
      <c r="F276" s="290" t="s">
        <v>1361</v>
      </c>
      <c r="G276" s="291"/>
      <c r="H276" s="291"/>
      <c r="I276" s="291"/>
      <c r="J276" s="179"/>
      <c r="K276" s="181" t="s">
        <v>5</v>
      </c>
      <c r="L276" s="179"/>
      <c r="M276" s="179"/>
      <c r="N276" s="179"/>
      <c r="O276" s="179"/>
      <c r="P276" s="179"/>
      <c r="Q276" s="179"/>
      <c r="R276" s="182"/>
      <c r="T276" s="183"/>
      <c r="U276" s="179"/>
      <c r="V276" s="179"/>
      <c r="W276" s="179"/>
      <c r="X276" s="179"/>
      <c r="Y276" s="179"/>
      <c r="Z276" s="179"/>
      <c r="AA276" s="184"/>
      <c r="AT276" s="185" t="s">
        <v>134</v>
      </c>
      <c r="AU276" s="185" t="s">
        <v>87</v>
      </c>
      <c r="AV276" s="11" t="s">
        <v>22</v>
      </c>
      <c r="AW276" s="11" t="s">
        <v>35</v>
      </c>
      <c r="AX276" s="11" t="s">
        <v>77</v>
      </c>
      <c r="AY276" s="185" t="s">
        <v>127</v>
      </c>
    </row>
    <row r="277" spans="2:65" s="11" customFormat="1" ht="22.5" customHeight="1">
      <c r="B277" s="178"/>
      <c r="C277" s="179"/>
      <c r="D277" s="179"/>
      <c r="E277" s="180" t="s">
        <v>5</v>
      </c>
      <c r="F277" s="290" t="s">
        <v>1362</v>
      </c>
      <c r="G277" s="291"/>
      <c r="H277" s="291"/>
      <c r="I277" s="291"/>
      <c r="J277" s="179"/>
      <c r="K277" s="181" t="s">
        <v>5</v>
      </c>
      <c r="L277" s="179"/>
      <c r="M277" s="179"/>
      <c r="N277" s="179"/>
      <c r="O277" s="179"/>
      <c r="P277" s="179"/>
      <c r="Q277" s="179"/>
      <c r="R277" s="182"/>
      <c r="T277" s="183"/>
      <c r="U277" s="179"/>
      <c r="V277" s="179"/>
      <c r="W277" s="179"/>
      <c r="X277" s="179"/>
      <c r="Y277" s="179"/>
      <c r="Z277" s="179"/>
      <c r="AA277" s="184"/>
      <c r="AT277" s="185" t="s">
        <v>134</v>
      </c>
      <c r="AU277" s="185" t="s">
        <v>87</v>
      </c>
      <c r="AV277" s="11" t="s">
        <v>22</v>
      </c>
      <c r="AW277" s="11" t="s">
        <v>35</v>
      </c>
      <c r="AX277" s="11" t="s">
        <v>77</v>
      </c>
      <c r="AY277" s="185" t="s">
        <v>127</v>
      </c>
    </row>
    <row r="278" spans="2:65" s="11" customFormat="1" ht="22.5" customHeight="1">
      <c r="B278" s="178"/>
      <c r="C278" s="179"/>
      <c r="D278" s="179"/>
      <c r="E278" s="180" t="s">
        <v>5</v>
      </c>
      <c r="F278" s="290" t="s">
        <v>1363</v>
      </c>
      <c r="G278" s="291"/>
      <c r="H278" s="291"/>
      <c r="I278" s="291"/>
      <c r="J278" s="179"/>
      <c r="K278" s="181" t="s">
        <v>5</v>
      </c>
      <c r="L278" s="179"/>
      <c r="M278" s="179"/>
      <c r="N278" s="179"/>
      <c r="O278" s="179"/>
      <c r="P278" s="179"/>
      <c r="Q278" s="179"/>
      <c r="R278" s="182"/>
      <c r="T278" s="183"/>
      <c r="U278" s="179"/>
      <c r="V278" s="179"/>
      <c r="W278" s="179"/>
      <c r="X278" s="179"/>
      <c r="Y278" s="179"/>
      <c r="Z278" s="179"/>
      <c r="AA278" s="184"/>
      <c r="AT278" s="185" t="s">
        <v>134</v>
      </c>
      <c r="AU278" s="185" t="s">
        <v>87</v>
      </c>
      <c r="AV278" s="11" t="s">
        <v>22</v>
      </c>
      <c r="AW278" s="11" t="s">
        <v>35</v>
      </c>
      <c r="AX278" s="11" t="s">
        <v>77</v>
      </c>
      <c r="AY278" s="185" t="s">
        <v>127</v>
      </c>
    </row>
    <row r="279" spans="2:65" s="10" customFormat="1" ht="22.5" customHeight="1">
      <c r="B279" s="170"/>
      <c r="C279" s="171"/>
      <c r="D279" s="171"/>
      <c r="E279" s="172" t="s">
        <v>5</v>
      </c>
      <c r="F279" s="302" t="s">
        <v>1364</v>
      </c>
      <c r="G279" s="303"/>
      <c r="H279" s="303"/>
      <c r="I279" s="303"/>
      <c r="J279" s="171"/>
      <c r="K279" s="173">
        <v>2.8</v>
      </c>
      <c r="L279" s="171"/>
      <c r="M279" s="171"/>
      <c r="N279" s="171"/>
      <c r="O279" s="171"/>
      <c r="P279" s="171"/>
      <c r="Q279" s="171"/>
      <c r="R279" s="174"/>
      <c r="T279" s="175"/>
      <c r="U279" s="171"/>
      <c r="V279" s="171"/>
      <c r="W279" s="171"/>
      <c r="X279" s="171"/>
      <c r="Y279" s="171"/>
      <c r="Z279" s="171"/>
      <c r="AA279" s="176"/>
      <c r="AT279" s="177" t="s">
        <v>134</v>
      </c>
      <c r="AU279" s="177" t="s">
        <v>87</v>
      </c>
      <c r="AV279" s="10" t="s">
        <v>87</v>
      </c>
      <c r="AW279" s="10" t="s">
        <v>35</v>
      </c>
      <c r="AX279" s="10" t="s">
        <v>22</v>
      </c>
      <c r="AY279" s="177" t="s">
        <v>127</v>
      </c>
    </row>
    <row r="280" spans="2:65" s="1" customFormat="1" ht="31.5" customHeight="1">
      <c r="B280" s="135"/>
      <c r="C280" s="163" t="s">
        <v>440</v>
      </c>
      <c r="D280" s="163" t="s">
        <v>128</v>
      </c>
      <c r="E280" s="164" t="s">
        <v>429</v>
      </c>
      <c r="F280" s="285" t="s">
        <v>430</v>
      </c>
      <c r="G280" s="285"/>
      <c r="H280" s="285"/>
      <c r="I280" s="285"/>
      <c r="J280" s="165" t="s">
        <v>261</v>
      </c>
      <c r="K280" s="166">
        <v>107.8</v>
      </c>
      <c r="L280" s="286">
        <v>0</v>
      </c>
      <c r="M280" s="286"/>
      <c r="N280" s="287">
        <f>ROUND(L280*K280,2)</f>
        <v>0</v>
      </c>
      <c r="O280" s="287"/>
      <c r="P280" s="287"/>
      <c r="Q280" s="287"/>
      <c r="R280" s="138"/>
      <c r="T280" s="167" t="s">
        <v>5</v>
      </c>
      <c r="U280" s="47" t="s">
        <v>42</v>
      </c>
      <c r="V280" s="39"/>
      <c r="W280" s="168">
        <f>V280*K280</f>
        <v>0</v>
      </c>
      <c r="X280" s="168">
        <v>0.23737</v>
      </c>
      <c r="Y280" s="168">
        <f>X280*K280</f>
        <v>25.588486</v>
      </c>
      <c r="Z280" s="168">
        <v>0</v>
      </c>
      <c r="AA280" s="169">
        <f>Z280*K280</f>
        <v>0</v>
      </c>
      <c r="AR280" s="21" t="s">
        <v>150</v>
      </c>
      <c r="AT280" s="21" t="s">
        <v>128</v>
      </c>
      <c r="AU280" s="21" t="s">
        <v>87</v>
      </c>
      <c r="AY280" s="21" t="s">
        <v>127</v>
      </c>
      <c r="BE280" s="109">
        <f>IF(U280="základní",N280,0)</f>
        <v>0</v>
      </c>
      <c r="BF280" s="109">
        <f>IF(U280="snížená",N280,0)</f>
        <v>0</v>
      </c>
      <c r="BG280" s="109">
        <f>IF(U280="zákl. přenesená",N280,0)</f>
        <v>0</v>
      </c>
      <c r="BH280" s="109">
        <f>IF(U280="sníž. přenesená",N280,0)</f>
        <v>0</v>
      </c>
      <c r="BI280" s="109">
        <f>IF(U280="nulová",N280,0)</f>
        <v>0</v>
      </c>
      <c r="BJ280" s="21" t="s">
        <v>22</v>
      </c>
      <c r="BK280" s="109">
        <f>ROUND(L280*K280,2)</f>
        <v>0</v>
      </c>
      <c r="BL280" s="21" t="s">
        <v>150</v>
      </c>
      <c r="BM280" s="21" t="s">
        <v>1432</v>
      </c>
    </row>
    <row r="281" spans="2:65" s="11" customFormat="1" ht="22.5" customHeight="1">
      <c r="B281" s="178"/>
      <c r="C281" s="179"/>
      <c r="D281" s="179"/>
      <c r="E281" s="180" t="s">
        <v>5</v>
      </c>
      <c r="F281" s="300" t="s">
        <v>1359</v>
      </c>
      <c r="G281" s="301"/>
      <c r="H281" s="301"/>
      <c r="I281" s="301"/>
      <c r="J281" s="179"/>
      <c r="K281" s="181" t="s">
        <v>5</v>
      </c>
      <c r="L281" s="179"/>
      <c r="M281" s="179"/>
      <c r="N281" s="179"/>
      <c r="O281" s="179"/>
      <c r="P281" s="179"/>
      <c r="Q281" s="179"/>
      <c r="R281" s="182"/>
      <c r="T281" s="183"/>
      <c r="U281" s="179"/>
      <c r="V281" s="179"/>
      <c r="W281" s="179"/>
      <c r="X281" s="179"/>
      <c r="Y281" s="179"/>
      <c r="Z281" s="179"/>
      <c r="AA281" s="184"/>
      <c r="AT281" s="185" t="s">
        <v>134</v>
      </c>
      <c r="AU281" s="185" t="s">
        <v>87</v>
      </c>
      <c r="AV281" s="11" t="s">
        <v>22</v>
      </c>
      <c r="AW281" s="11" t="s">
        <v>35</v>
      </c>
      <c r="AX281" s="11" t="s">
        <v>77</v>
      </c>
      <c r="AY281" s="185" t="s">
        <v>127</v>
      </c>
    </row>
    <row r="282" spans="2:65" s="11" customFormat="1" ht="22.5" customHeight="1">
      <c r="B282" s="178"/>
      <c r="C282" s="179"/>
      <c r="D282" s="179"/>
      <c r="E282" s="180" t="s">
        <v>5</v>
      </c>
      <c r="F282" s="290" t="s">
        <v>1360</v>
      </c>
      <c r="G282" s="291"/>
      <c r="H282" s="291"/>
      <c r="I282" s="291"/>
      <c r="J282" s="179"/>
      <c r="K282" s="181" t="s">
        <v>5</v>
      </c>
      <c r="L282" s="179"/>
      <c r="M282" s="179"/>
      <c r="N282" s="179"/>
      <c r="O282" s="179"/>
      <c r="P282" s="179"/>
      <c r="Q282" s="179"/>
      <c r="R282" s="182"/>
      <c r="T282" s="183"/>
      <c r="U282" s="179"/>
      <c r="V282" s="179"/>
      <c r="W282" s="179"/>
      <c r="X282" s="179"/>
      <c r="Y282" s="179"/>
      <c r="Z282" s="179"/>
      <c r="AA282" s="184"/>
      <c r="AT282" s="185" t="s">
        <v>134</v>
      </c>
      <c r="AU282" s="185" t="s">
        <v>87</v>
      </c>
      <c r="AV282" s="11" t="s">
        <v>22</v>
      </c>
      <c r="AW282" s="11" t="s">
        <v>35</v>
      </c>
      <c r="AX282" s="11" t="s">
        <v>77</v>
      </c>
      <c r="AY282" s="185" t="s">
        <v>127</v>
      </c>
    </row>
    <row r="283" spans="2:65" s="11" customFormat="1" ht="22.5" customHeight="1">
      <c r="B283" s="178"/>
      <c r="C283" s="179"/>
      <c r="D283" s="179"/>
      <c r="E283" s="180" t="s">
        <v>5</v>
      </c>
      <c r="F283" s="290" t="s">
        <v>1361</v>
      </c>
      <c r="G283" s="291"/>
      <c r="H283" s="291"/>
      <c r="I283" s="291"/>
      <c r="J283" s="179"/>
      <c r="K283" s="181" t="s">
        <v>5</v>
      </c>
      <c r="L283" s="179"/>
      <c r="M283" s="179"/>
      <c r="N283" s="179"/>
      <c r="O283" s="179"/>
      <c r="P283" s="179"/>
      <c r="Q283" s="179"/>
      <c r="R283" s="182"/>
      <c r="T283" s="183"/>
      <c r="U283" s="179"/>
      <c r="V283" s="179"/>
      <c r="W283" s="179"/>
      <c r="X283" s="179"/>
      <c r="Y283" s="179"/>
      <c r="Z283" s="179"/>
      <c r="AA283" s="184"/>
      <c r="AT283" s="185" t="s">
        <v>134</v>
      </c>
      <c r="AU283" s="185" t="s">
        <v>87</v>
      </c>
      <c r="AV283" s="11" t="s">
        <v>22</v>
      </c>
      <c r="AW283" s="11" t="s">
        <v>35</v>
      </c>
      <c r="AX283" s="11" t="s">
        <v>77</v>
      </c>
      <c r="AY283" s="185" t="s">
        <v>127</v>
      </c>
    </row>
    <row r="284" spans="2:65" s="11" customFormat="1" ht="22.5" customHeight="1">
      <c r="B284" s="178"/>
      <c r="C284" s="179"/>
      <c r="D284" s="179"/>
      <c r="E284" s="180" t="s">
        <v>5</v>
      </c>
      <c r="F284" s="290" t="s">
        <v>1362</v>
      </c>
      <c r="G284" s="291"/>
      <c r="H284" s="291"/>
      <c r="I284" s="291"/>
      <c r="J284" s="179"/>
      <c r="K284" s="181" t="s">
        <v>5</v>
      </c>
      <c r="L284" s="179"/>
      <c r="M284" s="179"/>
      <c r="N284" s="179"/>
      <c r="O284" s="179"/>
      <c r="P284" s="179"/>
      <c r="Q284" s="179"/>
      <c r="R284" s="182"/>
      <c r="T284" s="183"/>
      <c r="U284" s="179"/>
      <c r="V284" s="179"/>
      <c r="W284" s="179"/>
      <c r="X284" s="179"/>
      <c r="Y284" s="179"/>
      <c r="Z284" s="179"/>
      <c r="AA284" s="184"/>
      <c r="AT284" s="185" t="s">
        <v>134</v>
      </c>
      <c r="AU284" s="185" t="s">
        <v>87</v>
      </c>
      <c r="AV284" s="11" t="s">
        <v>22</v>
      </c>
      <c r="AW284" s="11" t="s">
        <v>35</v>
      </c>
      <c r="AX284" s="11" t="s">
        <v>77</v>
      </c>
      <c r="AY284" s="185" t="s">
        <v>127</v>
      </c>
    </row>
    <row r="285" spans="2:65" s="11" customFormat="1" ht="22.5" customHeight="1">
      <c r="B285" s="178"/>
      <c r="C285" s="179"/>
      <c r="D285" s="179"/>
      <c r="E285" s="180" t="s">
        <v>5</v>
      </c>
      <c r="F285" s="290" t="s">
        <v>1369</v>
      </c>
      <c r="G285" s="291"/>
      <c r="H285" s="291"/>
      <c r="I285" s="291"/>
      <c r="J285" s="179"/>
      <c r="K285" s="181" t="s">
        <v>5</v>
      </c>
      <c r="L285" s="179"/>
      <c r="M285" s="179"/>
      <c r="N285" s="179"/>
      <c r="O285" s="179"/>
      <c r="P285" s="179"/>
      <c r="Q285" s="179"/>
      <c r="R285" s="182"/>
      <c r="T285" s="183"/>
      <c r="U285" s="179"/>
      <c r="V285" s="179"/>
      <c r="W285" s="179"/>
      <c r="X285" s="179"/>
      <c r="Y285" s="179"/>
      <c r="Z285" s="179"/>
      <c r="AA285" s="184"/>
      <c r="AT285" s="185" t="s">
        <v>134</v>
      </c>
      <c r="AU285" s="185" t="s">
        <v>87</v>
      </c>
      <c r="AV285" s="11" t="s">
        <v>22</v>
      </c>
      <c r="AW285" s="11" t="s">
        <v>35</v>
      </c>
      <c r="AX285" s="11" t="s">
        <v>77</v>
      </c>
      <c r="AY285" s="185" t="s">
        <v>127</v>
      </c>
    </row>
    <row r="286" spans="2:65" s="10" customFormat="1" ht="22.5" customHeight="1">
      <c r="B286" s="170"/>
      <c r="C286" s="171"/>
      <c r="D286" s="171"/>
      <c r="E286" s="172" t="s">
        <v>5</v>
      </c>
      <c r="F286" s="302" t="s">
        <v>1370</v>
      </c>
      <c r="G286" s="303"/>
      <c r="H286" s="303"/>
      <c r="I286" s="303"/>
      <c r="J286" s="171"/>
      <c r="K286" s="173">
        <v>107.8</v>
      </c>
      <c r="L286" s="171"/>
      <c r="M286" s="171"/>
      <c r="N286" s="171"/>
      <c r="O286" s="171"/>
      <c r="P286" s="171"/>
      <c r="Q286" s="171"/>
      <c r="R286" s="174"/>
      <c r="T286" s="175"/>
      <c r="U286" s="171"/>
      <c r="V286" s="171"/>
      <c r="W286" s="171"/>
      <c r="X286" s="171"/>
      <c r="Y286" s="171"/>
      <c r="Z286" s="171"/>
      <c r="AA286" s="176"/>
      <c r="AT286" s="177" t="s">
        <v>134</v>
      </c>
      <c r="AU286" s="177" t="s">
        <v>87</v>
      </c>
      <c r="AV286" s="10" t="s">
        <v>87</v>
      </c>
      <c r="AW286" s="10" t="s">
        <v>35</v>
      </c>
      <c r="AX286" s="10" t="s">
        <v>22</v>
      </c>
      <c r="AY286" s="177" t="s">
        <v>127</v>
      </c>
    </row>
    <row r="287" spans="2:65" s="1" customFormat="1" ht="31.5" customHeight="1">
      <c r="B287" s="135"/>
      <c r="C287" s="163" t="s">
        <v>444</v>
      </c>
      <c r="D287" s="163" t="s">
        <v>128</v>
      </c>
      <c r="E287" s="164" t="s">
        <v>433</v>
      </c>
      <c r="F287" s="285" t="s">
        <v>434</v>
      </c>
      <c r="G287" s="285"/>
      <c r="H287" s="285"/>
      <c r="I287" s="285"/>
      <c r="J287" s="165" t="s">
        <v>261</v>
      </c>
      <c r="K287" s="166">
        <v>107.8</v>
      </c>
      <c r="L287" s="286">
        <v>0</v>
      </c>
      <c r="M287" s="286"/>
      <c r="N287" s="287">
        <f>ROUND(L287*K287,2)</f>
        <v>0</v>
      </c>
      <c r="O287" s="287"/>
      <c r="P287" s="287"/>
      <c r="Q287" s="287"/>
      <c r="R287" s="138"/>
      <c r="T287" s="167" t="s">
        <v>5</v>
      </c>
      <c r="U287" s="47" t="s">
        <v>42</v>
      </c>
      <c r="V287" s="39"/>
      <c r="W287" s="168">
        <f>V287*K287</f>
        <v>0</v>
      </c>
      <c r="X287" s="168">
        <v>6.0099999999999997E-3</v>
      </c>
      <c r="Y287" s="168">
        <f>X287*K287</f>
        <v>0.64787799999999995</v>
      </c>
      <c r="Z287" s="168">
        <v>0</v>
      </c>
      <c r="AA287" s="169">
        <f>Z287*K287</f>
        <v>0</v>
      </c>
      <c r="AR287" s="21" t="s">
        <v>150</v>
      </c>
      <c r="AT287" s="21" t="s">
        <v>128</v>
      </c>
      <c r="AU287" s="21" t="s">
        <v>87</v>
      </c>
      <c r="AY287" s="21" t="s">
        <v>127</v>
      </c>
      <c r="BE287" s="109">
        <f>IF(U287="základní",N287,0)</f>
        <v>0</v>
      </c>
      <c r="BF287" s="109">
        <f>IF(U287="snížená",N287,0)</f>
        <v>0</v>
      </c>
      <c r="BG287" s="109">
        <f>IF(U287="zákl. přenesená",N287,0)</f>
        <v>0</v>
      </c>
      <c r="BH287" s="109">
        <f>IF(U287="sníž. přenesená",N287,0)</f>
        <v>0</v>
      </c>
      <c r="BI287" s="109">
        <f>IF(U287="nulová",N287,0)</f>
        <v>0</v>
      </c>
      <c r="BJ287" s="21" t="s">
        <v>22</v>
      </c>
      <c r="BK287" s="109">
        <f>ROUND(L287*K287,2)</f>
        <v>0</v>
      </c>
      <c r="BL287" s="21" t="s">
        <v>150</v>
      </c>
      <c r="BM287" s="21" t="s">
        <v>1433</v>
      </c>
    </row>
    <row r="288" spans="2:65" s="11" customFormat="1" ht="22.5" customHeight="1">
      <c r="B288" s="178"/>
      <c r="C288" s="179"/>
      <c r="D288" s="179"/>
      <c r="E288" s="180" t="s">
        <v>5</v>
      </c>
      <c r="F288" s="300" t="s">
        <v>1359</v>
      </c>
      <c r="G288" s="301"/>
      <c r="H288" s="301"/>
      <c r="I288" s="301"/>
      <c r="J288" s="179"/>
      <c r="K288" s="181" t="s">
        <v>5</v>
      </c>
      <c r="L288" s="179"/>
      <c r="M288" s="179"/>
      <c r="N288" s="179"/>
      <c r="O288" s="179"/>
      <c r="P288" s="179"/>
      <c r="Q288" s="179"/>
      <c r="R288" s="182"/>
      <c r="T288" s="183"/>
      <c r="U288" s="179"/>
      <c r="V288" s="179"/>
      <c r="W288" s="179"/>
      <c r="X288" s="179"/>
      <c r="Y288" s="179"/>
      <c r="Z288" s="179"/>
      <c r="AA288" s="184"/>
      <c r="AT288" s="185" t="s">
        <v>134</v>
      </c>
      <c r="AU288" s="185" t="s">
        <v>87</v>
      </c>
      <c r="AV288" s="11" t="s">
        <v>22</v>
      </c>
      <c r="AW288" s="11" t="s">
        <v>35</v>
      </c>
      <c r="AX288" s="11" t="s">
        <v>77</v>
      </c>
      <c r="AY288" s="185" t="s">
        <v>127</v>
      </c>
    </row>
    <row r="289" spans="2:65" s="11" customFormat="1" ht="22.5" customHeight="1">
      <c r="B289" s="178"/>
      <c r="C289" s="179"/>
      <c r="D289" s="179"/>
      <c r="E289" s="180" t="s">
        <v>5</v>
      </c>
      <c r="F289" s="290" t="s">
        <v>1360</v>
      </c>
      <c r="G289" s="291"/>
      <c r="H289" s="291"/>
      <c r="I289" s="291"/>
      <c r="J289" s="179"/>
      <c r="K289" s="181" t="s">
        <v>5</v>
      </c>
      <c r="L289" s="179"/>
      <c r="M289" s="179"/>
      <c r="N289" s="179"/>
      <c r="O289" s="179"/>
      <c r="P289" s="179"/>
      <c r="Q289" s="179"/>
      <c r="R289" s="182"/>
      <c r="T289" s="183"/>
      <c r="U289" s="179"/>
      <c r="V289" s="179"/>
      <c r="W289" s="179"/>
      <c r="X289" s="179"/>
      <c r="Y289" s="179"/>
      <c r="Z289" s="179"/>
      <c r="AA289" s="184"/>
      <c r="AT289" s="185" t="s">
        <v>134</v>
      </c>
      <c r="AU289" s="185" t="s">
        <v>87</v>
      </c>
      <c r="AV289" s="11" t="s">
        <v>22</v>
      </c>
      <c r="AW289" s="11" t="s">
        <v>35</v>
      </c>
      <c r="AX289" s="11" t="s">
        <v>77</v>
      </c>
      <c r="AY289" s="185" t="s">
        <v>127</v>
      </c>
    </row>
    <row r="290" spans="2:65" s="11" customFormat="1" ht="22.5" customHeight="1">
      <c r="B290" s="178"/>
      <c r="C290" s="179"/>
      <c r="D290" s="179"/>
      <c r="E290" s="180" t="s">
        <v>5</v>
      </c>
      <c r="F290" s="290" t="s">
        <v>1361</v>
      </c>
      <c r="G290" s="291"/>
      <c r="H290" s="291"/>
      <c r="I290" s="291"/>
      <c r="J290" s="179"/>
      <c r="K290" s="181" t="s">
        <v>5</v>
      </c>
      <c r="L290" s="179"/>
      <c r="M290" s="179"/>
      <c r="N290" s="179"/>
      <c r="O290" s="179"/>
      <c r="P290" s="179"/>
      <c r="Q290" s="179"/>
      <c r="R290" s="182"/>
      <c r="T290" s="183"/>
      <c r="U290" s="179"/>
      <c r="V290" s="179"/>
      <c r="W290" s="179"/>
      <c r="X290" s="179"/>
      <c r="Y290" s="179"/>
      <c r="Z290" s="179"/>
      <c r="AA290" s="184"/>
      <c r="AT290" s="185" t="s">
        <v>134</v>
      </c>
      <c r="AU290" s="185" t="s">
        <v>87</v>
      </c>
      <c r="AV290" s="11" t="s">
        <v>22</v>
      </c>
      <c r="AW290" s="11" t="s">
        <v>35</v>
      </c>
      <c r="AX290" s="11" t="s">
        <v>77</v>
      </c>
      <c r="AY290" s="185" t="s">
        <v>127</v>
      </c>
    </row>
    <row r="291" spans="2:65" s="11" customFormat="1" ht="22.5" customHeight="1">
      <c r="B291" s="178"/>
      <c r="C291" s="179"/>
      <c r="D291" s="179"/>
      <c r="E291" s="180" t="s">
        <v>5</v>
      </c>
      <c r="F291" s="290" t="s">
        <v>1362</v>
      </c>
      <c r="G291" s="291"/>
      <c r="H291" s="291"/>
      <c r="I291" s="291"/>
      <c r="J291" s="179"/>
      <c r="K291" s="181" t="s">
        <v>5</v>
      </c>
      <c r="L291" s="179"/>
      <c r="M291" s="179"/>
      <c r="N291" s="179"/>
      <c r="O291" s="179"/>
      <c r="P291" s="179"/>
      <c r="Q291" s="179"/>
      <c r="R291" s="182"/>
      <c r="T291" s="183"/>
      <c r="U291" s="179"/>
      <c r="V291" s="179"/>
      <c r="W291" s="179"/>
      <c r="X291" s="179"/>
      <c r="Y291" s="179"/>
      <c r="Z291" s="179"/>
      <c r="AA291" s="184"/>
      <c r="AT291" s="185" t="s">
        <v>134</v>
      </c>
      <c r="AU291" s="185" t="s">
        <v>87</v>
      </c>
      <c r="AV291" s="11" t="s">
        <v>22</v>
      </c>
      <c r="AW291" s="11" t="s">
        <v>35</v>
      </c>
      <c r="AX291" s="11" t="s">
        <v>77</v>
      </c>
      <c r="AY291" s="185" t="s">
        <v>127</v>
      </c>
    </row>
    <row r="292" spans="2:65" s="11" customFormat="1" ht="22.5" customHeight="1">
      <c r="B292" s="178"/>
      <c r="C292" s="179"/>
      <c r="D292" s="179"/>
      <c r="E292" s="180" t="s">
        <v>5</v>
      </c>
      <c r="F292" s="290" t="s">
        <v>1369</v>
      </c>
      <c r="G292" s="291"/>
      <c r="H292" s="291"/>
      <c r="I292" s="291"/>
      <c r="J292" s="179"/>
      <c r="K292" s="181" t="s">
        <v>5</v>
      </c>
      <c r="L292" s="179"/>
      <c r="M292" s="179"/>
      <c r="N292" s="179"/>
      <c r="O292" s="179"/>
      <c r="P292" s="179"/>
      <c r="Q292" s="179"/>
      <c r="R292" s="182"/>
      <c r="T292" s="183"/>
      <c r="U292" s="179"/>
      <c r="V292" s="179"/>
      <c r="W292" s="179"/>
      <c r="X292" s="179"/>
      <c r="Y292" s="179"/>
      <c r="Z292" s="179"/>
      <c r="AA292" s="184"/>
      <c r="AT292" s="185" t="s">
        <v>134</v>
      </c>
      <c r="AU292" s="185" t="s">
        <v>87</v>
      </c>
      <c r="AV292" s="11" t="s">
        <v>22</v>
      </c>
      <c r="AW292" s="11" t="s">
        <v>35</v>
      </c>
      <c r="AX292" s="11" t="s">
        <v>77</v>
      </c>
      <c r="AY292" s="185" t="s">
        <v>127</v>
      </c>
    </row>
    <row r="293" spans="2:65" s="10" customFormat="1" ht="22.5" customHeight="1">
      <c r="B293" s="170"/>
      <c r="C293" s="171"/>
      <c r="D293" s="171"/>
      <c r="E293" s="172" t="s">
        <v>5</v>
      </c>
      <c r="F293" s="302" t="s">
        <v>1370</v>
      </c>
      <c r="G293" s="303"/>
      <c r="H293" s="303"/>
      <c r="I293" s="303"/>
      <c r="J293" s="171"/>
      <c r="K293" s="173">
        <v>107.8</v>
      </c>
      <c r="L293" s="171"/>
      <c r="M293" s="171"/>
      <c r="N293" s="171"/>
      <c r="O293" s="171"/>
      <c r="P293" s="171"/>
      <c r="Q293" s="171"/>
      <c r="R293" s="174"/>
      <c r="T293" s="175"/>
      <c r="U293" s="171"/>
      <c r="V293" s="171"/>
      <c r="W293" s="171"/>
      <c r="X293" s="171"/>
      <c r="Y293" s="171"/>
      <c r="Z293" s="171"/>
      <c r="AA293" s="176"/>
      <c r="AT293" s="177" t="s">
        <v>134</v>
      </c>
      <c r="AU293" s="177" t="s">
        <v>87</v>
      </c>
      <c r="AV293" s="10" t="s">
        <v>87</v>
      </c>
      <c r="AW293" s="10" t="s">
        <v>35</v>
      </c>
      <c r="AX293" s="10" t="s">
        <v>22</v>
      </c>
      <c r="AY293" s="177" t="s">
        <v>127</v>
      </c>
    </row>
    <row r="294" spans="2:65" s="1" customFormat="1" ht="31.5" customHeight="1">
      <c r="B294" s="135"/>
      <c r="C294" s="163" t="s">
        <v>448</v>
      </c>
      <c r="D294" s="163" t="s">
        <v>128</v>
      </c>
      <c r="E294" s="164" t="s">
        <v>437</v>
      </c>
      <c r="F294" s="285" t="s">
        <v>438</v>
      </c>
      <c r="G294" s="285"/>
      <c r="H294" s="285"/>
      <c r="I294" s="285"/>
      <c r="J294" s="165" t="s">
        <v>261</v>
      </c>
      <c r="K294" s="166">
        <v>762.3</v>
      </c>
      <c r="L294" s="286">
        <v>0</v>
      </c>
      <c r="M294" s="286"/>
      <c r="N294" s="287">
        <f>ROUND(L294*K294,2)</f>
        <v>0</v>
      </c>
      <c r="O294" s="287"/>
      <c r="P294" s="287"/>
      <c r="Q294" s="287"/>
      <c r="R294" s="138"/>
      <c r="T294" s="167" t="s">
        <v>5</v>
      </c>
      <c r="U294" s="47" t="s">
        <v>42</v>
      </c>
      <c r="V294" s="39"/>
      <c r="W294" s="168">
        <f>V294*K294</f>
        <v>0</v>
      </c>
      <c r="X294" s="168">
        <v>6.0999999999999997E-4</v>
      </c>
      <c r="Y294" s="168">
        <f>X294*K294</f>
        <v>0.46500299999999994</v>
      </c>
      <c r="Z294" s="168">
        <v>0</v>
      </c>
      <c r="AA294" s="169">
        <f>Z294*K294</f>
        <v>0</v>
      </c>
      <c r="AR294" s="21" t="s">
        <v>150</v>
      </c>
      <c r="AT294" s="21" t="s">
        <v>128</v>
      </c>
      <c r="AU294" s="21" t="s">
        <v>87</v>
      </c>
      <c r="AY294" s="21" t="s">
        <v>127</v>
      </c>
      <c r="BE294" s="109">
        <f>IF(U294="základní",N294,0)</f>
        <v>0</v>
      </c>
      <c r="BF294" s="109">
        <f>IF(U294="snížená",N294,0)</f>
        <v>0</v>
      </c>
      <c r="BG294" s="109">
        <f>IF(U294="zákl. přenesená",N294,0)</f>
        <v>0</v>
      </c>
      <c r="BH294" s="109">
        <f>IF(U294="sníž. přenesená",N294,0)</f>
        <v>0</v>
      </c>
      <c r="BI294" s="109">
        <f>IF(U294="nulová",N294,0)</f>
        <v>0</v>
      </c>
      <c r="BJ294" s="21" t="s">
        <v>22</v>
      </c>
      <c r="BK294" s="109">
        <f>ROUND(L294*K294,2)</f>
        <v>0</v>
      </c>
      <c r="BL294" s="21" t="s">
        <v>150</v>
      </c>
      <c r="BM294" s="21" t="s">
        <v>1434</v>
      </c>
    </row>
    <row r="295" spans="2:65" s="11" customFormat="1" ht="22.5" customHeight="1">
      <c r="B295" s="178"/>
      <c r="C295" s="179"/>
      <c r="D295" s="179"/>
      <c r="E295" s="180" t="s">
        <v>5</v>
      </c>
      <c r="F295" s="300" t="s">
        <v>1359</v>
      </c>
      <c r="G295" s="301"/>
      <c r="H295" s="301"/>
      <c r="I295" s="301"/>
      <c r="J295" s="179"/>
      <c r="K295" s="181" t="s">
        <v>5</v>
      </c>
      <c r="L295" s="179"/>
      <c r="M295" s="179"/>
      <c r="N295" s="179"/>
      <c r="O295" s="179"/>
      <c r="P295" s="179"/>
      <c r="Q295" s="179"/>
      <c r="R295" s="182"/>
      <c r="T295" s="183"/>
      <c r="U295" s="179"/>
      <c r="V295" s="179"/>
      <c r="W295" s="179"/>
      <c r="X295" s="179"/>
      <c r="Y295" s="179"/>
      <c r="Z295" s="179"/>
      <c r="AA295" s="184"/>
      <c r="AT295" s="185" t="s">
        <v>134</v>
      </c>
      <c r="AU295" s="185" t="s">
        <v>87</v>
      </c>
      <c r="AV295" s="11" t="s">
        <v>22</v>
      </c>
      <c r="AW295" s="11" t="s">
        <v>35</v>
      </c>
      <c r="AX295" s="11" t="s">
        <v>77</v>
      </c>
      <c r="AY295" s="185" t="s">
        <v>127</v>
      </c>
    </row>
    <row r="296" spans="2:65" s="11" customFormat="1" ht="22.5" customHeight="1">
      <c r="B296" s="178"/>
      <c r="C296" s="179"/>
      <c r="D296" s="179"/>
      <c r="E296" s="180" t="s">
        <v>5</v>
      </c>
      <c r="F296" s="290" t="s">
        <v>1360</v>
      </c>
      <c r="G296" s="291"/>
      <c r="H296" s="291"/>
      <c r="I296" s="291"/>
      <c r="J296" s="179"/>
      <c r="K296" s="181" t="s">
        <v>5</v>
      </c>
      <c r="L296" s="179"/>
      <c r="M296" s="179"/>
      <c r="N296" s="179"/>
      <c r="O296" s="179"/>
      <c r="P296" s="179"/>
      <c r="Q296" s="179"/>
      <c r="R296" s="182"/>
      <c r="T296" s="183"/>
      <c r="U296" s="179"/>
      <c r="V296" s="179"/>
      <c r="W296" s="179"/>
      <c r="X296" s="179"/>
      <c r="Y296" s="179"/>
      <c r="Z296" s="179"/>
      <c r="AA296" s="184"/>
      <c r="AT296" s="185" t="s">
        <v>134</v>
      </c>
      <c r="AU296" s="185" t="s">
        <v>87</v>
      </c>
      <c r="AV296" s="11" t="s">
        <v>22</v>
      </c>
      <c r="AW296" s="11" t="s">
        <v>35</v>
      </c>
      <c r="AX296" s="11" t="s">
        <v>77</v>
      </c>
      <c r="AY296" s="185" t="s">
        <v>127</v>
      </c>
    </row>
    <row r="297" spans="2:65" s="11" customFormat="1" ht="22.5" customHeight="1">
      <c r="B297" s="178"/>
      <c r="C297" s="179"/>
      <c r="D297" s="179"/>
      <c r="E297" s="180" t="s">
        <v>5</v>
      </c>
      <c r="F297" s="290" t="s">
        <v>1361</v>
      </c>
      <c r="G297" s="291"/>
      <c r="H297" s="291"/>
      <c r="I297" s="291"/>
      <c r="J297" s="179"/>
      <c r="K297" s="181" t="s">
        <v>5</v>
      </c>
      <c r="L297" s="179"/>
      <c r="M297" s="179"/>
      <c r="N297" s="179"/>
      <c r="O297" s="179"/>
      <c r="P297" s="179"/>
      <c r="Q297" s="179"/>
      <c r="R297" s="182"/>
      <c r="T297" s="183"/>
      <c r="U297" s="179"/>
      <c r="V297" s="179"/>
      <c r="W297" s="179"/>
      <c r="X297" s="179"/>
      <c r="Y297" s="179"/>
      <c r="Z297" s="179"/>
      <c r="AA297" s="184"/>
      <c r="AT297" s="185" t="s">
        <v>134</v>
      </c>
      <c r="AU297" s="185" t="s">
        <v>87</v>
      </c>
      <c r="AV297" s="11" t="s">
        <v>22</v>
      </c>
      <c r="AW297" s="11" t="s">
        <v>35</v>
      </c>
      <c r="AX297" s="11" t="s">
        <v>77</v>
      </c>
      <c r="AY297" s="185" t="s">
        <v>127</v>
      </c>
    </row>
    <row r="298" spans="2:65" s="11" customFormat="1" ht="22.5" customHeight="1">
      <c r="B298" s="178"/>
      <c r="C298" s="179"/>
      <c r="D298" s="179"/>
      <c r="E298" s="180" t="s">
        <v>5</v>
      </c>
      <c r="F298" s="290" t="s">
        <v>1362</v>
      </c>
      <c r="G298" s="291"/>
      <c r="H298" s="291"/>
      <c r="I298" s="291"/>
      <c r="J298" s="179"/>
      <c r="K298" s="181" t="s">
        <v>5</v>
      </c>
      <c r="L298" s="179"/>
      <c r="M298" s="179"/>
      <c r="N298" s="179"/>
      <c r="O298" s="179"/>
      <c r="P298" s="179"/>
      <c r="Q298" s="179"/>
      <c r="R298" s="182"/>
      <c r="T298" s="183"/>
      <c r="U298" s="179"/>
      <c r="V298" s="179"/>
      <c r="W298" s="179"/>
      <c r="X298" s="179"/>
      <c r="Y298" s="179"/>
      <c r="Z298" s="179"/>
      <c r="AA298" s="184"/>
      <c r="AT298" s="185" t="s">
        <v>134</v>
      </c>
      <c r="AU298" s="185" t="s">
        <v>87</v>
      </c>
      <c r="AV298" s="11" t="s">
        <v>22</v>
      </c>
      <c r="AW298" s="11" t="s">
        <v>35</v>
      </c>
      <c r="AX298" s="11" t="s">
        <v>77</v>
      </c>
      <c r="AY298" s="185" t="s">
        <v>127</v>
      </c>
    </row>
    <row r="299" spans="2:65" s="11" customFormat="1" ht="22.5" customHeight="1">
      <c r="B299" s="178"/>
      <c r="C299" s="179"/>
      <c r="D299" s="179"/>
      <c r="E299" s="180" t="s">
        <v>5</v>
      </c>
      <c r="F299" s="290" t="s">
        <v>1369</v>
      </c>
      <c r="G299" s="291"/>
      <c r="H299" s="291"/>
      <c r="I299" s="291"/>
      <c r="J299" s="179"/>
      <c r="K299" s="181" t="s">
        <v>5</v>
      </c>
      <c r="L299" s="179"/>
      <c r="M299" s="179"/>
      <c r="N299" s="179"/>
      <c r="O299" s="179"/>
      <c r="P299" s="179"/>
      <c r="Q299" s="179"/>
      <c r="R299" s="182"/>
      <c r="T299" s="183"/>
      <c r="U299" s="179"/>
      <c r="V299" s="179"/>
      <c r="W299" s="179"/>
      <c r="X299" s="179"/>
      <c r="Y299" s="179"/>
      <c r="Z299" s="179"/>
      <c r="AA299" s="184"/>
      <c r="AT299" s="185" t="s">
        <v>134</v>
      </c>
      <c r="AU299" s="185" t="s">
        <v>87</v>
      </c>
      <c r="AV299" s="11" t="s">
        <v>22</v>
      </c>
      <c r="AW299" s="11" t="s">
        <v>35</v>
      </c>
      <c r="AX299" s="11" t="s">
        <v>77</v>
      </c>
      <c r="AY299" s="185" t="s">
        <v>127</v>
      </c>
    </row>
    <row r="300" spans="2:65" s="10" customFormat="1" ht="22.5" customHeight="1">
      <c r="B300" s="170"/>
      <c r="C300" s="171"/>
      <c r="D300" s="171"/>
      <c r="E300" s="172" t="s">
        <v>5</v>
      </c>
      <c r="F300" s="302" t="s">
        <v>1370</v>
      </c>
      <c r="G300" s="303"/>
      <c r="H300" s="303"/>
      <c r="I300" s="303"/>
      <c r="J300" s="171"/>
      <c r="K300" s="173">
        <v>107.8</v>
      </c>
      <c r="L300" s="171"/>
      <c r="M300" s="171"/>
      <c r="N300" s="171"/>
      <c r="O300" s="171"/>
      <c r="P300" s="171"/>
      <c r="Q300" s="171"/>
      <c r="R300" s="174"/>
      <c r="T300" s="175"/>
      <c r="U300" s="171"/>
      <c r="V300" s="171"/>
      <c r="W300" s="171"/>
      <c r="X300" s="171"/>
      <c r="Y300" s="171"/>
      <c r="Z300" s="171"/>
      <c r="AA300" s="176"/>
      <c r="AT300" s="177" t="s">
        <v>134</v>
      </c>
      <c r="AU300" s="177" t="s">
        <v>87</v>
      </c>
      <c r="AV300" s="10" t="s">
        <v>87</v>
      </c>
      <c r="AW300" s="10" t="s">
        <v>35</v>
      </c>
      <c r="AX300" s="10" t="s">
        <v>77</v>
      </c>
      <c r="AY300" s="177" t="s">
        <v>127</v>
      </c>
    </row>
    <row r="301" spans="2:65" s="10" customFormat="1" ht="22.5" customHeight="1">
      <c r="B301" s="170"/>
      <c r="C301" s="171"/>
      <c r="D301" s="171"/>
      <c r="E301" s="172" t="s">
        <v>5</v>
      </c>
      <c r="F301" s="302" t="s">
        <v>1372</v>
      </c>
      <c r="G301" s="303"/>
      <c r="H301" s="303"/>
      <c r="I301" s="303"/>
      <c r="J301" s="171"/>
      <c r="K301" s="173">
        <v>654.5</v>
      </c>
      <c r="L301" s="171"/>
      <c r="M301" s="171"/>
      <c r="N301" s="171"/>
      <c r="O301" s="171"/>
      <c r="P301" s="171"/>
      <c r="Q301" s="171"/>
      <c r="R301" s="174"/>
      <c r="T301" s="175"/>
      <c r="U301" s="171"/>
      <c r="V301" s="171"/>
      <c r="W301" s="171"/>
      <c r="X301" s="171"/>
      <c r="Y301" s="171"/>
      <c r="Z301" s="171"/>
      <c r="AA301" s="176"/>
      <c r="AT301" s="177" t="s">
        <v>134</v>
      </c>
      <c r="AU301" s="177" t="s">
        <v>87</v>
      </c>
      <c r="AV301" s="10" t="s">
        <v>87</v>
      </c>
      <c r="AW301" s="10" t="s">
        <v>35</v>
      </c>
      <c r="AX301" s="10" t="s">
        <v>77</v>
      </c>
      <c r="AY301" s="177" t="s">
        <v>127</v>
      </c>
    </row>
    <row r="302" spans="2:65" s="12" customFormat="1" ht="22.5" customHeight="1">
      <c r="B302" s="188"/>
      <c r="C302" s="189"/>
      <c r="D302" s="189"/>
      <c r="E302" s="190" t="s">
        <v>5</v>
      </c>
      <c r="F302" s="304" t="s">
        <v>279</v>
      </c>
      <c r="G302" s="305"/>
      <c r="H302" s="305"/>
      <c r="I302" s="305"/>
      <c r="J302" s="189"/>
      <c r="K302" s="191">
        <v>762.3</v>
      </c>
      <c r="L302" s="189"/>
      <c r="M302" s="189"/>
      <c r="N302" s="189"/>
      <c r="O302" s="189"/>
      <c r="P302" s="189"/>
      <c r="Q302" s="189"/>
      <c r="R302" s="192"/>
      <c r="T302" s="193"/>
      <c r="U302" s="189"/>
      <c r="V302" s="189"/>
      <c r="W302" s="189"/>
      <c r="X302" s="189"/>
      <c r="Y302" s="189"/>
      <c r="Z302" s="189"/>
      <c r="AA302" s="194"/>
      <c r="AT302" s="195" t="s">
        <v>134</v>
      </c>
      <c r="AU302" s="195" t="s">
        <v>87</v>
      </c>
      <c r="AV302" s="12" t="s">
        <v>150</v>
      </c>
      <c r="AW302" s="12" t="s">
        <v>35</v>
      </c>
      <c r="AX302" s="12" t="s">
        <v>22</v>
      </c>
      <c r="AY302" s="195" t="s">
        <v>127</v>
      </c>
    </row>
    <row r="303" spans="2:65" s="1" customFormat="1" ht="31.5" customHeight="1">
      <c r="B303" s="135"/>
      <c r="C303" s="163" t="s">
        <v>452</v>
      </c>
      <c r="D303" s="163" t="s">
        <v>128</v>
      </c>
      <c r="E303" s="164" t="s">
        <v>441</v>
      </c>
      <c r="F303" s="285" t="s">
        <v>442</v>
      </c>
      <c r="G303" s="285"/>
      <c r="H303" s="285"/>
      <c r="I303" s="285"/>
      <c r="J303" s="165" t="s">
        <v>261</v>
      </c>
      <c r="K303" s="166">
        <v>654.5</v>
      </c>
      <c r="L303" s="286">
        <v>0</v>
      </c>
      <c r="M303" s="286"/>
      <c r="N303" s="287">
        <f>ROUND(L303*K303,2)</f>
        <v>0</v>
      </c>
      <c r="O303" s="287"/>
      <c r="P303" s="287"/>
      <c r="Q303" s="287"/>
      <c r="R303" s="138"/>
      <c r="T303" s="167" t="s">
        <v>5</v>
      </c>
      <c r="U303" s="47" t="s">
        <v>42</v>
      </c>
      <c r="V303" s="39"/>
      <c r="W303" s="168">
        <f>V303*K303</f>
        <v>0</v>
      </c>
      <c r="X303" s="168">
        <v>0.10373</v>
      </c>
      <c r="Y303" s="168">
        <f>X303*K303</f>
        <v>67.891284999999996</v>
      </c>
      <c r="Z303" s="168">
        <v>0</v>
      </c>
      <c r="AA303" s="169">
        <f>Z303*K303</f>
        <v>0</v>
      </c>
      <c r="AR303" s="21" t="s">
        <v>150</v>
      </c>
      <c r="AT303" s="21" t="s">
        <v>128</v>
      </c>
      <c r="AU303" s="21" t="s">
        <v>87</v>
      </c>
      <c r="AY303" s="21" t="s">
        <v>127</v>
      </c>
      <c r="BE303" s="109">
        <f>IF(U303="základní",N303,0)</f>
        <v>0</v>
      </c>
      <c r="BF303" s="109">
        <f>IF(U303="snížená",N303,0)</f>
        <v>0</v>
      </c>
      <c r="BG303" s="109">
        <f>IF(U303="zákl. přenesená",N303,0)</f>
        <v>0</v>
      </c>
      <c r="BH303" s="109">
        <f>IF(U303="sníž. přenesená",N303,0)</f>
        <v>0</v>
      </c>
      <c r="BI303" s="109">
        <f>IF(U303="nulová",N303,0)</f>
        <v>0</v>
      </c>
      <c r="BJ303" s="21" t="s">
        <v>22</v>
      </c>
      <c r="BK303" s="109">
        <f>ROUND(L303*K303,2)</f>
        <v>0</v>
      </c>
      <c r="BL303" s="21" t="s">
        <v>150</v>
      </c>
      <c r="BM303" s="21" t="s">
        <v>1435</v>
      </c>
    </row>
    <row r="304" spans="2:65" s="11" customFormat="1" ht="22.5" customHeight="1">
      <c r="B304" s="178"/>
      <c r="C304" s="179"/>
      <c r="D304" s="179"/>
      <c r="E304" s="180" t="s">
        <v>5</v>
      </c>
      <c r="F304" s="300" t="s">
        <v>1359</v>
      </c>
      <c r="G304" s="301"/>
      <c r="H304" s="301"/>
      <c r="I304" s="301"/>
      <c r="J304" s="179"/>
      <c r="K304" s="181" t="s">
        <v>5</v>
      </c>
      <c r="L304" s="179"/>
      <c r="M304" s="179"/>
      <c r="N304" s="179"/>
      <c r="O304" s="179"/>
      <c r="P304" s="179"/>
      <c r="Q304" s="179"/>
      <c r="R304" s="182"/>
      <c r="T304" s="183"/>
      <c r="U304" s="179"/>
      <c r="V304" s="179"/>
      <c r="W304" s="179"/>
      <c r="X304" s="179"/>
      <c r="Y304" s="179"/>
      <c r="Z304" s="179"/>
      <c r="AA304" s="184"/>
      <c r="AT304" s="185" t="s">
        <v>134</v>
      </c>
      <c r="AU304" s="185" t="s">
        <v>87</v>
      </c>
      <c r="AV304" s="11" t="s">
        <v>22</v>
      </c>
      <c r="AW304" s="11" t="s">
        <v>35</v>
      </c>
      <c r="AX304" s="11" t="s">
        <v>77</v>
      </c>
      <c r="AY304" s="185" t="s">
        <v>127</v>
      </c>
    </row>
    <row r="305" spans="2:65" s="11" customFormat="1" ht="22.5" customHeight="1">
      <c r="B305" s="178"/>
      <c r="C305" s="179"/>
      <c r="D305" s="179"/>
      <c r="E305" s="180" t="s">
        <v>5</v>
      </c>
      <c r="F305" s="290" t="s">
        <v>1360</v>
      </c>
      <c r="G305" s="291"/>
      <c r="H305" s="291"/>
      <c r="I305" s="291"/>
      <c r="J305" s="179"/>
      <c r="K305" s="181" t="s">
        <v>5</v>
      </c>
      <c r="L305" s="179"/>
      <c r="M305" s="179"/>
      <c r="N305" s="179"/>
      <c r="O305" s="179"/>
      <c r="P305" s="179"/>
      <c r="Q305" s="179"/>
      <c r="R305" s="182"/>
      <c r="T305" s="183"/>
      <c r="U305" s="179"/>
      <c r="V305" s="179"/>
      <c r="W305" s="179"/>
      <c r="X305" s="179"/>
      <c r="Y305" s="179"/>
      <c r="Z305" s="179"/>
      <c r="AA305" s="184"/>
      <c r="AT305" s="185" t="s">
        <v>134</v>
      </c>
      <c r="AU305" s="185" t="s">
        <v>87</v>
      </c>
      <c r="AV305" s="11" t="s">
        <v>22</v>
      </c>
      <c r="AW305" s="11" t="s">
        <v>35</v>
      </c>
      <c r="AX305" s="11" t="s">
        <v>77</v>
      </c>
      <c r="AY305" s="185" t="s">
        <v>127</v>
      </c>
    </row>
    <row r="306" spans="2:65" s="11" customFormat="1" ht="22.5" customHeight="1">
      <c r="B306" s="178"/>
      <c r="C306" s="179"/>
      <c r="D306" s="179"/>
      <c r="E306" s="180" t="s">
        <v>5</v>
      </c>
      <c r="F306" s="290" t="s">
        <v>1361</v>
      </c>
      <c r="G306" s="291"/>
      <c r="H306" s="291"/>
      <c r="I306" s="291"/>
      <c r="J306" s="179"/>
      <c r="K306" s="181" t="s">
        <v>5</v>
      </c>
      <c r="L306" s="179"/>
      <c r="M306" s="179"/>
      <c r="N306" s="179"/>
      <c r="O306" s="179"/>
      <c r="P306" s="179"/>
      <c r="Q306" s="179"/>
      <c r="R306" s="182"/>
      <c r="T306" s="183"/>
      <c r="U306" s="179"/>
      <c r="V306" s="179"/>
      <c r="W306" s="179"/>
      <c r="X306" s="179"/>
      <c r="Y306" s="179"/>
      <c r="Z306" s="179"/>
      <c r="AA306" s="184"/>
      <c r="AT306" s="185" t="s">
        <v>134</v>
      </c>
      <c r="AU306" s="185" t="s">
        <v>87</v>
      </c>
      <c r="AV306" s="11" t="s">
        <v>22</v>
      </c>
      <c r="AW306" s="11" t="s">
        <v>35</v>
      </c>
      <c r="AX306" s="11" t="s">
        <v>77</v>
      </c>
      <c r="AY306" s="185" t="s">
        <v>127</v>
      </c>
    </row>
    <row r="307" spans="2:65" s="11" customFormat="1" ht="22.5" customHeight="1">
      <c r="B307" s="178"/>
      <c r="C307" s="179"/>
      <c r="D307" s="179"/>
      <c r="E307" s="180" t="s">
        <v>5</v>
      </c>
      <c r="F307" s="290" t="s">
        <v>1362</v>
      </c>
      <c r="G307" s="291"/>
      <c r="H307" s="291"/>
      <c r="I307" s="291"/>
      <c r="J307" s="179"/>
      <c r="K307" s="181" t="s">
        <v>5</v>
      </c>
      <c r="L307" s="179"/>
      <c r="M307" s="179"/>
      <c r="N307" s="179"/>
      <c r="O307" s="179"/>
      <c r="P307" s="179"/>
      <c r="Q307" s="179"/>
      <c r="R307" s="182"/>
      <c r="T307" s="183"/>
      <c r="U307" s="179"/>
      <c r="V307" s="179"/>
      <c r="W307" s="179"/>
      <c r="X307" s="179"/>
      <c r="Y307" s="179"/>
      <c r="Z307" s="179"/>
      <c r="AA307" s="184"/>
      <c r="AT307" s="185" t="s">
        <v>134</v>
      </c>
      <c r="AU307" s="185" t="s">
        <v>87</v>
      </c>
      <c r="AV307" s="11" t="s">
        <v>22</v>
      </c>
      <c r="AW307" s="11" t="s">
        <v>35</v>
      </c>
      <c r="AX307" s="11" t="s">
        <v>77</v>
      </c>
      <c r="AY307" s="185" t="s">
        <v>127</v>
      </c>
    </row>
    <row r="308" spans="2:65" s="11" customFormat="1" ht="22.5" customHeight="1">
      <c r="B308" s="178"/>
      <c r="C308" s="179"/>
      <c r="D308" s="179"/>
      <c r="E308" s="180" t="s">
        <v>5</v>
      </c>
      <c r="F308" s="290" t="s">
        <v>1369</v>
      </c>
      <c r="G308" s="291"/>
      <c r="H308" s="291"/>
      <c r="I308" s="291"/>
      <c r="J308" s="179"/>
      <c r="K308" s="181" t="s">
        <v>5</v>
      </c>
      <c r="L308" s="179"/>
      <c r="M308" s="179"/>
      <c r="N308" s="179"/>
      <c r="O308" s="179"/>
      <c r="P308" s="179"/>
      <c r="Q308" s="179"/>
      <c r="R308" s="182"/>
      <c r="T308" s="183"/>
      <c r="U308" s="179"/>
      <c r="V308" s="179"/>
      <c r="W308" s="179"/>
      <c r="X308" s="179"/>
      <c r="Y308" s="179"/>
      <c r="Z308" s="179"/>
      <c r="AA308" s="184"/>
      <c r="AT308" s="185" t="s">
        <v>134</v>
      </c>
      <c r="AU308" s="185" t="s">
        <v>87</v>
      </c>
      <c r="AV308" s="11" t="s">
        <v>22</v>
      </c>
      <c r="AW308" s="11" t="s">
        <v>35</v>
      </c>
      <c r="AX308" s="11" t="s">
        <v>77</v>
      </c>
      <c r="AY308" s="185" t="s">
        <v>127</v>
      </c>
    </row>
    <row r="309" spans="2:65" s="10" customFormat="1" ht="22.5" customHeight="1">
      <c r="B309" s="170"/>
      <c r="C309" s="171"/>
      <c r="D309" s="171"/>
      <c r="E309" s="172" t="s">
        <v>5</v>
      </c>
      <c r="F309" s="302" t="s">
        <v>1372</v>
      </c>
      <c r="G309" s="303"/>
      <c r="H309" s="303"/>
      <c r="I309" s="303"/>
      <c r="J309" s="171"/>
      <c r="K309" s="173">
        <v>654.5</v>
      </c>
      <c r="L309" s="171"/>
      <c r="M309" s="171"/>
      <c r="N309" s="171"/>
      <c r="O309" s="171"/>
      <c r="P309" s="171"/>
      <c r="Q309" s="171"/>
      <c r="R309" s="174"/>
      <c r="T309" s="175"/>
      <c r="U309" s="171"/>
      <c r="V309" s="171"/>
      <c r="W309" s="171"/>
      <c r="X309" s="171"/>
      <c r="Y309" s="171"/>
      <c r="Z309" s="171"/>
      <c r="AA309" s="176"/>
      <c r="AT309" s="177" t="s">
        <v>134</v>
      </c>
      <c r="AU309" s="177" t="s">
        <v>87</v>
      </c>
      <c r="AV309" s="10" t="s">
        <v>87</v>
      </c>
      <c r="AW309" s="10" t="s">
        <v>35</v>
      </c>
      <c r="AX309" s="10" t="s">
        <v>22</v>
      </c>
      <c r="AY309" s="177" t="s">
        <v>127</v>
      </c>
    </row>
    <row r="310" spans="2:65" s="1" customFormat="1" ht="31.5" customHeight="1">
      <c r="B310" s="135"/>
      <c r="C310" s="163" t="s">
        <v>456</v>
      </c>
      <c r="D310" s="163" t="s">
        <v>128</v>
      </c>
      <c r="E310" s="164" t="s">
        <v>445</v>
      </c>
      <c r="F310" s="285" t="s">
        <v>446</v>
      </c>
      <c r="G310" s="285"/>
      <c r="H310" s="285"/>
      <c r="I310" s="285"/>
      <c r="J310" s="165" t="s">
        <v>261</v>
      </c>
      <c r="K310" s="166">
        <v>654.5</v>
      </c>
      <c r="L310" s="286">
        <v>0</v>
      </c>
      <c r="M310" s="286"/>
      <c r="N310" s="287">
        <f>ROUND(L310*K310,2)</f>
        <v>0</v>
      </c>
      <c r="O310" s="287"/>
      <c r="P310" s="287"/>
      <c r="Q310" s="287"/>
      <c r="R310" s="138"/>
      <c r="T310" s="167" t="s">
        <v>5</v>
      </c>
      <c r="U310" s="47" t="s">
        <v>42</v>
      </c>
      <c r="V310" s="39"/>
      <c r="W310" s="168">
        <f>V310*K310</f>
        <v>0</v>
      </c>
      <c r="X310" s="168">
        <v>0.15559000000000001</v>
      </c>
      <c r="Y310" s="168">
        <f>X310*K310</f>
        <v>101.83365500000001</v>
      </c>
      <c r="Z310" s="168">
        <v>0</v>
      </c>
      <c r="AA310" s="169">
        <f>Z310*K310</f>
        <v>0</v>
      </c>
      <c r="AR310" s="21" t="s">
        <v>150</v>
      </c>
      <c r="AT310" s="21" t="s">
        <v>128</v>
      </c>
      <c r="AU310" s="21" t="s">
        <v>87</v>
      </c>
      <c r="AY310" s="21" t="s">
        <v>127</v>
      </c>
      <c r="BE310" s="109">
        <f>IF(U310="základní",N310,0)</f>
        <v>0</v>
      </c>
      <c r="BF310" s="109">
        <f>IF(U310="snížená",N310,0)</f>
        <v>0</v>
      </c>
      <c r="BG310" s="109">
        <f>IF(U310="zákl. přenesená",N310,0)</f>
        <v>0</v>
      </c>
      <c r="BH310" s="109">
        <f>IF(U310="sníž. přenesená",N310,0)</f>
        <v>0</v>
      </c>
      <c r="BI310" s="109">
        <f>IF(U310="nulová",N310,0)</f>
        <v>0</v>
      </c>
      <c r="BJ310" s="21" t="s">
        <v>22</v>
      </c>
      <c r="BK310" s="109">
        <f>ROUND(L310*K310,2)</f>
        <v>0</v>
      </c>
      <c r="BL310" s="21" t="s">
        <v>150</v>
      </c>
      <c r="BM310" s="21" t="s">
        <v>1436</v>
      </c>
    </row>
    <row r="311" spans="2:65" s="11" customFormat="1" ht="22.5" customHeight="1">
      <c r="B311" s="178"/>
      <c r="C311" s="179"/>
      <c r="D311" s="179"/>
      <c r="E311" s="180" t="s">
        <v>5</v>
      </c>
      <c r="F311" s="300" t="s">
        <v>1359</v>
      </c>
      <c r="G311" s="301"/>
      <c r="H311" s="301"/>
      <c r="I311" s="301"/>
      <c r="J311" s="179"/>
      <c r="K311" s="181" t="s">
        <v>5</v>
      </c>
      <c r="L311" s="179"/>
      <c r="M311" s="179"/>
      <c r="N311" s="179"/>
      <c r="O311" s="179"/>
      <c r="P311" s="179"/>
      <c r="Q311" s="179"/>
      <c r="R311" s="182"/>
      <c r="T311" s="183"/>
      <c r="U311" s="179"/>
      <c r="V311" s="179"/>
      <c r="W311" s="179"/>
      <c r="X311" s="179"/>
      <c r="Y311" s="179"/>
      <c r="Z311" s="179"/>
      <c r="AA311" s="184"/>
      <c r="AT311" s="185" t="s">
        <v>134</v>
      </c>
      <c r="AU311" s="185" t="s">
        <v>87</v>
      </c>
      <c r="AV311" s="11" t="s">
        <v>22</v>
      </c>
      <c r="AW311" s="11" t="s">
        <v>35</v>
      </c>
      <c r="AX311" s="11" t="s">
        <v>77</v>
      </c>
      <c r="AY311" s="185" t="s">
        <v>127</v>
      </c>
    </row>
    <row r="312" spans="2:65" s="11" customFormat="1" ht="22.5" customHeight="1">
      <c r="B312" s="178"/>
      <c r="C312" s="179"/>
      <c r="D312" s="179"/>
      <c r="E312" s="180" t="s">
        <v>5</v>
      </c>
      <c r="F312" s="290" t="s">
        <v>1360</v>
      </c>
      <c r="G312" s="291"/>
      <c r="H312" s="291"/>
      <c r="I312" s="291"/>
      <c r="J312" s="179"/>
      <c r="K312" s="181" t="s">
        <v>5</v>
      </c>
      <c r="L312" s="179"/>
      <c r="M312" s="179"/>
      <c r="N312" s="179"/>
      <c r="O312" s="179"/>
      <c r="P312" s="179"/>
      <c r="Q312" s="179"/>
      <c r="R312" s="182"/>
      <c r="T312" s="183"/>
      <c r="U312" s="179"/>
      <c r="V312" s="179"/>
      <c r="W312" s="179"/>
      <c r="X312" s="179"/>
      <c r="Y312" s="179"/>
      <c r="Z312" s="179"/>
      <c r="AA312" s="184"/>
      <c r="AT312" s="185" t="s">
        <v>134</v>
      </c>
      <c r="AU312" s="185" t="s">
        <v>87</v>
      </c>
      <c r="AV312" s="11" t="s">
        <v>22</v>
      </c>
      <c r="AW312" s="11" t="s">
        <v>35</v>
      </c>
      <c r="AX312" s="11" t="s">
        <v>77</v>
      </c>
      <c r="AY312" s="185" t="s">
        <v>127</v>
      </c>
    </row>
    <row r="313" spans="2:65" s="11" customFormat="1" ht="22.5" customHeight="1">
      <c r="B313" s="178"/>
      <c r="C313" s="179"/>
      <c r="D313" s="179"/>
      <c r="E313" s="180" t="s">
        <v>5</v>
      </c>
      <c r="F313" s="290" t="s">
        <v>1361</v>
      </c>
      <c r="G313" s="291"/>
      <c r="H313" s="291"/>
      <c r="I313" s="291"/>
      <c r="J313" s="179"/>
      <c r="K313" s="181" t="s">
        <v>5</v>
      </c>
      <c r="L313" s="179"/>
      <c r="M313" s="179"/>
      <c r="N313" s="179"/>
      <c r="O313" s="179"/>
      <c r="P313" s="179"/>
      <c r="Q313" s="179"/>
      <c r="R313" s="182"/>
      <c r="T313" s="183"/>
      <c r="U313" s="179"/>
      <c r="V313" s="179"/>
      <c r="W313" s="179"/>
      <c r="X313" s="179"/>
      <c r="Y313" s="179"/>
      <c r="Z313" s="179"/>
      <c r="AA313" s="184"/>
      <c r="AT313" s="185" t="s">
        <v>134</v>
      </c>
      <c r="AU313" s="185" t="s">
        <v>87</v>
      </c>
      <c r="AV313" s="11" t="s">
        <v>22</v>
      </c>
      <c r="AW313" s="11" t="s">
        <v>35</v>
      </c>
      <c r="AX313" s="11" t="s">
        <v>77</v>
      </c>
      <c r="AY313" s="185" t="s">
        <v>127</v>
      </c>
    </row>
    <row r="314" spans="2:65" s="11" customFormat="1" ht="22.5" customHeight="1">
      <c r="B314" s="178"/>
      <c r="C314" s="179"/>
      <c r="D314" s="179"/>
      <c r="E314" s="180" t="s">
        <v>5</v>
      </c>
      <c r="F314" s="290" t="s">
        <v>1362</v>
      </c>
      <c r="G314" s="291"/>
      <c r="H314" s="291"/>
      <c r="I314" s="291"/>
      <c r="J314" s="179"/>
      <c r="K314" s="181" t="s">
        <v>5</v>
      </c>
      <c r="L314" s="179"/>
      <c r="M314" s="179"/>
      <c r="N314" s="179"/>
      <c r="O314" s="179"/>
      <c r="P314" s="179"/>
      <c r="Q314" s="179"/>
      <c r="R314" s="182"/>
      <c r="T314" s="183"/>
      <c r="U314" s="179"/>
      <c r="V314" s="179"/>
      <c r="W314" s="179"/>
      <c r="X314" s="179"/>
      <c r="Y314" s="179"/>
      <c r="Z314" s="179"/>
      <c r="AA314" s="184"/>
      <c r="AT314" s="185" t="s">
        <v>134</v>
      </c>
      <c r="AU314" s="185" t="s">
        <v>87</v>
      </c>
      <c r="AV314" s="11" t="s">
        <v>22</v>
      </c>
      <c r="AW314" s="11" t="s">
        <v>35</v>
      </c>
      <c r="AX314" s="11" t="s">
        <v>77</v>
      </c>
      <c r="AY314" s="185" t="s">
        <v>127</v>
      </c>
    </row>
    <row r="315" spans="2:65" s="11" customFormat="1" ht="22.5" customHeight="1">
      <c r="B315" s="178"/>
      <c r="C315" s="179"/>
      <c r="D315" s="179"/>
      <c r="E315" s="180" t="s">
        <v>5</v>
      </c>
      <c r="F315" s="290" t="s">
        <v>1369</v>
      </c>
      <c r="G315" s="291"/>
      <c r="H315" s="291"/>
      <c r="I315" s="291"/>
      <c r="J315" s="179"/>
      <c r="K315" s="181" t="s">
        <v>5</v>
      </c>
      <c r="L315" s="179"/>
      <c r="M315" s="179"/>
      <c r="N315" s="179"/>
      <c r="O315" s="179"/>
      <c r="P315" s="179"/>
      <c r="Q315" s="179"/>
      <c r="R315" s="182"/>
      <c r="T315" s="183"/>
      <c r="U315" s="179"/>
      <c r="V315" s="179"/>
      <c r="W315" s="179"/>
      <c r="X315" s="179"/>
      <c r="Y315" s="179"/>
      <c r="Z315" s="179"/>
      <c r="AA315" s="184"/>
      <c r="AT315" s="185" t="s">
        <v>134</v>
      </c>
      <c r="AU315" s="185" t="s">
        <v>87</v>
      </c>
      <c r="AV315" s="11" t="s">
        <v>22</v>
      </c>
      <c r="AW315" s="11" t="s">
        <v>35</v>
      </c>
      <c r="AX315" s="11" t="s">
        <v>77</v>
      </c>
      <c r="AY315" s="185" t="s">
        <v>127</v>
      </c>
    </row>
    <row r="316" spans="2:65" s="10" customFormat="1" ht="22.5" customHeight="1">
      <c r="B316" s="170"/>
      <c r="C316" s="171"/>
      <c r="D316" s="171"/>
      <c r="E316" s="172" t="s">
        <v>5</v>
      </c>
      <c r="F316" s="302" t="s">
        <v>1372</v>
      </c>
      <c r="G316" s="303"/>
      <c r="H316" s="303"/>
      <c r="I316" s="303"/>
      <c r="J316" s="171"/>
      <c r="K316" s="173">
        <v>654.5</v>
      </c>
      <c r="L316" s="171"/>
      <c r="M316" s="171"/>
      <c r="N316" s="171"/>
      <c r="O316" s="171"/>
      <c r="P316" s="171"/>
      <c r="Q316" s="171"/>
      <c r="R316" s="174"/>
      <c r="T316" s="175"/>
      <c r="U316" s="171"/>
      <c r="V316" s="171"/>
      <c r="W316" s="171"/>
      <c r="X316" s="171"/>
      <c r="Y316" s="171"/>
      <c r="Z316" s="171"/>
      <c r="AA316" s="176"/>
      <c r="AT316" s="177" t="s">
        <v>134</v>
      </c>
      <c r="AU316" s="177" t="s">
        <v>87</v>
      </c>
      <c r="AV316" s="10" t="s">
        <v>87</v>
      </c>
      <c r="AW316" s="10" t="s">
        <v>35</v>
      </c>
      <c r="AX316" s="10" t="s">
        <v>22</v>
      </c>
      <c r="AY316" s="177" t="s">
        <v>127</v>
      </c>
    </row>
    <row r="317" spans="2:65" s="1" customFormat="1" ht="31.5" customHeight="1">
      <c r="B317" s="135"/>
      <c r="C317" s="163" t="s">
        <v>460</v>
      </c>
      <c r="D317" s="163" t="s">
        <v>128</v>
      </c>
      <c r="E317" s="164" t="s">
        <v>449</v>
      </c>
      <c r="F317" s="285" t="s">
        <v>450</v>
      </c>
      <c r="G317" s="285"/>
      <c r="H317" s="285"/>
      <c r="I317" s="285"/>
      <c r="J317" s="165" t="s">
        <v>261</v>
      </c>
      <c r="K317" s="166">
        <v>2.8</v>
      </c>
      <c r="L317" s="286">
        <v>0</v>
      </c>
      <c r="M317" s="286"/>
      <c r="N317" s="287">
        <f>ROUND(L317*K317,2)</f>
        <v>0</v>
      </c>
      <c r="O317" s="287"/>
      <c r="P317" s="287"/>
      <c r="Q317" s="287"/>
      <c r="R317" s="138"/>
      <c r="T317" s="167" t="s">
        <v>5</v>
      </c>
      <c r="U317" s="47" t="s">
        <v>42</v>
      </c>
      <c r="V317" s="39"/>
      <c r="W317" s="168">
        <f>V317*K317</f>
        <v>0</v>
      </c>
      <c r="X317" s="168">
        <v>8.4250000000000005E-2</v>
      </c>
      <c r="Y317" s="168">
        <f>X317*K317</f>
        <v>0.2359</v>
      </c>
      <c r="Z317" s="168">
        <v>0</v>
      </c>
      <c r="AA317" s="169">
        <f>Z317*K317</f>
        <v>0</v>
      </c>
      <c r="AR317" s="21" t="s">
        <v>150</v>
      </c>
      <c r="AT317" s="21" t="s">
        <v>128</v>
      </c>
      <c r="AU317" s="21" t="s">
        <v>87</v>
      </c>
      <c r="AY317" s="21" t="s">
        <v>127</v>
      </c>
      <c r="BE317" s="109">
        <f>IF(U317="základní",N317,0)</f>
        <v>0</v>
      </c>
      <c r="BF317" s="109">
        <f>IF(U317="snížená",N317,0)</f>
        <v>0</v>
      </c>
      <c r="BG317" s="109">
        <f>IF(U317="zákl. přenesená",N317,0)</f>
        <v>0</v>
      </c>
      <c r="BH317" s="109">
        <f>IF(U317="sníž. přenesená",N317,0)</f>
        <v>0</v>
      </c>
      <c r="BI317" s="109">
        <f>IF(U317="nulová",N317,0)</f>
        <v>0</v>
      </c>
      <c r="BJ317" s="21" t="s">
        <v>22</v>
      </c>
      <c r="BK317" s="109">
        <f>ROUND(L317*K317,2)</f>
        <v>0</v>
      </c>
      <c r="BL317" s="21" t="s">
        <v>150</v>
      </c>
      <c r="BM317" s="21" t="s">
        <v>1437</v>
      </c>
    </row>
    <row r="318" spans="2:65" s="11" customFormat="1" ht="22.5" customHeight="1">
      <c r="B318" s="178"/>
      <c r="C318" s="179"/>
      <c r="D318" s="179"/>
      <c r="E318" s="180" t="s">
        <v>5</v>
      </c>
      <c r="F318" s="300" t="s">
        <v>1359</v>
      </c>
      <c r="G318" s="301"/>
      <c r="H318" s="301"/>
      <c r="I318" s="301"/>
      <c r="J318" s="179"/>
      <c r="K318" s="181" t="s">
        <v>5</v>
      </c>
      <c r="L318" s="179"/>
      <c r="M318" s="179"/>
      <c r="N318" s="179"/>
      <c r="O318" s="179"/>
      <c r="P318" s="179"/>
      <c r="Q318" s="179"/>
      <c r="R318" s="182"/>
      <c r="T318" s="183"/>
      <c r="U318" s="179"/>
      <c r="V318" s="179"/>
      <c r="W318" s="179"/>
      <c r="X318" s="179"/>
      <c r="Y318" s="179"/>
      <c r="Z318" s="179"/>
      <c r="AA318" s="184"/>
      <c r="AT318" s="185" t="s">
        <v>134</v>
      </c>
      <c r="AU318" s="185" t="s">
        <v>87</v>
      </c>
      <c r="AV318" s="11" t="s">
        <v>22</v>
      </c>
      <c r="AW318" s="11" t="s">
        <v>35</v>
      </c>
      <c r="AX318" s="11" t="s">
        <v>77</v>
      </c>
      <c r="AY318" s="185" t="s">
        <v>127</v>
      </c>
    </row>
    <row r="319" spans="2:65" s="11" customFormat="1" ht="22.5" customHeight="1">
      <c r="B319" s="178"/>
      <c r="C319" s="179"/>
      <c r="D319" s="179"/>
      <c r="E319" s="180" t="s">
        <v>5</v>
      </c>
      <c r="F319" s="290" t="s">
        <v>1360</v>
      </c>
      <c r="G319" s="291"/>
      <c r="H319" s="291"/>
      <c r="I319" s="291"/>
      <c r="J319" s="179"/>
      <c r="K319" s="181" t="s">
        <v>5</v>
      </c>
      <c r="L319" s="179"/>
      <c r="M319" s="179"/>
      <c r="N319" s="179"/>
      <c r="O319" s="179"/>
      <c r="P319" s="179"/>
      <c r="Q319" s="179"/>
      <c r="R319" s="182"/>
      <c r="T319" s="183"/>
      <c r="U319" s="179"/>
      <c r="V319" s="179"/>
      <c r="W319" s="179"/>
      <c r="X319" s="179"/>
      <c r="Y319" s="179"/>
      <c r="Z319" s="179"/>
      <c r="AA319" s="184"/>
      <c r="AT319" s="185" t="s">
        <v>134</v>
      </c>
      <c r="AU319" s="185" t="s">
        <v>87</v>
      </c>
      <c r="AV319" s="11" t="s">
        <v>22</v>
      </c>
      <c r="AW319" s="11" t="s">
        <v>35</v>
      </c>
      <c r="AX319" s="11" t="s">
        <v>77</v>
      </c>
      <c r="AY319" s="185" t="s">
        <v>127</v>
      </c>
    </row>
    <row r="320" spans="2:65" s="11" customFormat="1" ht="22.5" customHeight="1">
      <c r="B320" s="178"/>
      <c r="C320" s="179"/>
      <c r="D320" s="179"/>
      <c r="E320" s="180" t="s">
        <v>5</v>
      </c>
      <c r="F320" s="290" t="s">
        <v>1361</v>
      </c>
      <c r="G320" s="291"/>
      <c r="H320" s="291"/>
      <c r="I320" s="291"/>
      <c r="J320" s="179"/>
      <c r="K320" s="181" t="s">
        <v>5</v>
      </c>
      <c r="L320" s="179"/>
      <c r="M320" s="179"/>
      <c r="N320" s="179"/>
      <c r="O320" s="179"/>
      <c r="P320" s="179"/>
      <c r="Q320" s="179"/>
      <c r="R320" s="182"/>
      <c r="T320" s="183"/>
      <c r="U320" s="179"/>
      <c r="V320" s="179"/>
      <c r="W320" s="179"/>
      <c r="X320" s="179"/>
      <c r="Y320" s="179"/>
      <c r="Z320" s="179"/>
      <c r="AA320" s="184"/>
      <c r="AT320" s="185" t="s">
        <v>134</v>
      </c>
      <c r="AU320" s="185" t="s">
        <v>87</v>
      </c>
      <c r="AV320" s="11" t="s">
        <v>22</v>
      </c>
      <c r="AW320" s="11" t="s">
        <v>35</v>
      </c>
      <c r="AX320" s="11" t="s">
        <v>77</v>
      </c>
      <c r="AY320" s="185" t="s">
        <v>127</v>
      </c>
    </row>
    <row r="321" spans="2:65" s="11" customFormat="1" ht="22.5" customHeight="1">
      <c r="B321" s="178"/>
      <c r="C321" s="179"/>
      <c r="D321" s="179"/>
      <c r="E321" s="180" t="s">
        <v>5</v>
      </c>
      <c r="F321" s="290" t="s">
        <v>1362</v>
      </c>
      <c r="G321" s="291"/>
      <c r="H321" s="291"/>
      <c r="I321" s="291"/>
      <c r="J321" s="179"/>
      <c r="K321" s="181" t="s">
        <v>5</v>
      </c>
      <c r="L321" s="179"/>
      <c r="M321" s="179"/>
      <c r="N321" s="179"/>
      <c r="O321" s="179"/>
      <c r="P321" s="179"/>
      <c r="Q321" s="179"/>
      <c r="R321" s="182"/>
      <c r="T321" s="183"/>
      <c r="U321" s="179"/>
      <c r="V321" s="179"/>
      <c r="W321" s="179"/>
      <c r="X321" s="179"/>
      <c r="Y321" s="179"/>
      <c r="Z321" s="179"/>
      <c r="AA321" s="184"/>
      <c r="AT321" s="185" t="s">
        <v>134</v>
      </c>
      <c r="AU321" s="185" t="s">
        <v>87</v>
      </c>
      <c r="AV321" s="11" t="s">
        <v>22</v>
      </c>
      <c r="AW321" s="11" t="s">
        <v>35</v>
      </c>
      <c r="AX321" s="11" t="s">
        <v>77</v>
      </c>
      <c r="AY321" s="185" t="s">
        <v>127</v>
      </c>
    </row>
    <row r="322" spans="2:65" s="11" customFormat="1" ht="22.5" customHeight="1">
      <c r="B322" s="178"/>
      <c r="C322" s="179"/>
      <c r="D322" s="179"/>
      <c r="E322" s="180" t="s">
        <v>5</v>
      </c>
      <c r="F322" s="290" t="s">
        <v>1363</v>
      </c>
      <c r="G322" s="291"/>
      <c r="H322" s="291"/>
      <c r="I322" s="291"/>
      <c r="J322" s="179"/>
      <c r="K322" s="181" t="s">
        <v>5</v>
      </c>
      <c r="L322" s="179"/>
      <c r="M322" s="179"/>
      <c r="N322" s="179"/>
      <c r="O322" s="179"/>
      <c r="P322" s="179"/>
      <c r="Q322" s="179"/>
      <c r="R322" s="182"/>
      <c r="T322" s="183"/>
      <c r="U322" s="179"/>
      <c r="V322" s="179"/>
      <c r="W322" s="179"/>
      <c r="X322" s="179"/>
      <c r="Y322" s="179"/>
      <c r="Z322" s="179"/>
      <c r="AA322" s="184"/>
      <c r="AT322" s="185" t="s">
        <v>134</v>
      </c>
      <c r="AU322" s="185" t="s">
        <v>87</v>
      </c>
      <c r="AV322" s="11" t="s">
        <v>22</v>
      </c>
      <c r="AW322" s="11" t="s">
        <v>35</v>
      </c>
      <c r="AX322" s="11" t="s">
        <v>77</v>
      </c>
      <c r="AY322" s="185" t="s">
        <v>127</v>
      </c>
    </row>
    <row r="323" spans="2:65" s="10" customFormat="1" ht="22.5" customHeight="1">
      <c r="B323" s="170"/>
      <c r="C323" s="171"/>
      <c r="D323" s="171"/>
      <c r="E323" s="172" t="s">
        <v>5</v>
      </c>
      <c r="F323" s="302" t="s">
        <v>1364</v>
      </c>
      <c r="G323" s="303"/>
      <c r="H323" s="303"/>
      <c r="I323" s="303"/>
      <c r="J323" s="171"/>
      <c r="K323" s="173">
        <v>2.8</v>
      </c>
      <c r="L323" s="171"/>
      <c r="M323" s="171"/>
      <c r="N323" s="171"/>
      <c r="O323" s="171"/>
      <c r="P323" s="171"/>
      <c r="Q323" s="171"/>
      <c r="R323" s="174"/>
      <c r="T323" s="175"/>
      <c r="U323" s="171"/>
      <c r="V323" s="171"/>
      <c r="W323" s="171"/>
      <c r="X323" s="171"/>
      <c r="Y323" s="171"/>
      <c r="Z323" s="171"/>
      <c r="AA323" s="176"/>
      <c r="AT323" s="177" t="s">
        <v>134</v>
      </c>
      <c r="AU323" s="177" t="s">
        <v>87</v>
      </c>
      <c r="AV323" s="10" t="s">
        <v>87</v>
      </c>
      <c r="AW323" s="10" t="s">
        <v>35</v>
      </c>
      <c r="AX323" s="10" t="s">
        <v>22</v>
      </c>
      <c r="AY323" s="177" t="s">
        <v>127</v>
      </c>
    </row>
    <row r="324" spans="2:65" s="1" customFormat="1" ht="22.5" customHeight="1">
      <c r="B324" s="135"/>
      <c r="C324" s="196" t="s">
        <v>464</v>
      </c>
      <c r="D324" s="196" t="s">
        <v>365</v>
      </c>
      <c r="E324" s="197" t="s">
        <v>453</v>
      </c>
      <c r="F324" s="306" t="s">
        <v>454</v>
      </c>
      <c r="G324" s="306"/>
      <c r="H324" s="306"/>
      <c r="I324" s="306"/>
      <c r="J324" s="198" t="s">
        <v>261</v>
      </c>
      <c r="K324" s="199">
        <v>2.8</v>
      </c>
      <c r="L324" s="307">
        <v>0</v>
      </c>
      <c r="M324" s="307"/>
      <c r="N324" s="308">
        <f>ROUND(L324*K324,2)</f>
        <v>0</v>
      </c>
      <c r="O324" s="287"/>
      <c r="P324" s="287"/>
      <c r="Q324" s="287"/>
      <c r="R324" s="138"/>
      <c r="T324" s="167" t="s">
        <v>5</v>
      </c>
      <c r="U324" s="47" t="s">
        <v>42</v>
      </c>
      <c r="V324" s="39"/>
      <c r="W324" s="168">
        <f>V324*K324</f>
        <v>0</v>
      </c>
      <c r="X324" s="168">
        <v>0.14000000000000001</v>
      </c>
      <c r="Y324" s="168">
        <f>X324*K324</f>
        <v>0.39200000000000002</v>
      </c>
      <c r="Z324" s="168">
        <v>0</v>
      </c>
      <c r="AA324" s="169">
        <f>Z324*K324</f>
        <v>0</v>
      </c>
      <c r="AR324" s="21" t="s">
        <v>174</v>
      </c>
      <c r="AT324" s="21" t="s">
        <v>365</v>
      </c>
      <c r="AU324" s="21" t="s">
        <v>87</v>
      </c>
      <c r="AY324" s="21" t="s">
        <v>127</v>
      </c>
      <c r="BE324" s="109">
        <f>IF(U324="základní",N324,0)</f>
        <v>0</v>
      </c>
      <c r="BF324" s="109">
        <f>IF(U324="snížená",N324,0)</f>
        <v>0</v>
      </c>
      <c r="BG324" s="109">
        <f>IF(U324="zákl. přenesená",N324,0)</f>
        <v>0</v>
      </c>
      <c r="BH324" s="109">
        <f>IF(U324="sníž. přenesená",N324,0)</f>
        <v>0</v>
      </c>
      <c r="BI324" s="109">
        <f>IF(U324="nulová",N324,0)</f>
        <v>0</v>
      </c>
      <c r="BJ324" s="21" t="s">
        <v>22</v>
      </c>
      <c r="BK324" s="109">
        <f>ROUND(L324*K324,2)</f>
        <v>0</v>
      </c>
      <c r="BL324" s="21" t="s">
        <v>150</v>
      </c>
      <c r="BM324" s="21" t="s">
        <v>1438</v>
      </c>
    </row>
    <row r="325" spans="2:65" s="1" customFormat="1" ht="31.5" customHeight="1">
      <c r="B325" s="135"/>
      <c r="C325" s="163" t="s">
        <v>469</v>
      </c>
      <c r="D325" s="163" t="s">
        <v>128</v>
      </c>
      <c r="E325" s="164" t="s">
        <v>465</v>
      </c>
      <c r="F325" s="285" t="s">
        <v>466</v>
      </c>
      <c r="G325" s="285"/>
      <c r="H325" s="285"/>
      <c r="I325" s="285"/>
      <c r="J325" s="165" t="s">
        <v>296</v>
      </c>
      <c r="K325" s="166">
        <v>154</v>
      </c>
      <c r="L325" s="286">
        <v>0</v>
      </c>
      <c r="M325" s="286"/>
      <c r="N325" s="287">
        <f>ROUND(L325*K325,2)</f>
        <v>0</v>
      </c>
      <c r="O325" s="287"/>
      <c r="P325" s="287"/>
      <c r="Q325" s="287"/>
      <c r="R325" s="138"/>
      <c r="T325" s="167" t="s">
        <v>5</v>
      </c>
      <c r="U325" s="47" t="s">
        <v>42</v>
      </c>
      <c r="V325" s="39"/>
      <c r="W325" s="168">
        <f>V325*K325</f>
        <v>0</v>
      </c>
      <c r="X325" s="168">
        <v>3.5999999999999999E-3</v>
      </c>
      <c r="Y325" s="168">
        <f>X325*K325</f>
        <v>0.5544</v>
      </c>
      <c r="Z325" s="168">
        <v>0</v>
      </c>
      <c r="AA325" s="169">
        <f>Z325*K325</f>
        <v>0</v>
      </c>
      <c r="AR325" s="21" t="s">
        <v>150</v>
      </c>
      <c r="AT325" s="21" t="s">
        <v>128</v>
      </c>
      <c r="AU325" s="21" t="s">
        <v>87</v>
      </c>
      <c r="AY325" s="21" t="s">
        <v>127</v>
      </c>
      <c r="BE325" s="109">
        <f>IF(U325="základní",N325,0)</f>
        <v>0</v>
      </c>
      <c r="BF325" s="109">
        <f>IF(U325="snížená",N325,0)</f>
        <v>0</v>
      </c>
      <c r="BG325" s="109">
        <f>IF(U325="zákl. přenesená",N325,0)</f>
        <v>0</v>
      </c>
      <c r="BH325" s="109">
        <f>IF(U325="sníž. přenesená",N325,0)</f>
        <v>0</v>
      </c>
      <c r="BI325" s="109">
        <f>IF(U325="nulová",N325,0)</f>
        <v>0</v>
      </c>
      <c r="BJ325" s="21" t="s">
        <v>22</v>
      </c>
      <c r="BK325" s="109">
        <f>ROUND(L325*K325,2)</f>
        <v>0</v>
      </c>
      <c r="BL325" s="21" t="s">
        <v>150</v>
      </c>
      <c r="BM325" s="21" t="s">
        <v>1439</v>
      </c>
    </row>
    <row r="326" spans="2:65" s="11" customFormat="1" ht="22.5" customHeight="1">
      <c r="B326" s="178"/>
      <c r="C326" s="179"/>
      <c r="D326" s="179"/>
      <c r="E326" s="180" t="s">
        <v>5</v>
      </c>
      <c r="F326" s="300" t="s">
        <v>1359</v>
      </c>
      <c r="G326" s="301"/>
      <c r="H326" s="301"/>
      <c r="I326" s="301"/>
      <c r="J326" s="179"/>
      <c r="K326" s="181" t="s">
        <v>5</v>
      </c>
      <c r="L326" s="179"/>
      <c r="M326" s="179"/>
      <c r="N326" s="179"/>
      <c r="O326" s="179"/>
      <c r="P326" s="179"/>
      <c r="Q326" s="179"/>
      <c r="R326" s="182"/>
      <c r="T326" s="183"/>
      <c r="U326" s="179"/>
      <c r="V326" s="179"/>
      <c r="W326" s="179"/>
      <c r="X326" s="179"/>
      <c r="Y326" s="179"/>
      <c r="Z326" s="179"/>
      <c r="AA326" s="184"/>
      <c r="AT326" s="185" t="s">
        <v>134</v>
      </c>
      <c r="AU326" s="185" t="s">
        <v>87</v>
      </c>
      <c r="AV326" s="11" t="s">
        <v>22</v>
      </c>
      <c r="AW326" s="11" t="s">
        <v>35</v>
      </c>
      <c r="AX326" s="11" t="s">
        <v>77</v>
      </c>
      <c r="AY326" s="185" t="s">
        <v>127</v>
      </c>
    </row>
    <row r="327" spans="2:65" s="11" customFormat="1" ht="22.5" customHeight="1">
      <c r="B327" s="178"/>
      <c r="C327" s="179"/>
      <c r="D327" s="179"/>
      <c r="E327" s="180" t="s">
        <v>5</v>
      </c>
      <c r="F327" s="290" t="s">
        <v>1360</v>
      </c>
      <c r="G327" s="291"/>
      <c r="H327" s="291"/>
      <c r="I327" s="291"/>
      <c r="J327" s="179"/>
      <c r="K327" s="181" t="s">
        <v>5</v>
      </c>
      <c r="L327" s="179"/>
      <c r="M327" s="179"/>
      <c r="N327" s="179"/>
      <c r="O327" s="179"/>
      <c r="P327" s="179"/>
      <c r="Q327" s="179"/>
      <c r="R327" s="182"/>
      <c r="T327" s="183"/>
      <c r="U327" s="179"/>
      <c r="V327" s="179"/>
      <c r="W327" s="179"/>
      <c r="X327" s="179"/>
      <c r="Y327" s="179"/>
      <c r="Z327" s="179"/>
      <c r="AA327" s="184"/>
      <c r="AT327" s="185" t="s">
        <v>134</v>
      </c>
      <c r="AU327" s="185" t="s">
        <v>87</v>
      </c>
      <c r="AV327" s="11" t="s">
        <v>22</v>
      </c>
      <c r="AW327" s="11" t="s">
        <v>35</v>
      </c>
      <c r="AX327" s="11" t="s">
        <v>77</v>
      </c>
      <c r="AY327" s="185" t="s">
        <v>127</v>
      </c>
    </row>
    <row r="328" spans="2:65" s="11" customFormat="1" ht="22.5" customHeight="1">
      <c r="B328" s="178"/>
      <c r="C328" s="179"/>
      <c r="D328" s="179"/>
      <c r="E328" s="180" t="s">
        <v>5</v>
      </c>
      <c r="F328" s="290" t="s">
        <v>1361</v>
      </c>
      <c r="G328" s="291"/>
      <c r="H328" s="291"/>
      <c r="I328" s="291"/>
      <c r="J328" s="179"/>
      <c r="K328" s="181" t="s">
        <v>5</v>
      </c>
      <c r="L328" s="179"/>
      <c r="M328" s="179"/>
      <c r="N328" s="179"/>
      <c r="O328" s="179"/>
      <c r="P328" s="179"/>
      <c r="Q328" s="179"/>
      <c r="R328" s="182"/>
      <c r="T328" s="183"/>
      <c r="U328" s="179"/>
      <c r="V328" s="179"/>
      <c r="W328" s="179"/>
      <c r="X328" s="179"/>
      <c r="Y328" s="179"/>
      <c r="Z328" s="179"/>
      <c r="AA328" s="184"/>
      <c r="AT328" s="185" t="s">
        <v>134</v>
      </c>
      <c r="AU328" s="185" t="s">
        <v>87</v>
      </c>
      <c r="AV328" s="11" t="s">
        <v>22</v>
      </c>
      <c r="AW328" s="11" t="s">
        <v>35</v>
      </c>
      <c r="AX328" s="11" t="s">
        <v>77</v>
      </c>
      <c r="AY328" s="185" t="s">
        <v>127</v>
      </c>
    </row>
    <row r="329" spans="2:65" s="11" customFormat="1" ht="22.5" customHeight="1">
      <c r="B329" s="178"/>
      <c r="C329" s="179"/>
      <c r="D329" s="179"/>
      <c r="E329" s="180" t="s">
        <v>5</v>
      </c>
      <c r="F329" s="290" t="s">
        <v>1362</v>
      </c>
      <c r="G329" s="291"/>
      <c r="H329" s="291"/>
      <c r="I329" s="291"/>
      <c r="J329" s="179"/>
      <c r="K329" s="181" t="s">
        <v>5</v>
      </c>
      <c r="L329" s="179"/>
      <c r="M329" s="179"/>
      <c r="N329" s="179"/>
      <c r="O329" s="179"/>
      <c r="P329" s="179"/>
      <c r="Q329" s="179"/>
      <c r="R329" s="182"/>
      <c r="T329" s="183"/>
      <c r="U329" s="179"/>
      <c r="V329" s="179"/>
      <c r="W329" s="179"/>
      <c r="X329" s="179"/>
      <c r="Y329" s="179"/>
      <c r="Z329" s="179"/>
      <c r="AA329" s="184"/>
      <c r="AT329" s="185" t="s">
        <v>134</v>
      </c>
      <c r="AU329" s="185" t="s">
        <v>87</v>
      </c>
      <c r="AV329" s="11" t="s">
        <v>22</v>
      </c>
      <c r="AW329" s="11" t="s">
        <v>35</v>
      </c>
      <c r="AX329" s="11" t="s">
        <v>77</v>
      </c>
      <c r="AY329" s="185" t="s">
        <v>127</v>
      </c>
    </row>
    <row r="330" spans="2:65" s="11" customFormat="1" ht="22.5" customHeight="1">
      <c r="B330" s="178"/>
      <c r="C330" s="179"/>
      <c r="D330" s="179"/>
      <c r="E330" s="180" t="s">
        <v>5</v>
      </c>
      <c r="F330" s="290" t="s">
        <v>1369</v>
      </c>
      <c r="G330" s="291"/>
      <c r="H330" s="291"/>
      <c r="I330" s="291"/>
      <c r="J330" s="179"/>
      <c r="K330" s="181" t="s">
        <v>5</v>
      </c>
      <c r="L330" s="179"/>
      <c r="M330" s="179"/>
      <c r="N330" s="179"/>
      <c r="O330" s="179"/>
      <c r="P330" s="179"/>
      <c r="Q330" s="179"/>
      <c r="R330" s="182"/>
      <c r="T330" s="183"/>
      <c r="U330" s="179"/>
      <c r="V330" s="179"/>
      <c r="W330" s="179"/>
      <c r="X330" s="179"/>
      <c r="Y330" s="179"/>
      <c r="Z330" s="179"/>
      <c r="AA330" s="184"/>
      <c r="AT330" s="185" t="s">
        <v>134</v>
      </c>
      <c r="AU330" s="185" t="s">
        <v>87</v>
      </c>
      <c r="AV330" s="11" t="s">
        <v>22</v>
      </c>
      <c r="AW330" s="11" t="s">
        <v>35</v>
      </c>
      <c r="AX330" s="11" t="s">
        <v>77</v>
      </c>
      <c r="AY330" s="185" t="s">
        <v>127</v>
      </c>
    </row>
    <row r="331" spans="2:65" s="10" customFormat="1" ht="22.5" customHeight="1">
      <c r="B331" s="170"/>
      <c r="C331" s="171"/>
      <c r="D331" s="171"/>
      <c r="E331" s="172" t="s">
        <v>5</v>
      </c>
      <c r="F331" s="302" t="s">
        <v>1440</v>
      </c>
      <c r="G331" s="303"/>
      <c r="H331" s="303"/>
      <c r="I331" s="303"/>
      <c r="J331" s="171"/>
      <c r="K331" s="173">
        <v>154</v>
      </c>
      <c r="L331" s="171"/>
      <c r="M331" s="171"/>
      <c r="N331" s="171"/>
      <c r="O331" s="171"/>
      <c r="P331" s="171"/>
      <c r="Q331" s="171"/>
      <c r="R331" s="174"/>
      <c r="T331" s="175"/>
      <c r="U331" s="171"/>
      <c r="V331" s="171"/>
      <c r="W331" s="171"/>
      <c r="X331" s="171"/>
      <c r="Y331" s="171"/>
      <c r="Z331" s="171"/>
      <c r="AA331" s="176"/>
      <c r="AT331" s="177" t="s">
        <v>134</v>
      </c>
      <c r="AU331" s="177" t="s">
        <v>87</v>
      </c>
      <c r="AV331" s="10" t="s">
        <v>87</v>
      </c>
      <c r="AW331" s="10" t="s">
        <v>35</v>
      </c>
      <c r="AX331" s="10" t="s">
        <v>22</v>
      </c>
      <c r="AY331" s="177" t="s">
        <v>127</v>
      </c>
    </row>
    <row r="332" spans="2:65" s="9" customFormat="1" ht="29.85" customHeight="1">
      <c r="B332" s="153"/>
      <c r="C332" s="154"/>
      <c r="D332" s="186" t="s">
        <v>251</v>
      </c>
      <c r="E332" s="186"/>
      <c r="F332" s="186"/>
      <c r="G332" s="186"/>
      <c r="H332" s="186"/>
      <c r="I332" s="186"/>
      <c r="J332" s="186"/>
      <c r="K332" s="186"/>
      <c r="L332" s="186"/>
      <c r="M332" s="186"/>
      <c r="N332" s="296">
        <f>BK332</f>
        <v>0</v>
      </c>
      <c r="O332" s="297"/>
      <c r="P332" s="297"/>
      <c r="Q332" s="297"/>
      <c r="R332" s="156"/>
      <c r="T332" s="157"/>
      <c r="U332" s="154"/>
      <c r="V332" s="154"/>
      <c r="W332" s="158">
        <f>SUM(W333:W399)</f>
        <v>0</v>
      </c>
      <c r="X332" s="154"/>
      <c r="Y332" s="158">
        <f>SUM(Y333:Y399)</f>
        <v>28.869429999999994</v>
      </c>
      <c r="Z332" s="154"/>
      <c r="AA332" s="159">
        <f>SUM(AA333:AA399)</f>
        <v>0</v>
      </c>
      <c r="AR332" s="160" t="s">
        <v>22</v>
      </c>
      <c r="AT332" s="161" t="s">
        <v>76</v>
      </c>
      <c r="AU332" s="161" t="s">
        <v>22</v>
      </c>
      <c r="AY332" s="160" t="s">
        <v>127</v>
      </c>
      <c r="BK332" s="162">
        <f>SUM(BK333:BK399)</f>
        <v>0</v>
      </c>
    </row>
    <row r="333" spans="2:65" s="1" customFormat="1" ht="22.5" customHeight="1">
      <c r="B333" s="135"/>
      <c r="C333" s="163" t="s">
        <v>476</v>
      </c>
      <c r="D333" s="163" t="s">
        <v>128</v>
      </c>
      <c r="E333" s="164" t="s">
        <v>1009</v>
      </c>
      <c r="F333" s="285" t="s">
        <v>1010</v>
      </c>
      <c r="G333" s="285"/>
      <c r="H333" s="285"/>
      <c r="I333" s="285"/>
      <c r="J333" s="165" t="s">
        <v>296</v>
      </c>
      <c r="K333" s="166">
        <v>79</v>
      </c>
      <c r="L333" s="286">
        <v>0</v>
      </c>
      <c r="M333" s="286"/>
      <c r="N333" s="287">
        <f>ROUND(L333*K333,2)</f>
        <v>0</v>
      </c>
      <c r="O333" s="287"/>
      <c r="P333" s="287"/>
      <c r="Q333" s="287"/>
      <c r="R333" s="138"/>
      <c r="T333" s="167" t="s">
        <v>5</v>
      </c>
      <c r="U333" s="47" t="s">
        <v>42</v>
      </c>
      <c r="V333" s="39"/>
      <c r="W333" s="168">
        <f>V333*K333</f>
        <v>0</v>
      </c>
      <c r="X333" s="168">
        <v>0</v>
      </c>
      <c r="Y333" s="168">
        <f>X333*K333</f>
        <v>0</v>
      </c>
      <c r="Z333" s="168">
        <v>0</v>
      </c>
      <c r="AA333" s="169">
        <f>Z333*K333</f>
        <v>0</v>
      </c>
      <c r="AR333" s="21" t="s">
        <v>150</v>
      </c>
      <c r="AT333" s="21" t="s">
        <v>128</v>
      </c>
      <c r="AU333" s="21" t="s">
        <v>87</v>
      </c>
      <c r="AY333" s="21" t="s">
        <v>127</v>
      </c>
      <c r="BE333" s="109">
        <f>IF(U333="základní",N333,0)</f>
        <v>0</v>
      </c>
      <c r="BF333" s="109">
        <f>IF(U333="snížená",N333,0)</f>
        <v>0</v>
      </c>
      <c r="BG333" s="109">
        <f>IF(U333="zákl. přenesená",N333,0)</f>
        <v>0</v>
      </c>
      <c r="BH333" s="109">
        <f>IF(U333="sníž. přenesená",N333,0)</f>
        <v>0</v>
      </c>
      <c r="BI333" s="109">
        <f>IF(U333="nulová",N333,0)</f>
        <v>0</v>
      </c>
      <c r="BJ333" s="21" t="s">
        <v>22</v>
      </c>
      <c r="BK333" s="109">
        <f>ROUND(L333*K333,2)</f>
        <v>0</v>
      </c>
      <c r="BL333" s="21" t="s">
        <v>150</v>
      </c>
      <c r="BM333" s="21" t="s">
        <v>1441</v>
      </c>
    </row>
    <row r="334" spans="2:65" s="11" customFormat="1" ht="22.5" customHeight="1">
      <c r="B334" s="178"/>
      <c r="C334" s="179"/>
      <c r="D334" s="179"/>
      <c r="E334" s="180" t="s">
        <v>5</v>
      </c>
      <c r="F334" s="300" t="s">
        <v>1359</v>
      </c>
      <c r="G334" s="301"/>
      <c r="H334" s="301"/>
      <c r="I334" s="301"/>
      <c r="J334" s="179"/>
      <c r="K334" s="181" t="s">
        <v>5</v>
      </c>
      <c r="L334" s="179"/>
      <c r="M334" s="179"/>
      <c r="N334" s="179"/>
      <c r="O334" s="179"/>
      <c r="P334" s="179"/>
      <c r="Q334" s="179"/>
      <c r="R334" s="182"/>
      <c r="T334" s="183"/>
      <c r="U334" s="179"/>
      <c r="V334" s="179"/>
      <c r="W334" s="179"/>
      <c r="X334" s="179"/>
      <c r="Y334" s="179"/>
      <c r="Z334" s="179"/>
      <c r="AA334" s="184"/>
      <c r="AT334" s="185" t="s">
        <v>134</v>
      </c>
      <c r="AU334" s="185" t="s">
        <v>87</v>
      </c>
      <c r="AV334" s="11" t="s">
        <v>22</v>
      </c>
      <c r="AW334" s="11" t="s">
        <v>35</v>
      </c>
      <c r="AX334" s="11" t="s">
        <v>77</v>
      </c>
      <c r="AY334" s="185" t="s">
        <v>127</v>
      </c>
    </row>
    <row r="335" spans="2:65" s="10" customFormat="1" ht="22.5" customHeight="1">
      <c r="B335" s="170"/>
      <c r="C335" s="171"/>
      <c r="D335" s="171"/>
      <c r="E335" s="172" t="s">
        <v>5</v>
      </c>
      <c r="F335" s="302" t="s">
        <v>1416</v>
      </c>
      <c r="G335" s="303"/>
      <c r="H335" s="303"/>
      <c r="I335" s="303"/>
      <c r="J335" s="171"/>
      <c r="K335" s="173">
        <v>79</v>
      </c>
      <c r="L335" s="171"/>
      <c r="M335" s="171"/>
      <c r="N335" s="171"/>
      <c r="O335" s="171"/>
      <c r="P335" s="171"/>
      <c r="Q335" s="171"/>
      <c r="R335" s="174"/>
      <c r="T335" s="175"/>
      <c r="U335" s="171"/>
      <c r="V335" s="171"/>
      <c r="W335" s="171"/>
      <c r="X335" s="171"/>
      <c r="Y335" s="171"/>
      <c r="Z335" s="171"/>
      <c r="AA335" s="176"/>
      <c r="AT335" s="177" t="s">
        <v>134</v>
      </c>
      <c r="AU335" s="177" t="s">
        <v>87</v>
      </c>
      <c r="AV335" s="10" t="s">
        <v>87</v>
      </c>
      <c r="AW335" s="10" t="s">
        <v>35</v>
      </c>
      <c r="AX335" s="10" t="s">
        <v>22</v>
      </c>
      <c r="AY335" s="177" t="s">
        <v>127</v>
      </c>
    </row>
    <row r="336" spans="2:65" s="11" customFormat="1" ht="22.5" customHeight="1">
      <c r="B336" s="178"/>
      <c r="C336" s="179"/>
      <c r="D336" s="179"/>
      <c r="E336" s="180" t="s">
        <v>5</v>
      </c>
      <c r="F336" s="290" t="s">
        <v>1014</v>
      </c>
      <c r="G336" s="291"/>
      <c r="H336" s="291"/>
      <c r="I336" s="291"/>
      <c r="J336" s="179"/>
      <c r="K336" s="181" t="s">
        <v>5</v>
      </c>
      <c r="L336" s="179"/>
      <c r="M336" s="179"/>
      <c r="N336" s="179"/>
      <c r="O336" s="179"/>
      <c r="P336" s="179"/>
      <c r="Q336" s="179"/>
      <c r="R336" s="182"/>
      <c r="T336" s="183"/>
      <c r="U336" s="179"/>
      <c r="V336" s="179"/>
      <c r="W336" s="179"/>
      <c r="X336" s="179"/>
      <c r="Y336" s="179"/>
      <c r="Z336" s="179"/>
      <c r="AA336" s="184"/>
      <c r="AT336" s="185" t="s">
        <v>134</v>
      </c>
      <c r="AU336" s="185" t="s">
        <v>87</v>
      </c>
      <c r="AV336" s="11" t="s">
        <v>22</v>
      </c>
      <c r="AW336" s="11" t="s">
        <v>35</v>
      </c>
      <c r="AX336" s="11" t="s">
        <v>77</v>
      </c>
      <c r="AY336" s="185" t="s">
        <v>127</v>
      </c>
    </row>
    <row r="337" spans="2:65" s="11" customFormat="1" ht="31.5" customHeight="1">
      <c r="B337" s="178"/>
      <c r="C337" s="179"/>
      <c r="D337" s="179"/>
      <c r="E337" s="180" t="s">
        <v>5</v>
      </c>
      <c r="F337" s="290" t="s">
        <v>1015</v>
      </c>
      <c r="G337" s="291"/>
      <c r="H337" s="291"/>
      <c r="I337" s="291"/>
      <c r="J337" s="179"/>
      <c r="K337" s="181" t="s">
        <v>5</v>
      </c>
      <c r="L337" s="179"/>
      <c r="M337" s="179"/>
      <c r="N337" s="179"/>
      <c r="O337" s="179"/>
      <c r="P337" s="179"/>
      <c r="Q337" s="179"/>
      <c r="R337" s="182"/>
      <c r="T337" s="183"/>
      <c r="U337" s="179"/>
      <c r="V337" s="179"/>
      <c r="W337" s="179"/>
      <c r="X337" s="179"/>
      <c r="Y337" s="179"/>
      <c r="Z337" s="179"/>
      <c r="AA337" s="184"/>
      <c r="AT337" s="185" t="s">
        <v>134</v>
      </c>
      <c r="AU337" s="185" t="s">
        <v>87</v>
      </c>
      <c r="AV337" s="11" t="s">
        <v>22</v>
      </c>
      <c r="AW337" s="11" t="s">
        <v>35</v>
      </c>
      <c r="AX337" s="11" t="s">
        <v>77</v>
      </c>
      <c r="AY337" s="185" t="s">
        <v>127</v>
      </c>
    </row>
    <row r="338" spans="2:65" s="11" customFormat="1" ht="22.5" customHeight="1">
      <c r="B338" s="178"/>
      <c r="C338" s="179"/>
      <c r="D338" s="179"/>
      <c r="E338" s="180" t="s">
        <v>5</v>
      </c>
      <c r="F338" s="290" t="s">
        <v>1016</v>
      </c>
      <c r="G338" s="291"/>
      <c r="H338" s="291"/>
      <c r="I338" s="291"/>
      <c r="J338" s="179"/>
      <c r="K338" s="181" t="s">
        <v>5</v>
      </c>
      <c r="L338" s="179"/>
      <c r="M338" s="179"/>
      <c r="N338" s="179"/>
      <c r="O338" s="179"/>
      <c r="P338" s="179"/>
      <c r="Q338" s="179"/>
      <c r="R338" s="182"/>
      <c r="T338" s="183"/>
      <c r="U338" s="179"/>
      <c r="V338" s="179"/>
      <c r="W338" s="179"/>
      <c r="X338" s="179"/>
      <c r="Y338" s="179"/>
      <c r="Z338" s="179"/>
      <c r="AA338" s="184"/>
      <c r="AT338" s="185" t="s">
        <v>134</v>
      </c>
      <c r="AU338" s="185" t="s">
        <v>87</v>
      </c>
      <c r="AV338" s="11" t="s">
        <v>22</v>
      </c>
      <c r="AW338" s="11" t="s">
        <v>35</v>
      </c>
      <c r="AX338" s="11" t="s">
        <v>77</v>
      </c>
      <c r="AY338" s="185" t="s">
        <v>127</v>
      </c>
    </row>
    <row r="339" spans="2:65" s="11" customFormat="1" ht="31.5" customHeight="1">
      <c r="B339" s="178"/>
      <c r="C339" s="179"/>
      <c r="D339" s="179"/>
      <c r="E339" s="180" t="s">
        <v>5</v>
      </c>
      <c r="F339" s="290" t="s">
        <v>1017</v>
      </c>
      <c r="G339" s="291"/>
      <c r="H339" s="291"/>
      <c r="I339" s="291"/>
      <c r="J339" s="179"/>
      <c r="K339" s="181" t="s">
        <v>5</v>
      </c>
      <c r="L339" s="179"/>
      <c r="M339" s="179"/>
      <c r="N339" s="179"/>
      <c r="O339" s="179"/>
      <c r="P339" s="179"/>
      <c r="Q339" s="179"/>
      <c r="R339" s="182"/>
      <c r="T339" s="183"/>
      <c r="U339" s="179"/>
      <c r="V339" s="179"/>
      <c r="W339" s="179"/>
      <c r="X339" s="179"/>
      <c r="Y339" s="179"/>
      <c r="Z339" s="179"/>
      <c r="AA339" s="184"/>
      <c r="AT339" s="185" t="s">
        <v>134</v>
      </c>
      <c r="AU339" s="185" t="s">
        <v>87</v>
      </c>
      <c r="AV339" s="11" t="s">
        <v>22</v>
      </c>
      <c r="AW339" s="11" t="s">
        <v>35</v>
      </c>
      <c r="AX339" s="11" t="s">
        <v>77</v>
      </c>
      <c r="AY339" s="185" t="s">
        <v>127</v>
      </c>
    </row>
    <row r="340" spans="2:65" s="11" customFormat="1" ht="31.5" customHeight="1">
      <c r="B340" s="178"/>
      <c r="C340" s="179"/>
      <c r="D340" s="179"/>
      <c r="E340" s="180" t="s">
        <v>5</v>
      </c>
      <c r="F340" s="290" t="s">
        <v>1018</v>
      </c>
      <c r="G340" s="291"/>
      <c r="H340" s="291"/>
      <c r="I340" s="291"/>
      <c r="J340" s="179"/>
      <c r="K340" s="181" t="s">
        <v>5</v>
      </c>
      <c r="L340" s="179"/>
      <c r="M340" s="179"/>
      <c r="N340" s="179"/>
      <c r="O340" s="179"/>
      <c r="P340" s="179"/>
      <c r="Q340" s="179"/>
      <c r="R340" s="182"/>
      <c r="T340" s="183"/>
      <c r="U340" s="179"/>
      <c r="V340" s="179"/>
      <c r="W340" s="179"/>
      <c r="X340" s="179"/>
      <c r="Y340" s="179"/>
      <c r="Z340" s="179"/>
      <c r="AA340" s="184"/>
      <c r="AT340" s="185" t="s">
        <v>134</v>
      </c>
      <c r="AU340" s="185" t="s">
        <v>87</v>
      </c>
      <c r="AV340" s="11" t="s">
        <v>22</v>
      </c>
      <c r="AW340" s="11" t="s">
        <v>35</v>
      </c>
      <c r="AX340" s="11" t="s">
        <v>77</v>
      </c>
      <c r="AY340" s="185" t="s">
        <v>127</v>
      </c>
    </row>
    <row r="341" spans="2:65" s="11" customFormat="1" ht="31.5" customHeight="1">
      <c r="B341" s="178"/>
      <c r="C341" s="179"/>
      <c r="D341" s="179"/>
      <c r="E341" s="180" t="s">
        <v>5</v>
      </c>
      <c r="F341" s="290" t="s">
        <v>1019</v>
      </c>
      <c r="G341" s="291"/>
      <c r="H341" s="291"/>
      <c r="I341" s="291"/>
      <c r="J341" s="179"/>
      <c r="K341" s="181" t="s">
        <v>5</v>
      </c>
      <c r="L341" s="179"/>
      <c r="M341" s="179"/>
      <c r="N341" s="179"/>
      <c r="O341" s="179"/>
      <c r="P341" s="179"/>
      <c r="Q341" s="179"/>
      <c r="R341" s="182"/>
      <c r="T341" s="183"/>
      <c r="U341" s="179"/>
      <c r="V341" s="179"/>
      <c r="W341" s="179"/>
      <c r="X341" s="179"/>
      <c r="Y341" s="179"/>
      <c r="Z341" s="179"/>
      <c r="AA341" s="184"/>
      <c r="AT341" s="185" t="s">
        <v>134</v>
      </c>
      <c r="AU341" s="185" t="s">
        <v>87</v>
      </c>
      <c r="AV341" s="11" t="s">
        <v>22</v>
      </c>
      <c r="AW341" s="11" t="s">
        <v>35</v>
      </c>
      <c r="AX341" s="11" t="s">
        <v>77</v>
      </c>
      <c r="AY341" s="185" t="s">
        <v>127</v>
      </c>
    </row>
    <row r="342" spans="2:65" s="11" customFormat="1" ht="31.5" customHeight="1">
      <c r="B342" s="178"/>
      <c r="C342" s="179"/>
      <c r="D342" s="179"/>
      <c r="E342" s="180" t="s">
        <v>5</v>
      </c>
      <c r="F342" s="290" t="s">
        <v>1020</v>
      </c>
      <c r="G342" s="291"/>
      <c r="H342" s="291"/>
      <c r="I342" s="291"/>
      <c r="J342" s="179"/>
      <c r="K342" s="181" t="s">
        <v>5</v>
      </c>
      <c r="L342" s="179"/>
      <c r="M342" s="179"/>
      <c r="N342" s="179"/>
      <c r="O342" s="179"/>
      <c r="P342" s="179"/>
      <c r="Q342" s="179"/>
      <c r="R342" s="182"/>
      <c r="T342" s="183"/>
      <c r="U342" s="179"/>
      <c r="V342" s="179"/>
      <c r="W342" s="179"/>
      <c r="X342" s="179"/>
      <c r="Y342" s="179"/>
      <c r="Z342" s="179"/>
      <c r="AA342" s="184"/>
      <c r="AT342" s="185" t="s">
        <v>134</v>
      </c>
      <c r="AU342" s="185" t="s">
        <v>87</v>
      </c>
      <c r="AV342" s="11" t="s">
        <v>22</v>
      </c>
      <c r="AW342" s="11" t="s">
        <v>35</v>
      </c>
      <c r="AX342" s="11" t="s">
        <v>77</v>
      </c>
      <c r="AY342" s="185" t="s">
        <v>127</v>
      </c>
    </row>
    <row r="343" spans="2:65" s="11" customFormat="1" ht="22.5" customHeight="1">
      <c r="B343" s="178"/>
      <c r="C343" s="179"/>
      <c r="D343" s="179"/>
      <c r="E343" s="180" t="s">
        <v>5</v>
      </c>
      <c r="F343" s="290" t="s">
        <v>1021</v>
      </c>
      <c r="G343" s="291"/>
      <c r="H343" s="291"/>
      <c r="I343" s="291"/>
      <c r="J343" s="179"/>
      <c r="K343" s="181" t="s">
        <v>5</v>
      </c>
      <c r="L343" s="179"/>
      <c r="M343" s="179"/>
      <c r="N343" s="179"/>
      <c r="O343" s="179"/>
      <c r="P343" s="179"/>
      <c r="Q343" s="179"/>
      <c r="R343" s="182"/>
      <c r="T343" s="183"/>
      <c r="U343" s="179"/>
      <c r="V343" s="179"/>
      <c r="W343" s="179"/>
      <c r="X343" s="179"/>
      <c r="Y343" s="179"/>
      <c r="Z343" s="179"/>
      <c r="AA343" s="184"/>
      <c r="AT343" s="185" t="s">
        <v>134</v>
      </c>
      <c r="AU343" s="185" t="s">
        <v>87</v>
      </c>
      <c r="AV343" s="11" t="s">
        <v>22</v>
      </c>
      <c r="AW343" s="11" t="s">
        <v>35</v>
      </c>
      <c r="AX343" s="11" t="s">
        <v>77</v>
      </c>
      <c r="AY343" s="185" t="s">
        <v>127</v>
      </c>
    </row>
    <row r="344" spans="2:65" s="1" customFormat="1" ht="22.5" customHeight="1">
      <c r="B344" s="135"/>
      <c r="C344" s="163" t="s">
        <v>480</v>
      </c>
      <c r="D344" s="163" t="s">
        <v>128</v>
      </c>
      <c r="E344" s="164" t="s">
        <v>1022</v>
      </c>
      <c r="F344" s="285" t="s">
        <v>1023</v>
      </c>
      <c r="G344" s="285"/>
      <c r="H344" s="285"/>
      <c r="I344" s="285"/>
      <c r="J344" s="165" t="s">
        <v>296</v>
      </c>
      <c r="K344" s="166">
        <v>79</v>
      </c>
      <c r="L344" s="286">
        <v>0</v>
      </c>
      <c r="M344" s="286"/>
      <c r="N344" s="287">
        <f>ROUND(L344*K344,2)</f>
        <v>0</v>
      </c>
      <c r="O344" s="287"/>
      <c r="P344" s="287"/>
      <c r="Q344" s="287"/>
      <c r="R344" s="138"/>
      <c r="T344" s="167" t="s">
        <v>5</v>
      </c>
      <c r="U344" s="47" t="s">
        <v>42</v>
      </c>
      <c r="V344" s="39"/>
      <c r="W344" s="168">
        <f>V344*K344</f>
        <v>0</v>
      </c>
      <c r="X344" s="168">
        <v>0</v>
      </c>
      <c r="Y344" s="168">
        <f>X344*K344</f>
        <v>0</v>
      </c>
      <c r="Z344" s="168">
        <v>0</v>
      </c>
      <c r="AA344" s="169">
        <f>Z344*K344</f>
        <v>0</v>
      </c>
      <c r="AR344" s="21" t="s">
        <v>150</v>
      </c>
      <c r="AT344" s="21" t="s">
        <v>128</v>
      </c>
      <c r="AU344" s="21" t="s">
        <v>87</v>
      </c>
      <c r="AY344" s="21" t="s">
        <v>127</v>
      </c>
      <c r="BE344" s="109">
        <f>IF(U344="základní",N344,0)</f>
        <v>0</v>
      </c>
      <c r="BF344" s="109">
        <f>IF(U344="snížená",N344,0)</f>
        <v>0</v>
      </c>
      <c r="BG344" s="109">
        <f>IF(U344="zákl. přenesená",N344,0)</f>
        <v>0</v>
      </c>
      <c r="BH344" s="109">
        <f>IF(U344="sníž. přenesená",N344,0)</f>
        <v>0</v>
      </c>
      <c r="BI344" s="109">
        <f>IF(U344="nulová",N344,0)</f>
        <v>0</v>
      </c>
      <c r="BJ344" s="21" t="s">
        <v>22</v>
      </c>
      <c r="BK344" s="109">
        <f>ROUND(L344*K344,2)</f>
        <v>0</v>
      </c>
      <c r="BL344" s="21" t="s">
        <v>150</v>
      </c>
      <c r="BM344" s="21" t="s">
        <v>1442</v>
      </c>
    </row>
    <row r="345" spans="2:65" s="10" customFormat="1" ht="22.5" customHeight="1">
      <c r="B345" s="170"/>
      <c r="C345" s="171"/>
      <c r="D345" s="171"/>
      <c r="E345" s="172" t="s">
        <v>5</v>
      </c>
      <c r="F345" s="288" t="s">
        <v>627</v>
      </c>
      <c r="G345" s="289"/>
      <c r="H345" s="289"/>
      <c r="I345" s="289"/>
      <c r="J345" s="171"/>
      <c r="K345" s="173">
        <v>79</v>
      </c>
      <c r="L345" s="171"/>
      <c r="M345" s="171"/>
      <c r="N345" s="171"/>
      <c r="O345" s="171"/>
      <c r="P345" s="171"/>
      <c r="Q345" s="171"/>
      <c r="R345" s="174"/>
      <c r="T345" s="175"/>
      <c r="U345" s="171"/>
      <c r="V345" s="171"/>
      <c r="W345" s="171"/>
      <c r="X345" s="171"/>
      <c r="Y345" s="171"/>
      <c r="Z345" s="171"/>
      <c r="AA345" s="176"/>
      <c r="AT345" s="177" t="s">
        <v>134</v>
      </c>
      <c r="AU345" s="177" t="s">
        <v>87</v>
      </c>
      <c r="AV345" s="10" t="s">
        <v>87</v>
      </c>
      <c r="AW345" s="10" t="s">
        <v>35</v>
      </c>
      <c r="AX345" s="10" t="s">
        <v>22</v>
      </c>
      <c r="AY345" s="177" t="s">
        <v>127</v>
      </c>
    </row>
    <row r="346" spans="2:65" s="11" customFormat="1" ht="22.5" customHeight="1">
      <c r="B346" s="178"/>
      <c r="C346" s="179"/>
      <c r="D346" s="179"/>
      <c r="E346" s="180" t="s">
        <v>5</v>
      </c>
      <c r="F346" s="290" t="s">
        <v>1014</v>
      </c>
      <c r="G346" s="291"/>
      <c r="H346" s="291"/>
      <c r="I346" s="291"/>
      <c r="J346" s="179"/>
      <c r="K346" s="181" t="s">
        <v>5</v>
      </c>
      <c r="L346" s="179"/>
      <c r="M346" s="179"/>
      <c r="N346" s="179"/>
      <c r="O346" s="179"/>
      <c r="P346" s="179"/>
      <c r="Q346" s="179"/>
      <c r="R346" s="182"/>
      <c r="T346" s="183"/>
      <c r="U346" s="179"/>
      <c r="V346" s="179"/>
      <c r="W346" s="179"/>
      <c r="X346" s="179"/>
      <c r="Y346" s="179"/>
      <c r="Z346" s="179"/>
      <c r="AA346" s="184"/>
      <c r="AT346" s="185" t="s">
        <v>134</v>
      </c>
      <c r="AU346" s="185" t="s">
        <v>87</v>
      </c>
      <c r="AV346" s="11" t="s">
        <v>22</v>
      </c>
      <c r="AW346" s="11" t="s">
        <v>35</v>
      </c>
      <c r="AX346" s="11" t="s">
        <v>77</v>
      </c>
      <c r="AY346" s="185" t="s">
        <v>127</v>
      </c>
    </row>
    <row r="347" spans="2:65" s="11" customFormat="1" ht="44.25" customHeight="1">
      <c r="B347" s="178"/>
      <c r="C347" s="179"/>
      <c r="D347" s="179"/>
      <c r="E347" s="180" t="s">
        <v>5</v>
      </c>
      <c r="F347" s="290" t="s">
        <v>1026</v>
      </c>
      <c r="G347" s="291"/>
      <c r="H347" s="291"/>
      <c r="I347" s="291"/>
      <c r="J347" s="179"/>
      <c r="K347" s="181" t="s">
        <v>5</v>
      </c>
      <c r="L347" s="179"/>
      <c r="M347" s="179"/>
      <c r="N347" s="179"/>
      <c r="O347" s="179"/>
      <c r="P347" s="179"/>
      <c r="Q347" s="179"/>
      <c r="R347" s="182"/>
      <c r="T347" s="183"/>
      <c r="U347" s="179"/>
      <c r="V347" s="179"/>
      <c r="W347" s="179"/>
      <c r="X347" s="179"/>
      <c r="Y347" s="179"/>
      <c r="Z347" s="179"/>
      <c r="AA347" s="184"/>
      <c r="AT347" s="185" t="s">
        <v>134</v>
      </c>
      <c r="AU347" s="185" t="s">
        <v>87</v>
      </c>
      <c r="AV347" s="11" t="s">
        <v>22</v>
      </c>
      <c r="AW347" s="11" t="s">
        <v>35</v>
      </c>
      <c r="AX347" s="11" t="s">
        <v>77</v>
      </c>
      <c r="AY347" s="185" t="s">
        <v>127</v>
      </c>
    </row>
    <row r="348" spans="2:65" s="11" customFormat="1" ht="57" customHeight="1">
      <c r="B348" s="178"/>
      <c r="C348" s="179"/>
      <c r="D348" s="179"/>
      <c r="E348" s="180" t="s">
        <v>5</v>
      </c>
      <c r="F348" s="290" t="s">
        <v>1027</v>
      </c>
      <c r="G348" s="291"/>
      <c r="H348" s="291"/>
      <c r="I348" s="291"/>
      <c r="J348" s="179"/>
      <c r="K348" s="181" t="s">
        <v>5</v>
      </c>
      <c r="L348" s="179"/>
      <c r="M348" s="179"/>
      <c r="N348" s="179"/>
      <c r="O348" s="179"/>
      <c r="P348" s="179"/>
      <c r="Q348" s="179"/>
      <c r="R348" s="182"/>
      <c r="T348" s="183"/>
      <c r="U348" s="179"/>
      <c r="V348" s="179"/>
      <c r="W348" s="179"/>
      <c r="X348" s="179"/>
      <c r="Y348" s="179"/>
      <c r="Z348" s="179"/>
      <c r="AA348" s="184"/>
      <c r="AT348" s="185" t="s">
        <v>134</v>
      </c>
      <c r="AU348" s="185" t="s">
        <v>87</v>
      </c>
      <c r="AV348" s="11" t="s">
        <v>22</v>
      </c>
      <c r="AW348" s="11" t="s">
        <v>35</v>
      </c>
      <c r="AX348" s="11" t="s">
        <v>77</v>
      </c>
      <c r="AY348" s="185" t="s">
        <v>127</v>
      </c>
    </row>
    <row r="349" spans="2:65" s="11" customFormat="1" ht="31.5" customHeight="1">
      <c r="B349" s="178"/>
      <c r="C349" s="179"/>
      <c r="D349" s="179"/>
      <c r="E349" s="180" t="s">
        <v>5</v>
      </c>
      <c r="F349" s="290" t="s">
        <v>1028</v>
      </c>
      <c r="G349" s="291"/>
      <c r="H349" s="291"/>
      <c r="I349" s="291"/>
      <c r="J349" s="179"/>
      <c r="K349" s="181" t="s">
        <v>5</v>
      </c>
      <c r="L349" s="179"/>
      <c r="M349" s="179"/>
      <c r="N349" s="179"/>
      <c r="O349" s="179"/>
      <c r="P349" s="179"/>
      <c r="Q349" s="179"/>
      <c r="R349" s="182"/>
      <c r="T349" s="183"/>
      <c r="U349" s="179"/>
      <c r="V349" s="179"/>
      <c r="W349" s="179"/>
      <c r="X349" s="179"/>
      <c r="Y349" s="179"/>
      <c r="Z349" s="179"/>
      <c r="AA349" s="184"/>
      <c r="AT349" s="185" t="s">
        <v>134</v>
      </c>
      <c r="AU349" s="185" t="s">
        <v>87</v>
      </c>
      <c r="AV349" s="11" t="s">
        <v>22</v>
      </c>
      <c r="AW349" s="11" t="s">
        <v>35</v>
      </c>
      <c r="AX349" s="11" t="s">
        <v>77</v>
      </c>
      <c r="AY349" s="185" t="s">
        <v>127</v>
      </c>
    </row>
    <row r="350" spans="2:65" s="11" customFormat="1" ht="31.5" customHeight="1">
      <c r="B350" s="178"/>
      <c r="C350" s="179"/>
      <c r="D350" s="179"/>
      <c r="E350" s="180" t="s">
        <v>5</v>
      </c>
      <c r="F350" s="290" t="s">
        <v>1029</v>
      </c>
      <c r="G350" s="291"/>
      <c r="H350" s="291"/>
      <c r="I350" s="291"/>
      <c r="J350" s="179"/>
      <c r="K350" s="181" t="s">
        <v>5</v>
      </c>
      <c r="L350" s="179"/>
      <c r="M350" s="179"/>
      <c r="N350" s="179"/>
      <c r="O350" s="179"/>
      <c r="P350" s="179"/>
      <c r="Q350" s="179"/>
      <c r="R350" s="182"/>
      <c r="T350" s="183"/>
      <c r="U350" s="179"/>
      <c r="V350" s="179"/>
      <c r="W350" s="179"/>
      <c r="X350" s="179"/>
      <c r="Y350" s="179"/>
      <c r="Z350" s="179"/>
      <c r="AA350" s="184"/>
      <c r="AT350" s="185" t="s">
        <v>134</v>
      </c>
      <c r="AU350" s="185" t="s">
        <v>87</v>
      </c>
      <c r="AV350" s="11" t="s">
        <v>22</v>
      </c>
      <c r="AW350" s="11" t="s">
        <v>35</v>
      </c>
      <c r="AX350" s="11" t="s">
        <v>77</v>
      </c>
      <c r="AY350" s="185" t="s">
        <v>127</v>
      </c>
    </row>
    <row r="351" spans="2:65" s="11" customFormat="1" ht="31.5" customHeight="1">
      <c r="B351" s="178"/>
      <c r="C351" s="179"/>
      <c r="D351" s="179"/>
      <c r="E351" s="180" t="s">
        <v>5</v>
      </c>
      <c r="F351" s="290" t="s">
        <v>1030</v>
      </c>
      <c r="G351" s="291"/>
      <c r="H351" s="291"/>
      <c r="I351" s="291"/>
      <c r="J351" s="179"/>
      <c r="K351" s="181" t="s">
        <v>5</v>
      </c>
      <c r="L351" s="179"/>
      <c r="M351" s="179"/>
      <c r="N351" s="179"/>
      <c r="O351" s="179"/>
      <c r="P351" s="179"/>
      <c r="Q351" s="179"/>
      <c r="R351" s="182"/>
      <c r="T351" s="183"/>
      <c r="U351" s="179"/>
      <c r="V351" s="179"/>
      <c r="W351" s="179"/>
      <c r="X351" s="179"/>
      <c r="Y351" s="179"/>
      <c r="Z351" s="179"/>
      <c r="AA351" s="184"/>
      <c r="AT351" s="185" t="s">
        <v>134</v>
      </c>
      <c r="AU351" s="185" t="s">
        <v>87</v>
      </c>
      <c r="AV351" s="11" t="s">
        <v>22</v>
      </c>
      <c r="AW351" s="11" t="s">
        <v>35</v>
      </c>
      <c r="AX351" s="11" t="s">
        <v>77</v>
      </c>
      <c r="AY351" s="185" t="s">
        <v>127</v>
      </c>
    </row>
    <row r="352" spans="2:65" s="11" customFormat="1" ht="31.5" customHeight="1">
      <c r="B352" s="178"/>
      <c r="C352" s="179"/>
      <c r="D352" s="179"/>
      <c r="E352" s="180" t="s">
        <v>5</v>
      </c>
      <c r="F352" s="290" t="s">
        <v>1031</v>
      </c>
      <c r="G352" s="291"/>
      <c r="H352" s="291"/>
      <c r="I352" s="291"/>
      <c r="J352" s="179"/>
      <c r="K352" s="181" t="s">
        <v>5</v>
      </c>
      <c r="L352" s="179"/>
      <c r="M352" s="179"/>
      <c r="N352" s="179"/>
      <c r="O352" s="179"/>
      <c r="P352" s="179"/>
      <c r="Q352" s="179"/>
      <c r="R352" s="182"/>
      <c r="T352" s="183"/>
      <c r="U352" s="179"/>
      <c r="V352" s="179"/>
      <c r="W352" s="179"/>
      <c r="X352" s="179"/>
      <c r="Y352" s="179"/>
      <c r="Z352" s="179"/>
      <c r="AA352" s="184"/>
      <c r="AT352" s="185" t="s">
        <v>134</v>
      </c>
      <c r="AU352" s="185" t="s">
        <v>87</v>
      </c>
      <c r="AV352" s="11" t="s">
        <v>22</v>
      </c>
      <c r="AW352" s="11" t="s">
        <v>35</v>
      </c>
      <c r="AX352" s="11" t="s">
        <v>77</v>
      </c>
      <c r="AY352" s="185" t="s">
        <v>127</v>
      </c>
    </row>
    <row r="353" spans="2:65" s="11" customFormat="1" ht="31.5" customHeight="1">
      <c r="B353" s="178"/>
      <c r="C353" s="179"/>
      <c r="D353" s="179"/>
      <c r="E353" s="180" t="s">
        <v>5</v>
      </c>
      <c r="F353" s="290" t="s">
        <v>1032</v>
      </c>
      <c r="G353" s="291"/>
      <c r="H353" s="291"/>
      <c r="I353" s="291"/>
      <c r="J353" s="179"/>
      <c r="K353" s="181" t="s">
        <v>5</v>
      </c>
      <c r="L353" s="179"/>
      <c r="M353" s="179"/>
      <c r="N353" s="179"/>
      <c r="O353" s="179"/>
      <c r="P353" s="179"/>
      <c r="Q353" s="179"/>
      <c r="R353" s="182"/>
      <c r="T353" s="183"/>
      <c r="U353" s="179"/>
      <c r="V353" s="179"/>
      <c r="W353" s="179"/>
      <c r="X353" s="179"/>
      <c r="Y353" s="179"/>
      <c r="Z353" s="179"/>
      <c r="AA353" s="184"/>
      <c r="AT353" s="185" t="s">
        <v>134</v>
      </c>
      <c r="AU353" s="185" t="s">
        <v>87</v>
      </c>
      <c r="AV353" s="11" t="s">
        <v>22</v>
      </c>
      <c r="AW353" s="11" t="s">
        <v>35</v>
      </c>
      <c r="AX353" s="11" t="s">
        <v>77</v>
      </c>
      <c r="AY353" s="185" t="s">
        <v>127</v>
      </c>
    </row>
    <row r="354" spans="2:65" s="11" customFormat="1" ht="22.5" customHeight="1">
      <c r="B354" s="178"/>
      <c r="C354" s="179"/>
      <c r="D354" s="179"/>
      <c r="E354" s="180" t="s">
        <v>5</v>
      </c>
      <c r="F354" s="290" t="s">
        <v>1033</v>
      </c>
      <c r="G354" s="291"/>
      <c r="H354" s="291"/>
      <c r="I354" s="291"/>
      <c r="J354" s="179"/>
      <c r="K354" s="181" t="s">
        <v>5</v>
      </c>
      <c r="L354" s="179"/>
      <c r="M354" s="179"/>
      <c r="N354" s="179"/>
      <c r="O354" s="179"/>
      <c r="P354" s="179"/>
      <c r="Q354" s="179"/>
      <c r="R354" s="182"/>
      <c r="T354" s="183"/>
      <c r="U354" s="179"/>
      <c r="V354" s="179"/>
      <c r="W354" s="179"/>
      <c r="X354" s="179"/>
      <c r="Y354" s="179"/>
      <c r="Z354" s="179"/>
      <c r="AA354" s="184"/>
      <c r="AT354" s="185" t="s">
        <v>134</v>
      </c>
      <c r="AU354" s="185" t="s">
        <v>87</v>
      </c>
      <c r="AV354" s="11" t="s">
        <v>22</v>
      </c>
      <c r="AW354" s="11" t="s">
        <v>35</v>
      </c>
      <c r="AX354" s="11" t="s">
        <v>77</v>
      </c>
      <c r="AY354" s="185" t="s">
        <v>127</v>
      </c>
    </row>
    <row r="355" spans="2:65" s="1" customFormat="1" ht="22.5" customHeight="1">
      <c r="B355" s="135"/>
      <c r="C355" s="163" t="s">
        <v>485</v>
      </c>
      <c r="D355" s="163" t="s">
        <v>128</v>
      </c>
      <c r="E355" s="164" t="s">
        <v>1034</v>
      </c>
      <c r="F355" s="285" t="s">
        <v>1035</v>
      </c>
      <c r="G355" s="285"/>
      <c r="H355" s="285"/>
      <c r="I355" s="285"/>
      <c r="J355" s="165" t="s">
        <v>472</v>
      </c>
      <c r="K355" s="166">
        <v>3</v>
      </c>
      <c r="L355" s="286">
        <v>0</v>
      </c>
      <c r="M355" s="286"/>
      <c r="N355" s="287">
        <f>ROUND(L355*K355,2)</f>
        <v>0</v>
      </c>
      <c r="O355" s="287"/>
      <c r="P355" s="287"/>
      <c r="Q355" s="287"/>
      <c r="R355" s="138"/>
      <c r="T355" s="167" t="s">
        <v>5</v>
      </c>
      <c r="U355" s="47" t="s">
        <v>42</v>
      </c>
      <c r="V355" s="39"/>
      <c r="W355" s="168">
        <f>V355*K355</f>
        <v>0</v>
      </c>
      <c r="X355" s="168">
        <v>0</v>
      </c>
      <c r="Y355" s="168">
        <f>X355*K355</f>
        <v>0</v>
      </c>
      <c r="Z355" s="168">
        <v>0</v>
      </c>
      <c r="AA355" s="169">
        <f>Z355*K355</f>
        <v>0</v>
      </c>
      <c r="AR355" s="21" t="s">
        <v>150</v>
      </c>
      <c r="AT355" s="21" t="s">
        <v>128</v>
      </c>
      <c r="AU355" s="21" t="s">
        <v>87</v>
      </c>
      <c r="AY355" s="21" t="s">
        <v>127</v>
      </c>
      <c r="BE355" s="109">
        <f>IF(U355="základní",N355,0)</f>
        <v>0</v>
      </c>
      <c r="BF355" s="109">
        <f>IF(U355="snížená",N355,0)</f>
        <v>0</v>
      </c>
      <c r="BG355" s="109">
        <f>IF(U355="zákl. přenesená",N355,0)</f>
        <v>0</v>
      </c>
      <c r="BH355" s="109">
        <f>IF(U355="sníž. přenesená",N355,0)</f>
        <v>0</v>
      </c>
      <c r="BI355" s="109">
        <f>IF(U355="nulová",N355,0)</f>
        <v>0</v>
      </c>
      <c r="BJ355" s="21" t="s">
        <v>22</v>
      </c>
      <c r="BK355" s="109">
        <f>ROUND(L355*K355,2)</f>
        <v>0</v>
      </c>
      <c r="BL355" s="21" t="s">
        <v>150</v>
      </c>
      <c r="BM355" s="21" t="s">
        <v>1443</v>
      </c>
    </row>
    <row r="356" spans="2:65" s="10" customFormat="1" ht="22.5" customHeight="1">
      <c r="B356" s="170"/>
      <c r="C356" s="171"/>
      <c r="D356" s="171"/>
      <c r="E356" s="172" t="s">
        <v>5</v>
      </c>
      <c r="F356" s="288" t="s">
        <v>90</v>
      </c>
      <c r="G356" s="289"/>
      <c r="H356" s="289"/>
      <c r="I356" s="289"/>
      <c r="J356" s="171"/>
      <c r="K356" s="173">
        <v>3</v>
      </c>
      <c r="L356" s="171"/>
      <c r="M356" s="171"/>
      <c r="N356" s="171"/>
      <c r="O356" s="171"/>
      <c r="P356" s="171"/>
      <c r="Q356" s="171"/>
      <c r="R356" s="174"/>
      <c r="T356" s="175"/>
      <c r="U356" s="171"/>
      <c r="V356" s="171"/>
      <c r="W356" s="171"/>
      <c r="X356" s="171"/>
      <c r="Y356" s="171"/>
      <c r="Z356" s="171"/>
      <c r="AA356" s="176"/>
      <c r="AT356" s="177" t="s">
        <v>134</v>
      </c>
      <c r="AU356" s="177" t="s">
        <v>87</v>
      </c>
      <c r="AV356" s="10" t="s">
        <v>87</v>
      </c>
      <c r="AW356" s="10" t="s">
        <v>35</v>
      </c>
      <c r="AX356" s="10" t="s">
        <v>22</v>
      </c>
      <c r="AY356" s="177" t="s">
        <v>127</v>
      </c>
    </row>
    <row r="357" spans="2:65" s="11" customFormat="1" ht="22.5" customHeight="1">
      <c r="B357" s="178"/>
      <c r="C357" s="179"/>
      <c r="D357" s="179"/>
      <c r="E357" s="180" t="s">
        <v>5</v>
      </c>
      <c r="F357" s="290" t="s">
        <v>1039</v>
      </c>
      <c r="G357" s="291"/>
      <c r="H357" s="291"/>
      <c r="I357" s="291"/>
      <c r="J357" s="179"/>
      <c r="K357" s="181" t="s">
        <v>5</v>
      </c>
      <c r="L357" s="179"/>
      <c r="M357" s="179"/>
      <c r="N357" s="179"/>
      <c r="O357" s="179"/>
      <c r="P357" s="179"/>
      <c r="Q357" s="179"/>
      <c r="R357" s="182"/>
      <c r="T357" s="183"/>
      <c r="U357" s="179"/>
      <c r="V357" s="179"/>
      <c r="W357" s="179"/>
      <c r="X357" s="179"/>
      <c r="Y357" s="179"/>
      <c r="Z357" s="179"/>
      <c r="AA357" s="184"/>
      <c r="AT357" s="185" t="s">
        <v>134</v>
      </c>
      <c r="AU357" s="185" t="s">
        <v>87</v>
      </c>
      <c r="AV357" s="11" t="s">
        <v>22</v>
      </c>
      <c r="AW357" s="11" t="s">
        <v>35</v>
      </c>
      <c r="AX357" s="11" t="s">
        <v>77</v>
      </c>
      <c r="AY357" s="185" t="s">
        <v>127</v>
      </c>
    </row>
    <row r="358" spans="2:65" s="11" customFormat="1" ht="44.25" customHeight="1">
      <c r="B358" s="178"/>
      <c r="C358" s="179"/>
      <c r="D358" s="179"/>
      <c r="E358" s="180" t="s">
        <v>5</v>
      </c>
      <c r="F358" s="290" t="s">
        <v>1040</v>
      </c>
      <c r="G358" s="291"/>
      <c r="H358" s="291"/>
      <c r="I358" s="291"/>
      <c r="J358" s="179"/>
      <c r="K358" s="181" t="s">
        <v>5</v>
      </c>
      <c r="L358" s="179"/>
      <c r="M358" s="179"/>
      <c r="N358" s="179"/>
      <c r="O358" s="179"/>
      <c r="P358" s="179"/>
      <c r="Q358" s="179"/>
      <c r="R358" s="182"/>
      <c r="T358" s="183"/>
      <c r="U358" s="179"/>
      <c r="V358" s="179"/>
      <c r="W358" s="179"/>
      <c r="X358" s="179"/>
      <c r="Y358" s="179"/>
      <c r="Z358" s="179"/>
      <c r="AA358" s="184"/>
      <c r="AT358" s="185" t="s">
        <v>134</v>
      </c>
      <c r="AU358" s="185" t="s">
        <v>87</v>
      </c>
      <c r="AV358" s="11" t="s">
        <v>22</v>
      </c>
      <c r="AW358" s="11" t="s">
        <v>35</v>
      </c>
      <c r="AX358" s="11" t="s">
        <v>77</v>
      </c>
      <c r="AY358" s="185" t="s">
        <v>127</v>
      </c>
    </row>
    <row r="359" spans="2:65" s="11" customFormat="1" ht="44.25" customHeight="1">
      <c r="B359" s="178"/>
      <c r="C359" s="179"/>
      <c r="D359" s="179"/>
      <c r="E359" s="180" t="s">
        <v>5</v>
      </c>
      <c r="F359" s="290" t="s">
        <v>1041</v>
      </c>
      <c r="G359" s="291"/>
      <c r="H359" s="291"/>
      <c r="I359" s="291"/>
      <c r="J359" s="179"/>
      <c r="K359" s="181" t="s">
        <v>5</v>
      </c>
      <c r="L359" s="179"/>
      <c r="M359" s="179"/>
      <c r="N359" s="179"/>
      <c r="O359" s="179"/>
      <c r="P359" s="179"/>
      <c r="Q359" s="179"/>
      <c r="R359" s="182"/>
      <c r="T359" s="183"/>
      <c r="U359" s="179"/>
      <c r="V359" s="179"/>
      <c r="W359" s="179"/>
      <c r="X359" s="179"/>
      <c r="Y359" s="179"/>
      <c r="Z359" s="179"/>
      <c r="AA359" s="184"/>
      <c r="AT359" s="185" t="s">
        <v>134</v>
      </c>
      <c r="AU359" s="185" t="s">
        <v>87</v>
      </c>
      <c r="AV359" s="11" t="s">
        <v>22</v>
      </c>
      <c r="AW359" s="11" t="s">
        <v>35</v>
      </c>
      <c r="AX359" s="11" t="s">
        <v>77</v>
      </c>
      <c r="AY359" s="185" t="s">
        <v>127</v>
      </c>
    </row>
    <row r="360" spans="2:65" s="11" customFormat="1" ht="57" customHeight="1">
      <c r="B360" s="178"/>
      <c r="C360" s="179"/>
      <c r="D360" s="179"/>
      <c r="E360" s="180" t="s">
        <v>5</v>
      </c>
      <c r="F360" s="290" t="s">
        <v>1042</v>
      </c>
      <c r="G360" s="291"/>
      <c r="H360" s="291"/>
      <c r="I360" s="291"/>
      <c r="J360" s="179"/>
      <c r="K360" s="181" t="s">
        <v>5</v>
      </c>
      <c r="L360" s="179"/>
      <c r="M360" s="179"/>
      <c r="N360" s="179"/>
      <c r="O360" s="179"/>
      <c r="P360" s="179"/>
      <c r="Q360" s="179"/>
      <c r="R360" s="182"/>
      <c r="T360" s="183"/>
      <c r="U360" s="179"/>
      <c r="V360" s="179"/>
      <c r="W360" s="179"/>
      <c r="X360" s="179"/>
      <c r="Y360" s="179"/>
      <c r="Z360" s="179"/>
      <c r="AA360" s="184"/>
      <c r="AT360" s="185" t="s">
        <v>134</v>
      </c>
      <c r="AU360" s="185" t="s">
        <v>87</v>
      </c>
      <c r="AV360" s="11" t="s">
        <v>22</v>
      </c>
      <c r="AW360" s="11" t="s">
        <v>35</v>
      </c>
      <c r="AX360" s="11" t="s">
        <v>77</v>
      </c>
      <c r="AY360" s="185" t="s">
        <v>127</v>
      </c>
    </row>
    <row r="361" spans="2:65" s="1" customFormat="1" ht="44.25" customHeight="1">
      <c r="B361" s="135"/>
      <c r="C361" s="163" t="s">
        <v>491</v>
      </c>
      <c r="D361" s="163" t="s">
        <v>128</v>
      </c>
      <c r="E361" s="164" t="s">
        <v>1055</v>
      </c>
      <c r="F361" s="285" t="s">
        <v>1056</v>
      </c>
      <c r="G361" s="285"/>
      <c r="H361" s="285"/>
      <c r="I361" s="285"/>
      <c r="J361" s="165" t="s">
        <v>296</v>
      </c>
      <c r="K361" s="166">
        <v>79</v>
      </c>
      <c r="L361" s="286">
        <v>0</v>
      </c>
      <c r="M361" s="286"/>
      <c r="N361" s="287">
        <f>ROUND(L361*K361,2)</f>
        <v>0</v>
      </c>
      <c r="O361" s="287"/>
      <c r="P361" s="287"/>
      <c r="Q361" s="287"/>
      <c r="R361" s="138"/>
      <c r="T361" s="167" t="s">
        <v>5</v>
      </c>
      <c r="U361" s="47" t="s">
        <v>42</v>
      </c>
      <c r="V361" s="39"/>
      <c r="W361" s="168">
        <f>V361*K361</f>
        <v>0</v>
      </c>
      <c r="X361" s="168">
        <v>1.1E-4</v>
      </c>
      <c r="Y361" s="168">
        <f>X361*K361</f>
        <v>8.6899999999999998E-3</v>
      </c>
      <c r="Z361" s="168">
        <v>0</v>
      </c>
      <c r="AA361" s="169">
        <f>Z361*K361</f>
        <v>0</v>
      </c>
      <c r="AR361" s="21" t="s">
        <v>150</v>
      </c>
      <c r="AT361" s="21" t="s">
        <v>128</v>
      </c>
      <c r="AU361" s="21" t="s">
        <v>87</v>
      </c>
      <c r="AY361" s="21" t="s">
        <v>127</v>
      </c>
      <c r="BE361" s="109">
        <f>IF(U361="základní",N361,0)</f>
        <v>0</v>
      </c>
      <c r="BF361" s="109">
        <f>IF(U361="snížená",N361,0)</f>
        <v>0</v>
      </c>
      <c r="BG361" s="109">
        <f>IF(U361="zákl. přenesená",N361,0)</f>
        <v>0</v>
      </c>
      <c r="BH361" s="109">
        <f>IF(U361="sníž. přenesená",N361,0)</f>
        <v>0</v>
      </c>
      <c r="BI361" s="109">
        <f>IF(U361="nulová",N361,0)</f>
        <v>0</v>
      </c>
      <c r="BJ361" s="21" t="s">
        <v>22</v>
      </c>
      <c r="BK361" s="109">
        <f>ROUND(L361*K361,2)</f>
        <v>0</v>
      </c>
      <c r="BL361" s="21" t="s">
        <v>150</v>
      </c>
      <c r="BM361" s="21" t="s">
        <v>1444</v>
      </c>
    </row>
    <row r="362" spans="2:65" s="1" customFormat="1" ht="31.5" customHeight="1">
      <c r="B362" s="135"/>
      <c r="C362" s="196" t="s">
        <v>495</v>
      </c>
      <c r="D362" s="196" t="s">
        <v>365</v>
      </c>
      <c r="E362" s="197" t="s">
        <v>1058</v>
      </c>
      <c r="F362" s="306" t="s">
        <v>1059</v>
      </c>
      <c r="G362" s="306"/>
      <c r="H362" s="306"/>
      <c r="I362" s="306"/>
      <c r="J362" s="198" t="s">
        <v>296</v>
      </c>
      <c r="K362" s="199">
        <v>79</v>
      </c>
      <c r="L362" s="307">
        <v>0</v>
      </c>
      <c r="M362" s="307"/>
      <c r="N362" s="308">
        <f>ROUND(L362*K362,2)</f>
        <v>0</v>
      </c>
      <c r="O362" s="287"/>
      <c r="P362" s="287"/>
      <c r="Q362" s="287"/>
      <c r="R362" s="138"/>
      <c r="T362" s="167" t="s">
        <v>5</v>
      </c>
      <c r="U362" s="47" t="s">
        <v>42</v>
      </c>
      <c r="V362" s="39"/>
      <c r="W362" s="168">
        <f>V362*K362</f>
        <v>0</v>
      </c>
      <c r="X362" s="168">
        <v>0.152</v>
      </c>
      <c r="Y362" s="168">
        <f>X362*K362</f>
        <v>12.007999999999999</v>
      </c>
      <c r="Z362" s="168">
        <v>0</v>
      </c>
      <c r="AA362" s="169">
        <f>Z362*K362</f>
        <v>0</v>
      </c>
      <c r="AR362" s="21" t="s">
        <v>174</v>
      </c>
      <c r="AT362" s="21" t="s">
        <v>365</v>
      </c>
      <c r="AU362" s="21" t="s">
        <v>87</v>
      </c>
      <c r="AY362" s="21" t="s">
        <v>127</v>
      </c>
      <c r="BE362" s="109">
        <f>IF(U362="základní",N362,0)</f>
        <v>0</v>
      </c>
      <c r="BF362" s="109">
        <f>IF(U362="snížená",N362,0)</f>
        <v>0</v>
      </c>
      <c r="BG362" s="109">
        <f>IF(U362="zákl. přenesená",N362,0)</f>
        <v>0</v>
      </c>
      <c r="BH362" s="109">
        <f>IF(U362="sníž. přenesená",N362,0)</f>
        <v>0</v>
      </c>
      <c r="BI362" s="109">
        <f>IF(U362="nulová",N362,0)</f>
        <v>0</v>
      </c>
      <c r="BJ362" s="21" t="s">
        <v>22</v>
      </c>
      <c r="BK362" s="109">
        <f>ROUND(L362*K362,2)</f>
        <v>0</v>
      </c>
      <c r="BL362" s="21" t="s">
        <v>150</v>
      </c>
      <c r="BM362" s="21" t="s">
        <v>1445</v>
      </c>
    </row>
    <row r="363" spans="2:65" s="11" customFormat="1" ht="22.5" customHeight="1">
      <c r="B363" s="178"/>
      <c r="C363" s="179"/>
      <c r="D363" s="179"/>
      <c r="E363" s="180" t="s">
        <v>5</v>
      </c>
      <c r="F363" s="300" t="s">
        <v>1359</v>
      </c>
      <c r="G363" s="301"/>
      <c r="H363" s="301"/>
      <c r="I363" s="301"/>
      <c r="J363" s="179"/>
      <c r="K363" s="181" t="s">
        <v>5</v>
      </c>
      <c r="L363" s="179"/>
      <c r="M363" s="179"/>
      <c r="N363" s="179"/>
      <c r="O363" s="179"/>
      <c r="P363" s="179"/>
      <c r="Q363" s="179"/>
      <c r="R363" s="182"/>
      <c r="T363" s="183"/>
      <c r="U363" s="179"/>
      <c r="V363" s="179"/>
      <c r="W363" s="179"/>
      <c r="X363" s="179"/>
      <c r="Y363" s="179"/>
      <c r="Z363" s="179"/>
      <c r="AA363" s="184"/>
      <c r="AT363" s="185" t="s">
        <v>134</v>
      </c>
      <c r="AU363" s="185" t="s">
        <v>87</v>
      </c>
      <c r="AV363" s="11" t="s">
        <v>22</v>
      </c>
      <c r="AW363" s="11" t="s">
        <v>35</v>
      </c>
      <c r="AX363" s="11" t="s">
        <v>77</v>
      </c>
      <c r="AY363" s="185" t="s">
        <v>127</v>
      </c>
    </row>
    <row r="364" spans="2:65" s="11" customFormat="1" ht="22.5" customHeight="1">
      <c r="B364" s="178"/>
      <c r="C364" s="179"/>
      <c r="D364" s="179"/>
      <c r="E364" s="180" t="s">
        <v>5</v>
      </c>
      <c r="F364" s="290" t="s">
        <v>1360</v>
      </c>
      <c r="G364" s="291"/>
      <c r="H364" s="291"/>
      <c r="I364" s="291"/>
      <c r="J364" s="179"/>
      <c r="K364" s="181" t="s">
        <v>5</v>
      </c>
      <c r="L364" s="179"/>
      <c r="M364" s="179"/>
      <c r="N364" s="179"/>
      <c r="O364" s="179"/>
      <c r="P364" s="179"/>
      <c r="Q364" s="179"/>
      <c r="R364" s="182"/>
      <c r="T364" s="183"/>
      <c r="U364" s="179"/>
      <c r="V364" s="179"/>
      <c r="W364" s="179"/>
      <c r="X364" s="179"/>
      <c r="Y364" s="179"/>
      <c r="Z364" s="179"/>
      <c r="AA364" s="184"/>
      <c r="AT364" s="185" t="s">
        <v>134</v>
      </c>
      <c r="AU364" s="185" t="s">
        <v>87</v>
      </c>
      <c r="AV364" s="11" t="s">
        <v>22</v>
      </c>
      <c r="AW364" s="11" t="s">
        <v>35</v>
      </c>
      <c r="AX364" s="11" t="s">
        <v>77</v>
      </c>
      <c r="AY364" s="185" t="s">
        <v>127</v>
      </c>
    </row>
    <row r="365" spans="2:65" s="11" customFormat="1" ht="22.5" customHeight="1">
      <c r="B365" s="178"/>
      <c r="C365" s="179"/>
      <c r="D365" s="179"/>
      <c r="E365" s="180" t="s">
        <v>5</v>
      </c>
      <c r="F365" s="290" t="s">
        <v>1361</v>
      </c>
      <c r="G365" s="291"/>
      <c r="H365" s="291"/>
      <c r="I365" s="291"/>
      <c r="J365" s="179"/>
      <c r="K365" s="181" t="s">
        <v>5</v>
      </c>
      <c r="L365" s="179"/>
      <c r="M365" s="179"/>
      <c r="N365" s="179"/>
      <c r="O365" s="179"/>
      <c r="P365" s="179"/>
      <c r="Q365" s="179"/>
      <c r="R365" s="182"/>
      <c r="T365" s="183"/>
      <c r="U365" s="179"/>
      <c r="V365" s="179"/>
      <c r="W365" s="179"/>
      <c r="X365" s="179"/>
      <c r="Y365" s="179"/>
      <c r="Z365" s="179"/>
      <c r="AA365" s="184"/>
      <c r="AT365" s="185" t="s">
        <v>134</v>
      </c>
      <c r="AU365" s="185" t="s">
        <v>87</v>
      </c>
      <c r="AV365" s="11" t="s">
        <v>22</v>
      </c>
      <c r="AW365" s="11" t="s">
        <v>35</v>
      </c>
      <c r="AX365" s="11" t="s">
        <v>77</v>
      </c>
      <c r="AY365" s="185" t="s">
        <v>127</v>
      </c>
    </row>
    <row r="366" spans="2:65" s="11" customFormat="1" ht="22.5" customHeight="1">
      <c r="B366" s="178"/>
      <c r="C366" s="179"/>
      <c r="D366" s="179"/>
      <c r="E366" s="180" t="s">
        <v>5</v>
      </c>
      <c r="F366" s="290" t="s">
        <v>1362</v>
      </c>
      <c r="G366" s="291"/>
      <c r="H366" s="291"/>
      <c r="I366" s="291"/>
      <c r="J366" s="179"/>
      <c r="K366" s="181" t="s">
        <v>5</v>
      </c>
      <c r="L366" s="179"/>
      <c r="M366" s="179"/>
      <c r="N366" s="179"/>
      <c r="O366" s="179"/>
      <c r="P366" s="179"/>
      <c r="Q366" s="179"/>
      <c r="R366" s="182"/>
      <c r="T366" s="183"/>
      <c r="U366" s="179"/>
      <c r="V366" s="179"/>
      <c r="W366" s="179"/>
      <c r="X366" s="179"/>
      <c r="Y366" s="179"/>
      <c r="Z366" s="179"/>
      <c r="AA366" s="184"/>
      <c r="AT366" s="185" t="s">
        <v>134</v>
      </c>
      <c r="AU366" s="185" t="s">
        <v>87</v>
      </c>
      <c r="AV366" s="11" t="s">
        <v>22</v>
      </c>
      <c r="AW366" s="11" t="s">
        <v>35</v>
      </c>
      <c r="AX366" s="11" t="s">
        <v>77</v>
      </c>
      <c r="AY366" s="185" t="s">
        <v>127</v>
      </c>
    </row>
    <row r="367" spans="2:65" s="10" customFormat="1" ht="22.5" customHeight="1">
      <c r="B367" s="170"/>
      <c r="C367" s="171"/>
      <c r="D367" s="171"/>
      <c r="E367" s="172" t="s">
        <v>5</v>
      </c>
      <c r="F367" s="302" t="s">
        <v>1416</v>
      </c>
      <c r="G367" s="303"/>
      <c r="H367" s="303"/>
      <c r="I367" s="303"/>
      <c r="J367" s="171"/>
      <c r="K367" s="173">
        <v>79</v>
      </c>
      <c r="L367" s="171"/>
      <c r="M367" s="171"/>
      <c r="N367" s="171"/>
      <c r="O367" s="171"/>
      <c r="P367" s="171"/>
      <c r="Q367" s="171"/>
      <c r="R367" s="174"/>
      <c r="T367" s="175"/>
      <c r="U367" s="171"/>
      <c r="V367" s="171"/>
      <c r="W367" s="171"/>
      <c r="X367" s="171"/>
      <c r="Y367" s="171"/>
      <c r="Z367" s="171"/>
      <c r="AA367" s="176"/>
      <c r="AT367" s="177" t="s">
        <v>134</v>
      </c>
      <c r="AU367" s="177" t="s">
        <v>87</v>
      </c>
      <c r="AV367" s="10" t="s">
        <v>87</v>
      </c>
      <c r="AW367" s="10" t="s">
        <v>35</v>
      </c>
      <c r="AX367" s="10" t="s">
        <v>22</v>
      </c>
      <c r="AY367" s="177" t="s">
        <v>127</v>
      </c>
    </row>
    <row r="368" spans="2:65" s="1" customFormat="1" ht="31.5" customHeight="1">
      <c r="B368" s="135"/>
      <c r="C368" s="163" t="s">
        <v>499</v>
      </c>
      <c r="D368" s="163" t="s">
        <v>128</v>
      </c>
      <c r="E368" s="164" t="s">
        <v>1216</v>
      </c>
      <c r="F368" s="285" t="s">
        <v>1217</v>
      </c>
      <c r="G368" s="285"/>
      <c r="H368" s="285"/>
      <c r="I368" s="285"/>
      <c r="J368" s="165" t="s">
        <v>472</v>
      </c>
      <c r="K368" s="166">
        <v>32</v>
      </c>
      <c r="L368" s="286">
        <v>0</v>
      </c>
      <c r="M368" s="286"/>
      <c r="N368" s="287">
        <f>ROUND(L368*K368,2)</f>
        <v>0</v>
      </c>
      <c r="O368" s="287"/>
      <c r="P368" s="287"/>
      <c r="Q368" s="287"/>
      <c r="R368" s="138"/>
      <c r="T368" s="167" t="s">
        <v>5</v>
      </c>
      <c r="U368" s="47" t="s">
        <v>42</v>
      </c>
      <c r="V368" s="39"/>
      <c r="W368" s="168">
        <f>V368*K368</f>
        <v>0</v>
      </c>
      <c r="X368" s="168">
        <v>1.4239999999999999E-2</v>
      </c>
      <c r="Y368" s="168">
        <f>X368*K368</f>
        <v>0.45567999999999997</v>
      </c>
      <c r="Z368" s="168">
        <v>0</v>
      </c>
      <c r="AA368" s="169">
        <f>Z368*K368</f>
        <v>0</v>
      </c>
      <c r="AR368" s="21" t="s">
        <v>150</v>
      </c>
      <c r="AT368" s="21" t="s">
        <v>128</v>
      </c>
      <c r="AU368" s="21" t="s">
        <v>87</v>
      </c>
      <c r="AY368" s="21" t="s">
        <v>127</v>
      </c>
      <c r="BE368" s="109">
        <f>IF(U368="základní",N368,0)</f>
        <v>0</v>
      </c>
      <c r="BF368" s="109">
        <f>IF(U368="snížená",N368,0)</f>
        <v>0</v>
      </c>
      <c r="BG368" s="109">
        <f>IF(U368="zákl. přenesená",N368,0)</f>
        <v>0</v>
      </c>
      <c r="BH368" s="109">
        <f>IF(U368="sníž. přenesená",N368,0)</f>
        <v>0</v>
      </c>
      <c r="BI368" s="109">
        <f>IF(U368="nulová",N368,0)</f>
        <v>0</v>
      </c>
      <c r="BJ368" s="21" t="s">
        <v>22</v>
      </c>
      <c r="BK368" s="109">
        <f>ROUND(L368*K368,2)</f>
        <v>0</v>
      </c>
      <c r="BL368" s="21" t="s">
        <v>150</v>
      </c>
      <c r="BM368" s="21" t="s">
        <v>1446</v>
      </c>
    </row>
    <row r="369" spans="2:65" s="1" customFormat="1" ht="31.5" customHeight="1">
      <c r="B369" s="135"/>
      <c r="C369" s="196" t="s">
        <v>503</v>
      </c>
      <c r="D369" s="196" t="s">
        <v>365</v>
      </c>
      <c r="E369" s="197" t="s">
        <v>1219</v>
      </c>
      <c r="F369" s="306" t="s">
        <v>1220</v>
      </c>
      <c r="G369" s="306"/>
      <c r="H369" s="306"/>
      <c r="I369" s="306"/>
      <c r="J369" s="198" t="s">
        <v>472</v>
      </c>
      <c r="K369" s="199">
        <v>1</v>
      </c>
      <c r="L369" s="307">
        <v>0</v>
      </c>
      <c r="M369" s="307"/>
      <c r="N369" s="308">
        <f>ROUND(L369*K369,2)</f>
        <v>0</v>
      </c>
      <c r="O369" s="287"/>
      <c r="P369" s="287"/>
      <c r="Q369" s="287"/>
      <c r="R369" s="138"/>
      <c r="T369" s="167" t="s">
        <v>5</v>
      </c>
      <c r="U369" s="47" t="s">
        <v>42</v>
      </c>
      <c r="V369" s="39"/>
      <c r="W369" s="168">
        <f>V369*K369</f>
        <v>0</v>
      </c>
      <c r="X369" s="168">
        <v>0.25</v>
      </c>
      <c r="Y369" s="168">
        <f>X369*K369</f>
        <v>0.25</v>
      </c>
      <c r="Z369" s="168">
        <v>0</v>
      </c>
      <c r="AA369" s="169">
        <f>Z369*K369</f>
        <v>0</v>
      </c>
      <c r="AR369" s="21" t="s">
        <v>174</v>
      </c>
      <c r="AT369" s="21" t="s">
        <v>365</v>
      </c>
      <c r="AU369" s="21" t="s">
        <v>87</v>
      </c>
      <c r="AY369" s="21" t="s">
        <v>127</v>
      </c>
      <c r="BE369" s="109">
        <f>IF(U369="základní",N369,0)</f>
        <v>0</v>
      </c>
      <c r="BF369" s="109">
        <f>IF(U369="snížená",N369,0)</f>
        <v>0</v>
      </c>
      <c r="BG369" s="109">
        <f>IF(U369="zákl. přenesená",N369,0)</f>
        <v>0</v>
      </c>
      <c r="BH369" s="109">
        <f>IF(U369="sníž. přenesená",N369,0)</f>
        <v>0</v>
      </c>
      <c r="BI369" s="109">
        <f>IF(U369="nulová",N369,0)</f>
        <v>0</v>
      </c>
      <c r="BJ369" s="21" t="s">
        <v>22</v>
      </c>
      <c r="BK369" s="109">
        <f>ROUND(L369*K369,2)</f>
        <v>0</v>
      </c>
      <c r="BL369" s="21" t="s">
        <v>150</v>
      </c>
      <c r="BM369" s="21" t="s">
        <v>1447</v>
      </c>
    </row>
    <row r="370" spans="2:65" s="11" customFormat="1" ht="22.5" customHeight="1">
      <c r="B370" s="178"/>
      <c r="C370" s="179"/>
      <c r="D370" s="179"/>
      <c r="E370" s="180" t="s">
        <v>5</v>
      </c>
      <c r="F370" s="300" t="s">
        <v>1448</v>
      </c>
      <c r="G370" s="301"/>
      <c r="H370" s="301"/>
      <c r="I370" s="301"/>
      <c r="J370" s="179"/>
      <c r="K370" s="181" t="s">
        <v>5</v>
      </c>
      <c r="L370" s="179"/>
      <c r="M370" s="179"/>
      <c r="N370" s="179"/>
      <c r="O370" s="179"/>
      <c r="P370" s="179"/>
      <c r="Q370" s="179"/>
      <c r="R370" s="182"/>
      <c r="T370" s="183"/>
      <c r="U370" s="179"/>
      <c r="V370" s="179"/>
      <c r="W370" s="179"/>
      <c r="X370" s="179"/>
      <c r="Y370" s="179"/>
      <c r="Z370" s="179"/>
      <c r="AA370" s="184"/>
      <c r="AT370" s="185" t="s">
        <v>134</v>
      </c>
      <c r="AU370" s="185" t="s">
        <v>87</v>
      </c>
      <c r="AV370" s="11" t="s">
        <v>22</v>
      </c>
      <c r="AW370" s="11" t="s">
        <v>35</v>
      </c>
      <c r="AX370" s="11" t="s">
        <v>77</v>
      </c>
      <c r="AY370" s="185" t="s">
        <v>127</v>
      </c>
    </row>
    <row r="371" spans="2:65" s="10" customFormat="1" ht="22.5" customHeight="1">
      <c r="B371" s="170"/>
      <c r="C371" s="171"/>
      <c r="D371" s="171"/>
      <c r="E371" s="172" t="s">
        <v>5</v>
      </c>
      <c r="F371" s="302" t="s">
        <v>22</v>
      </c>
      <c r="G371" s="303"/>
      <c r="H371" s="303"/>
      <c r="I371" s="303"/>
      <c r="J371" s="171"/>
      <c r="K371" s="173">
        <v>1</v>
      </c>
      <c r="L371" s="171"/>
      <c r="M371" s="171"/>
      <c r="N371" s="171"/>
      <c r="O371" s="171"/>
      <c r="P371" s="171"/>
      <c r="Q371" s="171"/>
      <c r="R371" s="174"/>
      <c r="T371" s="175"/>
      <c r="U371" s="171"/>
      <c r="V371" s="171"/>
      <c r="W371" s="171"/>
      <c r="X371" s="171"/>
      <c r="Y371" s="171"/>
      <c r="Z371" s="171"/>
      <c r="AA371" s="176"/>
      <c r="AT371" s="177" t="s">
        <v>134</v>
      </c>
      <c r="AU371" s="177" t="s">
        <v>87</v>
      </c>
      <c r="AV371" s="10" t="s">
        <v>87</v>
      </c>
      <c r="AW371" s="10" t="s">
        <v>35</v>
      </c>
      <c r="AX371" s="10" t="s">
        <v>22</v>
      </c>
      <c r="AY371" s="177" t="s">
        <v>127</v>
      </c>
    </row>
    <row r="372" spans="2:65" s="1" customFormat="1" ht="31.5" customHeight="1">
      <c r="B372" s="135"/>
      <c r="C372" s="196" t="s">
        <v>507</v>
      </c>
      <c r="D372" s="196" t="s">
        <v>365</v>
      </c>
      <c r="E372" s="197" t="s">
        <v>1226</v>
      </c>
      <c r="F372" s="306" t="s">
        <v>1227</v>
      </c>
      <c r="G372" s="306"/>
      <c r="H372" s="306"/>
      <c r="I372" s="306"/>
      <c r="J372" s="198" t="s">
        <v>472</v>
      </c>
      <c r="K372" s="199">
        <v>8</v>
      </c>
      <c r="L372" s="307">
        <v>0</v>
      </c>
      <c r="M372" s="307"/>
      <c r="N372" s="308">
        <f>ROUND(L372*K372,2)</f>
        <v>0</v>
      </c>
      <c r="O372" s="287"/>
      <c r="P372" s="287"/>
      <c r="Q372" s="287"/>
      <c r="R372" s="138"/>
      <c r="T372" s="167" t="s">
        <v>5</v>
      </c>
      <c r="U372" s="47" t="s">
        <v>42</v>
      </c>
      <c r="V372" s="39"/>
      <c r="W372" s="168">
        <f>V372*K372</f>
        <v>0</v>
      </c>
      <c r="X372" s="168">
        <v>1</v>
      </c>
      <c r="Y372" s="168">
        <f>X372*K372</f>
        <v>8</v>
      </c>
      <c r="Z372" s="168">
        <v>0</v>
      </c>
      <c r="AA372" s="169">
        <f>Z372*K372</f>
        <v>0</v>
      </c>
      <c r="AR372" s="21" t="s">
        <v>174</v>
      </c>
      <c r="AT372" s="21" t="s">
        <v>365</v>
      </c>
      <c r="AU372" s="21" t="s">
        <v>87</v>
      </c>
      <c r="AY372" s="21" t="s">
        <v>127</v>
      </c>
      <c r="BE372" s="109">
        <f>IF(U372="základní",N372,0)</f>
        <v>0</v>
      </c>
      <c r="BF372" s="109">
        <f>IF(U372="snížená",N372,0)</f>
        <v>0</v>
      </c>
      <c r="BG372" s="109">
        <f>IF(U372="zákl. přenesená",N372,0)</f>
        <v>0</v>
      </c>
      <c r="BH372" s="109">
        <f>IF(U372="sníž. přenesená",N372,0)</f>
        <v>0</v>
      </c>
      <c r="BI372" s="109">
        <f>IF(U372="nulová",N372,0)</f>
        <v>0</v>
      </c>
      <c r="BJ372" s="21" t="s">
        <v>22</v>
      </c>
      <c r="BK372" s="109">
        <f>ROUND(L372*K372,2)</f>
        <v>0</v>
      </c>
      <c r="BL372" s="21" t="s">
        <v>150</v>
      </c>
      <c r="BM372" s="21" t="s">
        <v>1449</v>
      </c>
    </row>
    <row r="373" spans="2:65" s="11" customFormat="1" ht="22.5" customHeight="1">
      <c r="B373" s="178"/>
      <c r="C373" s="179"/>
      <c r="D373" s="179"/>
      <c r="E373" s="180" t="s">
        <v>5</v>
      </c>
      <c r="F373" s="300" t="s">
        <v>1448</v>
      </c>
      <c r="G373" s="301"/>
      <c r="H373" s="301"/>
      <c r="I373" s="301"/>
      <c r="J373" s="179"/>
      <c r="K373" s="181" t="s">
        <v>5</v>
      </c>
      <c r="L373" s="179"/>
      <c r="M373" s="179"/>
      <c r="N373" s="179"/>
      <c r="O373" s="179"/>
      <c r="P373" s="179"/>
      <c r="Q373" s="179"/>
      <c r="R373" s="182"/>
      <c r="T373" s="183"/>
      <c r="U373" s="179"/>
      <c r="V373" s="179"/>
      <c r="W373" s="179"/>
      <c r="X373" s="179"/>
      <c r="Y373" s="179"/>
      <c r="Z373" s="179"/>
      <c r="AA373" s="184"/>
      <c r="AT373" s="185" t="s">
        <v>134</v>
      </c>
      <c r="AU373" s="185" t="s">
        <v>87</v>
      </c>
      <c r="AV373" s="11" t="s">
        <v>22</v>
      </c>
      <c r="AW373" s="11" t="s">
        <v>35</v>
      </c>
      <c r="AX373" s="11" t="s">
        <v>77</v>
      </c>
      <c r="AY373" s="185" t="s">
        <v>127</v>
      </c>
    </row>
    <row r="374" spans="2:65" s="10" customFormat="1" ht="22.5" customHeight="1">
      <c r="B374" s="170"/>
      <c r="C374" s="171"/>
      <c r="D374" s="171"/>
      <c r="E374" s="172" t="s">
        <v>5</v>
      </c>
      <c r="F374" s="302" t="s">
        <v>174</v>
      </c>
      <c r="G374" s="303"/>
      <c r="H374" s="303"/>
      <c r="I374" s="303"/>
      <c r="J374" s="171"/>
      <c r="K374" s="173">
        <v>8</v>
      </c>
      <c r="L374" s="171"/>
      <c r="M374" s="171"/>
      <c r="N374" s="171"/>
      <c r="O374" s="171"/>
      <c r="P374" s="171"/>
      <c r="Q374" s="171"/>
      <c r="R374" s="174"/>
      <c r="T374" s="175"/>
      <c r="U374" s="171"/>
      <c r="V374" s="171"/>
      <c r="W374" s="171"/>
      <c r="X374" s="171"/>
      <c r="Y374" s="171"/>
      <c r="Z374" s="171"/>
      <c r="AA374" s="176"/>
      <c r="AT374" s="177" t="s">
        <v>134</v>
      </c>
      <c r="AU374" s="177" t="s">
        <v>87</v>
      </c>
      <c r="AV374" s="10" t="s">
        <v>87</v>
      </c>
      <c r="AW374" s="10" t="s">
        <v>35</v>
      </c>
      <c r="AX374" s="10" t="s">
        <v>22</v>
      </c>
      <c r="AY374" s="177" t="s">
        <v>127</v>
      </c>
    </row>
    <row r="375" spans="2:65" s="1" customFormat="1" ht="31.5" customHeight="1">
      <c r="B375" s="135"/>
      <c r="C375" s="196" t="s">
        <v>511</v>
      </c>
      <c r="D375" s="196" t="s">
        <v>365</v>
      </c>
      <c r="E375" s="197" t="s">
        <v>1229</v>
      </c>
      <c r="F375" s="306" t="s">
        <v>1230</v>
      </c>
      <c r="G375" s="306"/>
      <c r="H375" s="306"/>
      <c r="I375" s="306"/>
      <c r="J375" s="198" t="s">
        <v>472</v>
      </c>
      <c r="K375" s="199">
        <v>3</v>
      </c>
      <c r="L375" s="307">
        <v>0</v>
      </c>
      <c r="M375" s="307"/>
      <c r="N375" s="308">
        <f>ROUND(L375*K375,2)</f>
        <v>0</v>
      </c>
      <c r="O375" s="287"/>
      <c r="P375" s="287"/>
      <c r="Q375" s="287"/>
      <c r="R375" s="138"/>
      <c r="T375" s="167" t="s">
        <v>5</v>
      </c>
      <c r="U375" s="47" t="s">
        <v>42</v>
      </c>
      <c r="V375" s="39"/>
      <c r="W375" s="168">
        <f>V375*K375</f>
        <v>0</v>
      </c>
      <c r="X375" s="168">
        <v>0.58499999999999996</v>
      </c>
      <c r="Y375" s="168">
        <f>X375*K375</f>
        <v>1.7549999999999999</v>
      </c>
      <c r="Z375" s="168">
        <v>0</v>
      </c>
      <c r="AA375" s="169">
        <f>Z375*K375</f>
        <v>0</v>
      </c>
      <c r="AR375" s="21" t="s">
        <v>174</v>
      </c>
      <c r="AT375" s="21" t="s">
        <v>365</v>
      </c>
      <c r="AU375" s="21" t="s">
        <v>87</v>
      </c>
      <c r="AY375" s="21" t="s">
        <v>127</v>
      </c>
      <c r="BE375" s="109">
        <f>IF(U375="základní",N375,0)</f>
        <v>0</v>
      </c>
      <c r="BF375" s="109">
        <f>IF(U375="snížená",N375,0)</f>
        <v>0</v>
      </c>
      <c r="BG375" s="109">
        <f>IF(U375="zákl. přenesená",N375,0)</f>
        <v>0</v>
      </c>
      <c r="BH375" s="109">
        <f>IF(U375="sníž. přenesená",N375,0)</f>
        <v>0</v>
      </c>
      <c r="BI375" s="109">
        <f>IF(U375="nulová",N375,0)</f>
        <v>0</v>
      </c>
      <c r="BJ375" s="21" t="s">
        <v>22</v>
      </c>
      <c r="BK375" s="109">
        <f>ROUND(L375*K375,2)</f>
        <v>0</v>
      </c>
      <c r="BL375" s="21" t="s">
        <v>150</v>
      </c>
      <c r="BM375" s="21" t="s">
        <v>1450</v>
      </c>
    </row>
    <row r="376" spans="2:65" s="11" customFormat="1" ht="22.5" customHeight="1">
      <c r="B376" s="178"/>
      <c r="C376" s="179"/>
      <c r="D376" s="179"/>
      <c r="E376" s="180" t="s">
        <v>5</v>
      </c>
      <c r="F376" s="300" t="s">
        <v>1448</v>
      </c>
      <c r="G376" s="301"/>
      <c r="H376" s="301"/>
      <c r="I376" s="301"/>
      <c r="J376" s="179"/>
      <c r="K376" s="181" t="s">
        <v>5</v>
      </c>
      <c r="L376" s="179"/>
      <c r="M376" s="179"/>
      <c r="N376" s="179"/>
      <c r="O376" s="179"/>
      <c r="P376" s="179"/>
      <c r="Q376" s="179"/>
      <c r="R376" s="182"/>
      <c r="T376" s="183"/>
      <c r="U376" s="179"/>
      <c r="V376" s="179"/>
      <c r="W376" s="179"/>
      <c r="X376" s="179"/>
      <c r="Y376" s="179"/>
      <c r="Z376" s="179"/>
      <c r="AA376" s="184"/>
      <c r="AT376" s="185" t="s">
        <v>134</v>
      </c>
      <c r="AU376" s="185" t="s">
        <v>87</v>
      </c>
      <c r="AV376" s="11" t="s">
        <v>22</v>
      </c>
      <c r="AW376" s="11" t="s">
        <v>35</v>
      </c>
      <c r="AX376" s="11" t="s">
        <v>77</v>
      </c>
      <c r="AY376" s="185" t="s">
        <v>127</v>
      </c>
    </row>
    <row r="377" spans="2:65" s="10" customFormat="1" ht="22.5" customHeight="1">
      <c r="B377" s="170"/>
      <c r="C377" s="171"/>
      <c r="D377" s="171"/>
      <c r="E377" s="172" t="s">
        <v>5</v>
      </c>
      <c r="F377" s="302" t="s">
        <v>90</v>
      </c>
      <c r="G377" s="303"/>
      <c r="H377" s="303"/>
      <c r="I377" s="303"/>
      <c r="J377" s="171"/>
      <c r="K377" s="173">
        <v>3</v>
      </c>
      <c r="L377" s="171"/>
      <c r="M377" s="171"/>
      <c r="N377" s="171"/>
      <c r="O377" s="171"/>
      <c r="P377" s="171"/>
      <c r="Q377" s="171"/>
      <c r="R377" s="174"/>
      <c r="T377" s="175"/>
      <c r="U377" s="171"/>
      <c r="V377" s="171"/>
      <c r="W377" s="171"/>
      <c r="X377" s="171"/>
      <c r="Y377" s="171"/>
      <c r="Z377" s="171"/>
      <c r="AA377" s="176"/>
      <c r="AT377" s="177" t="s">
        <v>134</v>
      </c>
      <c r="AU377" s="177" t="s">
        <v>87</v>
      </c>
      <c r="AV377" s="10" t="s">
        <v>87</v>
      </c>
      <c r="AW377" s="10" t="s">
        <v>35</v>
      </c>
      <c r="AX377" s="10" t="s">
        <v>22</v>
      </c>
      <c r="AY377" s="177" t="s">
        <v>127</v>
      </c>
    </row>
    <row r="378" spans="2:65" s="1" customFormat="1" ht="31.5" customHeight="1">
      <c r="B378" s="135"/>
      <c r="C378" s="196" t="s">
        <v>515</v>
      </c>
      <c r="D378" s="196" t="s">
        <v>365</v>
      </c>
      <c r="E378" s="197" t="s">
        <v>1232</v>
      </c>
      <c r="F378" s="306" t="s">
        <v>1233</v>
      </c>
      <c r="G378" s="306"/>
      <c r="H378" s="306"/>
      <c r="I378" s="306"/>
      <c r="J378" s="198" t="s">
        <v>472</v>
      </c>
      <c r="K378" s="199">
        <v>2</v>
      </c>
      <c r="L378" s="307">
        <v>0</v>
      </c>
      <c r="M378" s="307"/>
      <c r="N378" s="308">
        <f>ROUND(L378*K378,2)</f>
        <v>0</v>
      </c>
      <c r="O378" s="287"/>
      <c r="P378" s="287"/>
      <c r="Q378" s="287"/>
      <c r="R378" s="138"/>
      <c r="T378" s="167" t="s">
        <v>5</v>
      </c>
      <c r="U378" s="47" t="s">
        <v>42</v>
      </c>
      <c r="V378" s="39"/>
      <c r="W378" s="168">
        <f>V378*K378</f>
        <v>0</v>
      </c>
      <c r="X378" s="168">
        <v>0.04</v>
      </c>
      <c r="Y378" s="168">
        <f>X378*K378</f>
        <v>0.08</v>
      </c>
      <c r="Z378" s="168">
        <v>0</v>
      </c>
      <c r="AA378" s="169">
        <f>Z378*K378</f>
        <v>0</v>
      </c>
      <c r="AR378" s="21" t="s">
        <v>174</v>
      </c>
      <c r="AT378" s="21" t="s">
        <v>365</v>
      </c>
      <c r="AU378" s="21" t="s">
        <v>87</v>
      </c>
      <c r="AY378" s="21" t="s">
        <v>127</v>
      </c>
      <c r="BE378" s="109">
        <f>IF(U378="základní",N378,0)</f>
        <v>0</v>
      </c>
      <c r="BF378" s="109">
        <f>IF(U378="snížená",N378,0)</f>
        <v>0</v>
      </c>
      <c r="BG378" s="109">
        <f>IF(U378="zákl. přenesená",N378,0)</f>
        <v>0</v>
      </c>
      <c r="BH378" s="109">
        <f>IF(U378="sníž. přenesená",N378,0)</f>
        <v>0</v>
      </c>
      <c r="BI378" s="109">
        <f>IF(U378="nulová",N378,0)</f>
        <v>0</v>
      </c>
      <c r="BJ378" s="21" t="s">
        <v>22</v>
      </c>
      <c r="BK378" s="109">
        <f>ROUND(L378*K378,2)</f>
        <v>0</v>
      </c>
      <c r="BL378" s="21" t="s">
        <v>150</v>
      </c>
      <c r="BM378" s="21" t="s">
        <v>1451</v>
      </c>
    </row>
    <row r="379" spans="2:65" s="11" customFormat="1" ht="22.5" customHeight="1">
      <c r="B379" s="178"/>
      <c r="C379" s="179"/>
      <c r="D379" s="179"/>
      <c r="E379" s="180" t="s">
        <v>5</v>
      </c>
      <c r="F379" s="300" t="s">
        <v>1448</v>
      </c>
      <c r="G379" s="301"/>
      <c r="H379" s="301"/>
      <c r="I379" s="301"/>
      <c r="J379" s="179"/>
      <c r="K379" s="181" t="s">
        <v>5</v>
      </c>
      <c r="L379" s="179"/>
      <c r="M379" s="179"/>
      <c r="N379" s="179"/>
      <c r="O379" s="179"/>
      <c r="P379" s="179"/>
      <c r="Q379" s="179"/>
      <c r="R379" s="182"/>
      <c r="T379" s="183"/>
      <c r="U379" s="179"/>
      <c r="V379" s="179"/>
      <c r="W379" s="179"/>
      <c r="X379" s="179"/>
      <c r="Y379" s="179"/>
      <c r="Z379" s="179"/>
      <c r="AA379" s="184"/>
      <c r="AT379" s="185" t="s">
        <v>134</v>
      </c>
      <c r="AU379" s="185" t="s">
        <v>87</v>
      </c>
      <c r="AV379" s="11" t="s">
        <v>22</v>
      </c>
      <c r="AW379" s="11" t="s">
        <v>35</v>
      </c>
      <c r="AX379" s="11" t="s">
        <v>77</v>
      </c>
      <c r="AY379" s="185" t="s">
        <v>127</v>
      </c>
    </row>
    <row r="380" spans="2:65" s="10" customFormat="1" ht="22.5" customHeight="1">
      <c r="B380" s="170"/>
      <c r="C380" s="171"/>
      <c r="D380" s="171"/>
      <c r="E380" s="172" t="s">
        <v>5</v>
      </c>
      <c r="F380" s="302" t="s">
        <v>87</v>
      </c>
      <c r="G380" s="303"/>
      <c r="H380" s="303"/>
      <c r="I380" s="303"/>
      <c r="J380" s="171"/>
      <c r="K380" s="173">
        <v>2</v>
      </c>
      <c r="L380" s="171"/>
      <c r="M380" s="171"/>
      <c r="N380" s="171"/>
      <c r="O380" s="171"/>
      <c r="P380" s="171"/>
      <c r="Q380" s="171"/>
      <c r="R380" s="174"/>
      <c r="T380" s="175"/>
      <c r="U380" s="171"/>
      <c r="V380" s="171"/>
      <c r="W380" s="171"/>
      <c r="X380" s="171"/>
      <c r="Y380" s="171"/>
      <c r="Z380" s="171"/>
      <c r="AA380" s="176"/>
      <c r="AT380" s="177" t="s">
        <v>134</v>
      </c>
      <c r="AU380" s="177" t="s">
        <v>87</v>
      </c>
      <c r="AV380" s="10" t="s">
        <v>87</v>
      </c>
      <c r="AW380" s="10" t="s">
        <v>35</v>
      </c>
      <c r="AX380" s="10" t="s">
        <v>22</v>
      </c>
      <c r="AY380" s="177" t="s">
        <v>127</v>
      </c>
    </row>
    <row r="381" spans="2:65" s="1" customFormat="1" ht="31.5" customHeight="1">
      <c r="B381" s="135"/>
      <c r="C381" s="196" t="s">
        <v>519</v>
      </c>
      <c r="D381" s="196" t="s">
        <v>365</v>
      </c>
      <c r="E381" s="197" t="s">
        <v>1243</v>
      </c>
      <c r="F381" s="306" t="s">
        <v>1244</v>
      </c>
      <c r="G381" s="306"/>
      <c r="H381" s="306"/>
      <c r="I381" s="306"/>
      <c r="J381" s="198" t="s">
        <v>472</v>
      </c>
      <c r="K381" s="199">
        <v>1</v>
      </c>
      <c r="L381" s="307">
        <v>0</v>
      </c>
      <c r="M381" s="307"/>
      <c r="N381" s="308">
        <f>ROUND(L381*K381,2)</f>
        <v>0</v>
      </c>
      <c r="O381" s="287"/>
      <c r="P381" s="287"/>
      <c r="Q381" s="287"/>
      <c r="R381" s="138"/>
      <c r="T381" s="167" t="s">
        <v>5</v>
      </c>
      <c r="U381" s="47" t="s">
        <v>42</v>
      </c>
      <c r="V381" s="39"/>
      <c r="W381" s="168">
        <f>V381*K381</f>
        <v>0</v>
      </c>
      <c r="X381" s="168">
        <v>0.04</v>
      </c>
      <c r="Y381" s="168">
        <f>X381*K381</f>
        <v>0.04</v>
      </c>
      <c r="Z381" s="168">
        <v>0</v>
      </c>
      <c r="AA381" s="169">
        <f>Z381*K381</f>
        <v>0</v>
      </c>
      <c r="AR381" s="21" t="s">
        <v>174</v>
      </c>
      <c r="AT381" s="21" t="s">
        <v>365</v>
      </c>
      <c r="AU381" s="21" t="s">
        <v>87</v>
      </c>
      <c r="AY381" s="21" t="s">
        <v>127</v>
      </c>
      <c r="BE381" s="109">
        <f>IF(U381="základní",N381,0)</f>
        <v>0</v>
      </c>
      <c r="BF381" s="109">
        <f>IF(U381="snížená",N381,0)</f>
        <v>0</v>
      </c>
      <c r="BG381" s="109">
        <f>IF(U381="zákl. přenesená",N381,0)</f>
        <v>0</v>
      </c>
      <c r="BH381" s="109">
        <f>IF(U381="sníž. přenesená",N381,0)</f>
        <v>0</v>
      </c>
      <c r="BI381" s="109">
        <f>IF(U381="nulová",N381,0)</f>
        <v>0</v>
      </c>
      <c r="BJ381" s="21" t="s">
        <v>22</v>
      </c>
      <c r="BK381" s="109">
        <f>ROUND(L381*K381,2)</f>
        <v>0</v>
      </c>
      <c r="BL381" s="21" t="s">
        <v>150</v>
      </c>
      <c r="BM381" s="21" t="s">
        <v>1452</v>
      </c>
    </row>
    <row r="382" spans="2:65" s="11" customFormat="1" ht="22.5" customHeight="1">
      <c r="B382" s="178"/>
      <c r="C382" s="179"/>
      <c r="D382" s="179"/>
      <c r="E382" s="180" t="s">
        <v>5</v>
      </c>
      <c r="F382" s="300" t="s">
        <v>1448</v>
      </c>
      <c r="G382" s="301"/>
      <c r="H382" s="301"/>
      <c r="I382" s="301"/>
      <c r="J382" s="179"/>
      <c r="K382" s="181" t="s">
        <v>5</v>
      </c>
      <c r="L382" s="179"/>
      <c r="M382" s="179"/>
      <c r="N382" s="179"/>
      <c r="O382" s="179"/>
      <c r="P382" s="179"/>
      <c r="Q382" s="179"/>
      <c r="R382" s="182"/>
      <c r="T382" s="183"/>
      <c r="U382" s="179"/>
      <c r="V382" s="179"/>
      <c r="W382" s="179"/>
      <c r="X382" s="179"/>
      <c r="Y382" s="179"/>
      <c r="Z382" s="179"/>
      <c r="AA382" s="184"/>
      <c r="AT382" s="185" t="s">
        <v>134</v>
      </c>
      <c r="AU382" s="185" t="s">
        <v>87</v>
      </c>
      <c r="AV382" s="11" t="s">
        <v>22</v>
      </c>
      <c r="AW382" s="11" t="s">
        <v>35</v>
      </c>
      <c r="AX382" s="11" t="s">
        <v>77</v>
      </c>
      <c r="AY382" s="185" t="s">
        <v>127</v>
      </c>
    </row>
    <row r="383" spans="2:65" s="10" customFormat="1" ht="22.5" customHeight="1">
      <c r="B383" s="170"/>
      <c r="C383" s="171"/>
      <c r="D383" s="171"/>
      <c r="E383" s="172" t="s">
        <v>5</v>
      </c>
      <c r="F383" s="302" t="s">
        <v>22</v>
      </c>
      <c r="G383" s="303"/>
      <c r="H383" s="303"/>
      <c r="I383" s="303"/>
      <c r="J383" s="171"/>
      <c r="K383" s="173">
        <v>1</v>
      </c>
      <c r="L383" s="171"/>
      <c r="M383" s="171"/>
      <c r="N383" s="171"/>
      <c r="O383" s="171"/>
      <c r="P383" s="171"/>
      <c r="Q383" s="171"/>
      <c r="R383" s="174"/>
      <c r="T383" s="175"/>
      <c r="U383" s="171"/>
      <c r="V383" s="171"/>
      <c r="W383" s="171"/>
      <c r="X383" s="171"/>
      <c r="Y383" s="171"/>
      <c r="Z383" s="171"/>
      <c r="AA383" s="176"/>
      <c r="AT383" s="177" t="s">
        <v>134</v>
      </c>
      <c r="AU383" s="177" t="s">
        <v>87</v>
      </c>
      <c r="AV383" s="10" t="s">
        <v>87</v>
      </c>
      <c r="AW383" s="10" t="s">
        <v>35</v>
      </c>
      <c r="AX383" s="10" t="s">
        <v>22</v>
      </c>
      <c r="AY383" s="177" t="s">
        <v>127</v>
      </c>
    </row>
    <row r="384" spans="2:65" s="1" customFormat="1" ht="31.5" customHeight="1">
      <c r="B384" s="135"/>
      <c r="C384" s="196" t="s">
        <v>523</v>
      </c>
      <c r="D384" s="196" t="s">
        <v>365</v>
      </c>
      <c r="E384" s="197" t="s">
        <v>1235</v>
      </c>
      <c r="F384" s="306" t="s">
        <v>1236</v>
      </c>
      <c r="G384" s="306"/>
      <c r="H384" s="306"/>
      <c r="I384" s="306"/>
      <c r="J384" s="198" t="s">
        <v>472</v>
      </c>
      <c r="K384" s="199">
        <v>1</v>
      </c>
      <c r="L384" s="307">
        <v>0</v>
      </c>
      <c r="M384" s="307"/>
      <c r="N384" s="308">
        <f>ROUND(L384*K384,2)</f>
        <v>0</v>
      </c>
      <c r="O384" s="287"/>
      <c r="P384" s="287"/>
      <c r="Q384" s="287"/>
      <c r="R384" s="138"/>
      <c r="T384" s="167" t="s">
        <v>5</v>
      </c>
      <c r="U384" s="47" t="s">
        <v>42</v>
      </c>
      <c r="V384" s="39"/>
      <c r="W384" s="168">
        <f>V384*K384</f>
        <v>0</v>
      </c>
      <c r="X384" s="168">
        <v>5.3999999999999999E-2</v>
      </c>
      <c r="Y384" s="168">
        <f>X384*K384</f>
        <v>5.3999999999999999E-2</v>
      </c>
      <c r="Z384" s="168">
        <v>0</v>
      </c>
      <c r="AA384" s="169">
        <f>Z384*K384</f>
        <v>0</v>
      </c>
      <c r="AR384" s="21" t="s">
        <v>174</v>
      </c>
      <c r="AT384" s="21" t="s">
        <v>365</v>
      </c>
      <c r="AU384" s="21" t="s">
        <v>87</v>
      </c>
      <c r="AY384" s="21" t="s">
        <v>127</v>
      </c>
      <c r="BE384" s="109">
        <f>IF(U384="základní",N384,0)</f>
        <v>0</v>
      </c>
      <c r="BF384" s="109">
        <f>IF(U384="snížená",N384,0)</f>
        <v>0</v>
      </c>
      <c r="BG384" s="109">
        <f>IF(U384="zákl. přenesená",N384,0)</f>
        <v>0</v>
      </c>
      <c r="BH384" s="109">
        <f>IF(U384="sníž. přenesená",N384,0)</f>
        <v>0</v>
      </c>
      <c r="BI384" s="109">
        <f>IF(U384="nulová",N384,0)</f>
        <v>0</v>
      </c>
      <c r="BJ384" s="21" t="s">
        <v>22</v>
      </c>
      <c r="BK384" s="109">
        <f>ROUND(L384*K384,2)</f>
        <v>0</v>
      </c>
      <c r="BL384" s="21" t="s">
        <v>150</v>
      </c>
      <c r="BM384" s="21" t="s">
        <v>1453</v>
      </c>
    </row>
    <row r="385" spans="2:65" s="11" customFormat="1" ht="22.5" customHeight="1">
      <c r="B385" s="178"/>
      <c r="C385" s="179"/>
      <c r="D385" s="179"/>
      <c r="E385" s="180" t="s">
        <v>5</v>
      </c>
      <c r="F385" s="300" t="s">
        <v>1448</v>
      </c>
      <c r="G385" s="301"/>
      <c r="H385" s="301"/>
      <c r="I385" s="301"/>
      <c r="J385" s="179"/>
      <c r="K385" s="181" t="s">
        <v>5</v>
      </c>
      <c r="L385" s="179"/>
      <c r="M385" s="179"/>
      <c r="N385" s="179"/>
      <c r="O385" s="179"/>
      <c r="P385" s="179"/>
      <c r="Q385" s="179"/>
      <c r="R385" s="182"/>
      <c r="T385" s="183"/>
      <c r="U385" s="179"/>
      <c r="V385" s="179"/>
      <c r="W385" s="179"/>
      <c r="X385" s="179"/>
      <c r="Y385" s="179"/>
      <c r="Z385" s="179"/>
      <c r="AA385" s="184"/>
      <c r="AT385" s="185" t="s">
        <v>134</v>
      </c>
      <c r="AU385" s="185" t="s">
        <v>87</v>
      </c>
      <c r="AV385" s="11" t="s">
        <v>22</v>
      </c>
      <c r="AW385" s="11" t="s">
        <v>35</v>
      </c>
      <c r="AX385" s="11" t="s">
        <v>77</v>
      </c>
      <c r="AY385" s="185" t="s">
        <v>127</v>
      </c>
    </row>
    <row r="386" spans="2:65" s="10" customFormat="1" ht="22.5" customHeight="1">
      <c r="B386" s="170"/>
      <c r="C386" s="171"/>
      <c r="D386" s="171"/>
      <c r="E386" s="172" t="s">
        <v>5</v>
      </c>
      <c r="F386" s="302" t="s">
        <v>22</v>
      </c>
      <c r="G386" s="303"/>
      <c r="H386" s="303"/>
      <c r="I386" s="303"/>
      <c r="J386" s="171"/>
      <c r="K386" s="173">
        <v>1</v>
      </c>
      <c r="L386" s="171"/>
      <c r="M386" s="171"/>
      <c r="N386" s="171"/>
      <c r="O386" s="171"/>
      <c r="P386" s="171"/>
      <c r="Q386" s="171"/>
      <c r="R386" s="174"/>
      <c r="T386" s="175"/>
      <c r="U386" s="171"/>
      <c r="V386" s="171"/>
      <c r="W386" s="171"/>
      <c r="X386" s="171"/>
      <c r="Y386" s="171"/>
      <c r="Z386" s="171"/>
      <c r="AA386" s="176"/>
      <c r="AT386" s="177" t="s">
        <v>134</v>
      </c>
      <c r="AU386" s="177" t="s">
        <v>87</v>
      </c>
      <c r="AV386" s="10" t="s">
        <v>87</v>
      </c>
      <c r="AW386" s="10" t="s">
        <v>35</v>
      </c>
      <c r="AX386" s="10" t="s">
        <v>22</v>
      </c>
      <c r="AY386" s="177" t="s">
        <v>127</v>
      </c>
    </row>
    <row r="387" spans="2:65" s="1" customFormat="1" ht="31.5" customHeight="1">
      <c r="B387" s="135"/>
      <c r="C387" s="196" t="s">
        <v>527</v>
      </c>
      <c r="D387" s="196" t="s">
        <v>365</v>
      </c>
      <c r="E387" s="197" t="s">
        <v>1239</v>
      </c>
      <c r="F387" s="306" t="s">
        <v>1240</v>
      </c>
      <c r="G387" s="306"/>
      <c r="H387" s="306"/>
      <c r="I387" s="306"/>
      <c r="J387" s="198" t="s">
        <v>472</v>
      </c>
      <c r="K387" s="199">
        <v>1</v>
      </c>
      <c r="L387" s="307">
        <v>0</v>
      </c>
      <c r="M387" s="307"/>
      <c r="N387" s="308">
        <f>ROUND(L387*K387,2)</f>
        <v>0</v>
      </c>
      <c r="O387" s="287"/>
      <c r="P387" s="287"/>
      <c r="Q387" s="287"/>
      <c r="R387" s="138"/>
      <c r="T387" s="167" t="s">
        <v>5</v>
      </c>
      <c r="U387" s="47" t="s">
        <v>42</v>
      </c>
      <c r="V387" s="39"/>
      <c r="W387" s="168">
        <f>V387*K387</f>
        <v>0</v>
      </c>
      <c r="X387" s="168">
        <v>6.8000000000000005E-2</v>
      </c>
      <c r="Y387" s="168">
        <f>X387*K387</f>
        <v>6.8000000000000005E-2</v>
      </c>
      <c r="Z387" s="168">
        <v>0</v>
      </c>
      <c r="AA387" s="169">
        <f>Z387*K387</f>
        <v>0</v>
      </c>
      <c r="AR387" s="21" t="s">
        <v>174</v>
      </c>
      <c r="AT387" s="21" t="s">
        <v>365</v>
      </c>
      <c r="AU387" s="21" t="s">
        <v>87</v>
      </c>
      <c r="AY387" s="21" t="s">
        <v>127</v>
      </c>
      <c r="BE387" s="109">
        <f>IF(U387="základní",N387,0)</f>
        <v>0</v>
      </c>
      <c r="BF387" s="109">
        <f>IF(U387="snížená",N387,0)</f>
        <v>0</v>
      </c>
      <c r="BG387" s="109">
        <f>IF(U387="zákl. přenesená",N387,0)</f>
        <v>0</v>
      </c>
      <c r="BH387" s="109">
        <f>IF(U387="sníž. přenesená",N387,0)</f>
        <v>0</v>
      </c>
      <c r="BI387" s="109">
        <f>IF(U387="nulová",N387,0)</f>
        <v>0</v>
      </c>
      <c r="BJ387" s="21" t="s">
        <v>22</v>
      </c>
      <c r="BK387" s="109">
        <f>ROUND(L387*K387,2)</f>
        <v>0</v>
      </c>
      <c r="BL387" s="21" t="s">
        <v>150</v>
      </c>
      <c r="BM387" s="21" t="s">
        <v>1454</v>
      </c>
    </row>
    <row r="388" spans="2:65" s="11" customFormat="1" ht="22.5" customHeight="1">
      <c r="B388" s="178"/>
      <c r="C388" s="179"/>
      <c r="D388" s="179"/>
      <c r="E388" s="180" t="s">
        <v>5</v>
      </c>
      <c r="F388" s="300" t="s">
        <v>1448</v>
      </c>
      <c r="G388" s="301"/>
      <c r="H388" s="301"/>
      <c r="I388" s="301"/>
      <c r="J388" s="179"/>
      <c r="K388" s="181" t="s">
        <v>5</v>
      </c>
      <c r="L388" s="179"/>
      <c r="M388" s="179"/>
      <c r="N388" s="179"/>
      <c r="O388" s="179"/>
      <c r="P388" s="179"/>
      <c r="Q388" s="179"/>
      <c r="R388" s="182"/>
      <c r="T388" s="183"/>
      <c r="U388" s="179"/>
      <c r="V388" s="179"/>
      <c r="W388" s="179"/>
      <c r="X388" s="179"/>
      <c r="Y388" s="179"/>
      <c r="Z388" s="179"/>
      <c r="AA388" s="184"/>
      <c r="AT388" s="185" t="s">
        <v>134</v>
      </c>
      <c r="AU388" s="185" t="s">
        <v>87</v>
      </c>
      <c r="AV388" s="11" t="s">
        <v>22</v>
      </c>
      <c r="AW388" s="11" t="s">
        <v>35</v>
      </c>
      <c r="AX388" s="11" t="s">
        <v>77</v>
      </c>
      <c r="AY388" s="185" t="s">
        <v>127</v>
      </c>
    </row>
    <row r="389" spans="2:65" s="10" customFormat="1" ht="22.5" customHeight="1">
      <c r="B389" s="170"/>
      <c r="C389" s="171"/>
      <c r="D389" s="171"/>
      <c r="E389" s="172" t="s">
        <v>5</v>
      </c>
      <c r="F389" s="302" t="s">
        <v>22</v>
      </c>
      <c r="G389" s="303"/>
      <c r="H389" s="303"/>
      <c r="I389" s="303"/>
      <c r="J389" s="171"/>
      <c r="K389" s="173">
        <v>1</v>
      </c>
      <c r="L389" s="171"/>
      <c r="M389" s="171"/>
      <c r="N389" s="171"/>
      <c r="O389" s="171"/>
      <c r="P389" s="171"/>
      <c r="Q389" s="171"/>
      <c r="R389" s="174"/>
      <c r="T389" s="175"/>
      <c r="U389" s="171"/>
      <c r="V389" s="171"/>
      <c r="W389" s="171"/>
      <c r="X389" s="171"/>
      <c r="Y389" s="171"/>
      <c r="Z389" s="171"/>
      <c r="AA389" s="176"/>
      <c r="AT389" s="177" t="s">
        <v>134</v>
      </c>
      <c r="AU389" s="177" t="s">
        <v>87</v>
      </c>
      <c r="AV389" s="10" t="s">
        <v>87</v>
      </c>
      <c r="AW389" s="10" t="s">
        <v>35</v>
      </c>
      <c r="AX389" s="10" t="s">
        <v>22</v>
      </c>
      <c r="AY389" s="177" t="s">
        <v>127</v>
      </c>
    </row>
    <row r="390" spans="2:65" s="1" customFormat="1" ht="31.5" customHeight="1">
      <c r="B390" s="135"/>
      <c r="C390" s="196" t="s">
        <v>531</v>
      </c>
      <c r="D390" s="196" t="s">
        <v>365</v>
      </c>
      <c r="E390" s="197" t="s">
        <v>1247</v>
      </c>
      <c r="F390" s="306" t="s">
        <v>1248</v>
      </c>
      <c r="G390" s="306"/>
      <c r="H390" s="306"/>
      <c r="I390" s="306"/>
      <c r="J390" s="198" t="s">
        <v>472</v>
      </c>
      <c r="K390" s="199">
        <v>12</v>
      </c>
      <c r="L390" s="307">
        <v>0</v>
      </c>
      <c r="M390" s="307"/>
      <c r="N390" s="308">
        <f>ROUND(L390*K390,2)</f>
        <v>0</v>
      </c>
      <c r="O390" s="287"/>
      <c r="P390" s="287"/>
      <c r="Q390" s="287"/>
      <c r="R390" s="138"/>
      <c r="T390" s="167" t="s">
        <v>5</v>
      </c>
      <c r="U390" s="47" t="s">
        <v>42</v>
      </c>
      <c r="V390" s="39"/>
      <c r="W390" s="168">
        <f>V390*K390</f>
        <v>0</v>
      </c>
      <c r="X390" s="168">
        <v>2E-3</v>
      </c>
      <c r="Y390" s="168">
        <f>X390*K390</f>
        <v>2.4E-2</v>
      </c>
      <c r="Z390" s="168">
        <v>0</v>
      </c>
      <c r="AA390" s="169">
        <f>Z390*K390</f>
        <v>0</v>
      </c>
      <c r="AR390" s="21" t="s">
        <v>174</v>
      </c>
      <c r="AT390" s="21" t="s">
        <v>365</v>
      </c>
      <c r="AU390" s="21" t="s">
        <v>87</v>
      </c>
      <c r="AY390" s="21" t="s">
        <v>127</v>
      </c>
      <c r="BE390" s="109">
        <f>IF(U390="základní",N390,0)</f>
        <v>0</v>
      </c>
      <c r="BF390" s="109">
        <f>IF(U390="snížená",N390,0)</f>
        <v>0</v>
      </c>
      <c r="BG390" s="109">
        <f>IF(U390="zákl. přenesená",N390,0)</f>
        <v>0</v>
      </c>
      <c r="BH390" s="109">
        <f>IF(U390="sníž. přenesená",N390,0)</f>
        <v>0</v>
      </c>
      <c r="BI390" s="109">
        <f>IF(U390="nulová",N390,0)</f>
        <v>0</v>
      </c>
      <c r="BJ390" s="21" t="s">
        <v>22</v>
      </c>
      <c r="BK390" s="109">
        <f>ROUND(L390*K390,2)</f>
        <v>0</v>
      </c>
      <c r="BL390" s="21" t="s">
        <v>150</v>
      </c>
      <c r="BM390" s="21" t="s">
        <v>1455</v>
      </c>
    </row>
    <row r="391" spans="2:65" s="11" customFormat="1" ht="22.5" customHeight="1">
      <c r="B391" s="178"/>
      <c r="C391" s="179"/>
      <c r="D391" s="179"/>
      <c r="E391" s="180" t="s">
        <v>5</v>
      </c>
      <c r="F391" s="300" t="s">
        <v>1448</v>
      </c>
      <c r="G391" s="301"/>
      <c r="H391" s="301"/>
      <c r="I391" s="301"/>
      <c r="J391" s="179"/>
      <c r="K391" s="181" t="s">
        <v>5</v>
      </c>
      <c r="L391" s="179"/>
      <c r="M391" s="179"/>
      <c r="N391" s="179"/>
      <c r="O391" s="179"/>
      <c r="P391" s="179"/>
      <c r="Q391" s="179"/>
      <c r="R391" s="182"/>
      <c r="T391" s="183"/>
      <c r="U391" s="179"/>
      <c r="V391" s="179"/>
      <c r="W391" s="179"/>
      <c r="X391" s="179"/>
      <c r="Y391" s="179"/>
      <c r="Z391" s="179"/>
      <c r="AA391" s="184"/>
      <c r="AT391" s="185" t="s">
        <v>134</v>
      </c>
      <c r="AU391" s="185" t="s">
        <v>87</v>
      </c>
      <c r="AV391" s="11" t="s">
        <v>22</v>
      </c>
      <c r="AW391" s="11" t="s">
        <v>35</v>
      </c>
      <c r="AX391" s="11" t="s">
        <v>77</v>
      </c>
      <c r="AY391" s="185" t="s">
        <v>127</v>
      </c>
    </row>
    <row r="392" spans="2:65" s="10" customFormat="1" ht="22.5" customHeight="1">
      <c r="B392" s="170"/>
      <c r="C392" s="171"/>
      <c r="D392" s="171"/>
      <c r="E392" s="172" t="s">
        <v>5</v>
      </c>
      <c r="F392" s="302" t="s">
        <v>201</v>
      </c>
      <c r="G392" s="303"/>
      <c r="H392" s="303"/>
      <c r="I392" s="303"/>
      <c r="J392" s="171"/>
      <c r="K392" s="173">
        <v>12</v>
      </c>
      <c r="L392" s="171"/>
      <c r="M392" s="171"/>
      <c r="N392" s="171"/>
      <c r="O392" s="171"/>
      <c r="P392" s="171"/>
      <c r="Q392" s="171"/>
      <c r="R392" s="174"/>
      <c r="T392" s="175"/>
      <c r="U392" s="171"/>
      <c r="V392" s="171"/>
      <c r="W392" s="171"/>
      <c r="X392" s="171"/>
      <c r="Y392" s="171"/>
      <c r="Z392" s="171"/>
      <c r="AA392" s="176"/>
      <c r="AT392" s="177" t="s">
        <v>134</v>
      </c>
      <c r="AU392" s="177" t="s">
        <v>87</v>
      </c>
      <c r="AV392" s="10" t="s">
        <v>87</v>
      </c>
      <c r="AW392" s="10" t="s">
        <v>35</v>
      </c>
      <c r="AX392" s="10" t="s">
        <v>22</v>
      </c>
      <c r="AY392" s="177" t="s">
        <v>127</v>
      </c>
    </row>
    <row r="393" spans="2:65" s="1" customFormat="1" ht="31.5" customHeight="1">
      <c r="B393" s="135"/>
      <c r="C393" s="196" t="s">
        <v>535</v>
      </c>
      <c r="D393" s="196" t="s">
        <v>365</v>
      </c>
      <c r="E393" s="197" t="s">
        <v>1251</v>
      </c>
      <c r="F393" s="306" t="s">
        <v>1252</v>
      </c>
      <c r="G393" s="306"/>
      <c r="H393" s="306"/>
      <c r="I393" s="306"/>
      <c r="J393" s="198" t="s">
        <v>472</v>
      </c>
      <c r="K393" s="199">
        <v>3</v>
      </c>
      <c r="L393" s="307">
        <v>0</v>
      </c>
      <c r="M393" s="307"/>
      <c r="N393" s="308">
        <f>ROUND(L393*K393,2)</f>
        <v>0</v>
      </c>
      <c r="O393" s="287"/>
      <c r="P393" s="287"/>
      <c r="Q393" s="287"/>
      <c r="R393" s="138"/>
      <c r="T393" s="167" t="s">
        <v>5</v>
      </c>
      <c r="U393" s="47" t="s">
        <v>42</v>
      </c>
      <c r="V393" s="39"/>
      <c r="W393" s="168">
        <f>V393*K393</f>
        <v>0</v>
      </c>
      <c r="X393" s="168">
        <v>1.87</v>
      </c>
      <c r="Y393" s="168">
        <f>X393*K393</f>
        <v>5.61</v>
      </c>
      <c r="Z393" s="168">
        <v>0</v>
      </c>
      <c r="AA393" s="169">
        <f>Z393*K393</f>
        <v>0</v>
      </c>
      <c r="AR393" s="21" t="s">
        <v>174</v>
      </c>
      <c r="AT393" s="21" t="s">
        <v>365</v>
      </c>
      <c r="AU393" s="21" t="s">
        <v>87</v>
      </c>
      <c r="AY393" s="21" t="s">
        <v>127</v>
      </c>
      <c r="BE393" s="109">
        <f>IF(U393="základní",N393,0)</f>
        <v>0</v>
      </c>
      <c r="BF393" s="109">
        <f>IF(U393="snížená",N393,0)</f>
        <v>0</v>
      </c>
      <c r="BG393" s="109">
        <f>IF(U393="zákl. přenesená",N393,0)</f>
        <v>0</v>
      </c>
      <c r="BH393" s="109">
        <f>IF(U393="sníž. přenesená",N393,0)</f>
        <v>0</v>
      </c>
      <c r="BI393" s="109">
        <f>IF(U393="nulová",N393,0)</f>
        <v>0</v>
      </c>
      <c r="BJ393" s="21" t="s">
        <v>22</v>
      </c>
      <c r="BK393" s="109">
        <f>ROUND(L393*K393,2)</f>
        <v>0</v>
      </c>
      <c r="BL393" s="21" t="s">
        <v>150</v>
      </c>
      <c r="BM393" s="21" t="s">
        <v>1456</v>
      </c>
    </row>
    <row r="394" spans="2:65" s="11" customFormat="1" ht="22.5" customHeight="1">
      <c r="B394" s="178"/>
      <c r="C394" s="179"/>
      <c r="D394" s="179"/>
      <c r="E394" s="180" t="s">
        <v>5</v>
      </c>
      <c r="F394" s="300" t="s">
        <v>1448</v>
      </c>
      <c r="G394" s="301"/>
      <c r="H394" s="301"/>
      <c r="I394" s="301"/>
      <c r="J394" s="179"/>
      <c r="K394" s="181" t="s">
        <v>5</v>
      </c>
      <c r="L394" s="179"/>
      <c r="M394" s="179"/>
      <c r="N394" s="179"/>
      <c r="O394" s="179"/>
      <c r="P394" s="179"/>
      <c r="Q394" s="179"/>
      <c r="R394" s="182"/>
      <c r="T394" s="183"/>
      <c r="U394" s="179"/>
      <c r="V394" s="179"/>
      <c r="W394" s="179"/>
      <c r="X394" s="179"/>
      <c r="Y394" s="179"/>
      <c r="Z394" s="179"/>
      <c r="AA394" s="184"/>
      <c r="AT394" s="185" t="s">
        <v>134</v>
      </c>
      <c r="AU394" s="185" t="s">
        <v>87</v>
      </c>
      <c r="AV394" s="11" t="s">
        <v>22</v>
      </c>
      <c r="AW394" s="11" t="s">
        <v>35</v>
      </c>
      <c r="AX394" s="11" t="s">
        <v>77</v>
      </c>
      <c r="AY394" s="185" t="s">
        <v>127</v>
      </c>
    </row>
    <row r="395" spans="2:65" s="10" customFormat="1" ht="22.5" customHeight="1">
      <c r="B395" s="170"/>
      <c r="C395" s="171"/>
      <c r="D395" s="171"/>
      <c r="E395" s="172" t="s">
        <v>5</v>
      </c>
      <c r="F395" s="302" t="s">
        <v>90</v>
      </c>
      <c r="G395" s="303"/>
      <c r="H395" s="303"/>
      <c r="I395" s="303"/>
      <c r="J395" s="171"/>
      <c r="K395" s="173">
        <v>3</v>
      </c>
      <c r="L395" s="171"/>
      <c r="M395" s="171"/>
      <c r="N395" s="171"/>
      <c r="O395" s="171"/>
      <c r="P395" s="171"/>
      <c r="Q395" s="171"/>
      <c r="R395" s="174"/>
      <c r="T395" s="175"/>
      <c r="U395" s="171"/>
      <c r="V395" s="171"/>
      <c r="W395" s="171"/>
      <c r="X395" s="171"/>
      <c r="Y395" s="171"/>
      <c r="Z395" s="171"/>
      <c r="AA395" s="176"/>
      <c r="AT395" s="177" t="s">
        <v>134</v>
      </c>
      <c r="AU395" s="177" t="s">
        <v>87</v>
      </c>
      <c r="AV395" s="10" t="s">
        <v>87</v>
      </c>
      <c r="AW395" s="10" t="s">
        <v>35</v>
      </c>
      <c r="AX395" s="10" t="s">
        <v>22</v>
      </c>
      <c r="AY395" s="177" t="s">
        <v>127</v>
      </c>
    </row>
    <row r="396" spans="2:65" s="1" customFormat="1" ht="22.5" customHeight="1">
      <c r="B396" s="135"/>
      <c r="C396" s="163" t="s">
        <v>539</v>
      </c>
      <c r="D396" s="163" t="s">
        <v>128</v>
      </c>
      <c r="E396" s="164" t="s">
        <v>1294</v>
      </c>
      <c r="F396" s="285" t="s">
        <v>1295</v>
      </c>
      <c r="G396" s="285"/>
      <c r="H396" s="285"/>
      <c r="I396" s="285"/>
      <c r="J396" s="165" t="s">
        <v>472</v>
      </c>
      <c r="K396" s="166">
        <v>3</v>
      </c>
      <c r="L396" s="286">
        <v>0</v>
      </c>
      <c r="M396" s="286"/>
      <c r="N396" s="287">
        <f>ROUND(L396*K396,2)</f>
        <v>0</v>
      </c>
      <c r="O396" s="287"/>
      <c r="P396" s="287"/>
      <c r="Q396" s="287"/>
      <c r="R396" s="138"/>
      <c r="T396" s="167" t="s">
        <v>5</v>
      </c>
      <c r="U396" s="47" t="s">
        <v>42</v>
      </c>
      <c r="V396" s="39"/>
      <c r="W396" s="168">
        <f>V396*K396</f>
        <v>0</v>
      </c>
      <c r="X396" s="168">
        <v>7.0200000000000002E-3</v>
      </c>
      <c r="Y396" s="168">
        <f>X396*K396</f>
        <v>2.1060000000000002E-2</v>
      </c>
      <c r="Z396" s="168">
        <v>0</v>
      </c>
      <c r="AA396" s="169">
        <f>Z396*K396</f>
        <v>0</v>
      </c>
      <c r="AR396" s="21" t="s">
        <v>150</v>
      </c>
      <c r="AT396" s="21" t="s">
        <v>128</v>
      </c>
      <c r="AU396" s="21" t="s">
        <v>87</v>
      </c>
      <c r="AY396" s="21" t="s">
        <v>127</v>
      </c>
      <c r="BE396" s="109">
        <f>IF(U396="základní",N396,0)</f>
        <v>0</v>
      </c>
      <c r="BF396" s="109">
        <f>IF(U396="snížená",N396,0)</f>
        <v>0</v>
      </c>
      <c r="BG396" s="109">
        <f>IF(U396="zákl. přenesená",N396,0)</f>
        <v>0</v>
      </c>
      <c r="BH396" s="109">
        <f>IF(U396="sníž. přenesená",N396,0)</f>
        <v>0</v>
      </c>
      <c r="BI396" s="109">
        <f>IF(U396="nulová",N396,0)</f>
        <v>0</v>
      </c>
      <c r="BJ396" s="21" t="s">
        <v>22</v>
      </c>
      <c r="BK396" s="109">
        <f>ROUND(L396*K396,2)</f>
        <v>0</v>
      </c>
      <c r="BL396" s="21" t="s">
        <v>150</v>
      </c>
      <c r="BM396" s="21" t="s">
        <v>1457</v>
      </c>
    </row>
    <row r="397" spans="2:65" s="1" customFormat="1" ht="31.5" customHeight="1">
      <c r="B397" s="135"/>
      <c r="C397" s="196" t="s">
        <v>543</v>
      </c>
      <c r="D397" s="196" t="s">
        <v>365</v>
      </c>
      <c r="E397" s="197" t="s">
        <v>1298</v>
      </c>
      <c r="F397" s="306" t="s">
        <v>1299</v>
      </c>
      <c r="G397" s="306"/>
      <c r="H397" s="306"/>
      <c r="I397" s="306"/>
      <c r="J397" s="198" t="s">
        <v>472</v>
      </c>
      <c r="K397" s="199">
        <v>3</v>
      </c>
      <c r="L397" s="307">
        <v>0</v>
      </c>
      <c r="M397" s="307"/>
      <c r="N397" s="308">
        <f>ROUND(L397*K397,2)</f>
        <v>0</v>
      </c>
      <c r="O397" s="287"/>
      <c r="P397" s="287"/>
      <c r="Q397" s="287"/>
      <c r="R397" s="138"/>
      <c r="T397" s="167" t="s">
        <v>5</v>
      </c>
      <c r="U397" s="47" t="s">
        <v>42</v>
      </c>
      <c r="V397" s="39"/>
      <c r="W397" s="168">
        <f>V397*K397</f>
        <v>0</v>
      </c>
      <c r="X397" s="168">
        <v>0.16500000000000001</v>
      </c>
      <c r="Y397" s="168">
        <f>X397*K397</f>
        <v>0.495</v>
      </c>
      <c r="Z397" s="168">
        <v>0</v>
      </c>
      <c r="AA397" s="169">
        <f>Z397*K397</f>
        <v>0</v>
      </c>
      <c r="AR397" s="21" t="s">
        <v>174</v>
      </c>
      <c r="AT397" s="21" t="s">
        <v>365</v>
      </c>
      <c r="AU397" s="21" t="s">
        <v>87</v>
      </c>
      <c r="AY397" s="21" t="s">
        <v>127</v>
      </c>
      <c r="BE397" s="109">
        <f>IF(U397="základní",N397,0)</f>
        <v>0</v>
      </c>
      <c r="BF397" s="109">
        <f>IF(U397="snížená",N397,0)</f>
        <v>0</v>
      </c>
      <c r="BG397" s="109">
        <f>IF(U397="zákl. přenesená",N397,0)</f>
        <v>0</v>
      </c>
      <c r="BH397" s="109">
        <f>IF(U397="sníž. přenesená",N397,0)</f>
        <v>0</v>
      </c>
      <c r="BI397" s="109">
        <f>IF(U397="nulová",N397,0)</f>
        <v>0</v>
      </c>
      <c r="BJ397" s="21" t="s">
        <v>22</v>
      </c>
      <c r="BK397" s="109">
        <f>ROUND(L397*K397,2)</f>
        <v>0</v>
      </c>
      <c r="BL397" s="21" t="s">
        <v>150</v>
      </c>
      <c r="BM397" s="21" t="s">
        <v>1458</v>
      </c>
    </row>
    <row r="398" spans="2:65" s="11" customFormat="1" ht="22.5" customHeight="1">
      <c r="B398" s="178"/>
      <c r="C398" s="179"/>
      <c r="D398" s="179"/>
      <c r="E398" s="180" t="s">
        <v>5</v>
      </c>
      <c r="F398" s="300" t="s">
        <v>1448</v>
      </c>
      <c r="G398" s="301"/>
      <c r="H398" s="301"/>
      <c r="I398" s="301"/>
      <c r="J398" s="179"/>
      <c r="K398" s="181" t="s">
        <v>5</v>
      </c>
      <c r="L398" s="179"/>
      <c r="M398" s="179"/>
      <c r="N398" s="179"/>
      <c r="O398" s="179"/>
      <c r="P398" s="179"/>
      <c r="Q398" s="179"/>
      <c r="R398" s="182"/>
      <c r="T398" s="183"/>
      <c r="U398" s="179"/>
      <c r="V398" s="179"/>
      <c r="W398" s="179"/>
      <c r="X398" s="179"/>
      <c r="Y398" s="179"/>
      <c r="Z398" s="179"/>
      <c r="AA398" s="184"/>
      <c r="AT398" s="185" t="s">
        <v>134</v>
      </c>
      <c r="AU398" s="185" t="s">
        <v>87</v>
      </c>
      <c r="AV398" s="11" t="s">
        <v>22</v>
      </c>
      <c r="AW398" s="11" t="s">
        <v>35</v>
      </c>
      <c r="AX398" s="11" t="s">
        <v>77</v>
      </c>
      <c r="AY398" s="185" t="s">
        <v>127</v>
      </c>
    </row>
    <row r="399" spans="2:65" s="10" customFormat="1" ht="22.5" customHeight="1">
      <c r="B399" s="170"/>
      <c r="C399" s="171"/>
      <c r="D399" s="171"/>
      <c r="E399" s="172" t="s">
        <v>5</v>
      </c>
      <c r="F399" s="302" t="s">
        <v>90</v>
      </c>
      <c r="G399" s="303"/>
      <c r="H399" s="303"/>
      <c r="I399" s="303"/>
      <c r="J399" s="171"/>
      <c r="K399" s="173">
        <v>3</v>
      </c>
      <c r="L399" s="171"/>
      <c r="M399" s="171"/>
      <c r="N399" s="171"/>
      <c r="O399" s="171"/>
      <c r="P399" s="171"/>
      <c r="Q399" s="171"/>
      <c r="R399" s="174"/>
      <c r="T399" s="175"/>
      <c r="U399" s="171"/>
      <c r="V399" s="171"/>
      <c r="W399" s="171"/>
      <c r="X399" s="171"/>
      <c r="Y399" s="171"/>
      <c r="Z399" s="171"/>
      <c r="AA399" s="176"/>
      <c r="AT399" s="177" t="s">
        <v>134</v>
      </c>
      <c r="AU399" s="177" t="s">
        <v>87</v>
      </c>
      <c r="AV399" s="10" t="s">
        <v>87</v>
      </c>
      <c r="AW399" s="10" t="s">
        <v>35</v>
      </c>
      <c r="AX399" s="10" t="s">
        <v>22</v>
      </c>
      <c r="AY399" s="177" t="s">
        <v>127</v>
      </c>
    </row>
    <row r="400" spans="2:65" s="9" customFormat="1" ht="29.85" customHeight="1">
      <c r="B400" s="153"/>
      <c r="C400" s="154"/>
      <c r="D400" s="186" t="s">
        <v>252</v>
      </c>
      <c r="E400" s="186"/>
      <c r="F400" s="186"/>
      <c r="G400" s="186"/>
      <c r="H400" s="186"/>
      <c r="I400" s="186"/>
      <c r="J400" s="186"/>
      <c r="K400" s="186"/>
      <c r="L400" s="186"/>
      <c r="M400" s="186"/>
      <c r="N400" s="296">
        <f>BK400</f>
        <v>0</v>
      </c>
      <c r="O400" s="297"/>
      <c r="P400" s="297"/>
      <c r="Q400" s="297"/>
      <c r="R400" s="156"/>
      <c r="T400" s="157"/>
      <c r="U400" s="154"/>
      <c r="V400" s="154"/>
      <c r="W400" s="158">
        <f>SUM(W401:W427)</f>
        <v>0</v>
      </c>
      <c r="X400" s="154"/>
      <c r="Y400" s="158">
        <f>SUM(Y401:Y427)</f>
        <v>0.93319999999999992</v>
      </c>
      <c r="Z400" s="154"/>
      <c r="AA400" s="159">
        <f>SUM(AA401:AA427)</f>
        <v>0</v>
      </c>
      <c r="AR400" s="160" t="s">
        <v>22</v>
      </c>
      <c r="AT400" s="161" t="s">
        <v>76</v>
      </c>
      <c r="AU400" s="161" t="s">
        <v>22</v>
      </c>
      <c r="AY400" s="160" t="s">
        <v>127</v>
      </c>
      <c r="BK400" s="162">
        <f>SUM(BK401:BK427)</f>
        <v>0</v>
      </c>
    </row>
    <row r="401" spans="2:65" s="1" customFormat="1" ht="22.5" customHeight="1">
      <c r="B401" s="135"/>
      <c r="C401" s="163" t="s">
        <v>547</v>
      </c>
      <c r="D401" s="163" t="s">
        <v>128</v>
      </c>
      <c r="E401" s="164" t="s">
        <v>669</v>
      </c>
      <c r="F401" s="285" t="s">
        <v>670</v>
      </c>
      <c r="G401" s="285"/>
      <c r="H401" s="285"/>
      <c r="I401" s="285"/>
      <c r="J401" s="165" t="s">
        <v>472</v>
      </c>
      <c r="K401" s="166">
        <v>10</v>
      </c>
      <c r="L401" s="286">
        <v>0</v>
      </c>
      <c r="M401" s="286"/>
      <c r="N401" s="287">
        <f>ROUND(L401*K401,2)</f>
        <v>0</v>
      </c>
      <c r="O401" s="287"/>
      <c r="P401" s="287"/>
      <c r="Q401" s="287"/>
      <c r="R401" s="138"/>
      <c r="T401" s="167" t="s">
        <v>5</v>
      </c>
      <c r="U401" s="47" t="s">
        <v>42</v>
      </c>
      <c r="V401" s="39"/>
      <c r="W401" s="168">
        <f>V401*K401</f>
        <v>0</v>
      </c>
      <c r="X401" s="168">
        <v>0</v>
      </c>
      <c r="Y401" s="168">
        <f>X401*K401</f>
        <v>0</v>
      </c>
      <c r="Z401" s="168">
        <v>0</v>
      </c>
      <c r="AA401" s="169">
        <f>Z401*K401</f>
        <v>0</v>
      </c>
      <c r="AR401" s="21" t="s">
        <v>150</v>
      </c>
      <c r="AT401" s="21" t="s">
        <v>128</v>
      </c>
      <c r="AU401" s="21" t="s">
        <v>87</v>
      </c>
      <c r="AY401" s="21" t="s">
        <v>127</v>
      </c>
      <c r="BE401" s="109">
        <f>IF(U401="základní",N401,0)</f>
        <v>0</v>
      </c>
      <c r="BF401" s="109">
        <f>IF(U401="snížená",N401,0)</f>
        <v>0</v>
      </c>
      <c r="BG401" s="109">
        <f>IF(U401="zákl. přenesená",N401,0)</f>
        <v>0</v>
      </c>
      <c r="BH401" s="109">
        <f>IF(U401="sníž. přenesená",N401,0)</f>
        <v>0</v>
      </c>
      <c r="BI401" s="109">
        <f>IF(U401="nulová",N401,0)</f>
        <v>0</v>
      </c>
      <c r="BJ401" s="21" t="s">
        <v>22</v>
      </c>
      <c r="BK401" s="109">
        <f>ROUND(L401*K401,2)</f>
        <v>0</v>
      </c>
      <c r="BL401" s="21" t="s">
        <v>150</v>
      </c>
      <c r="BM401" s="21" t="s">
        <v>1459</v>
      </c>
    </row>
    <row r="402" spans="2:65" s="10" customFormat="1" ht="22.5" customHeight="1">
      <c r="B402" s="170"/>
      <c r="C402" s="171"/>
      <c r="D402" s="171"/>
      <c r="E402" s="172" t="s">
        <v>5</v>
      </c>
      <c r="F402" s="288" t="s">
        <v>27</v>
      </c>
      <c r="G402" s="289"/>
      <c r="H402" s="289"/>
      <c r="I402" s="289"/>
      <c r="J402" s="171"/>
      <c r="K402" s="173">
        <v>10</v>
      </c>
      <c r="L402" s="171"/>
      <c r="M402" s="171"/>
      <c r="N402" s="171"/>
      <c r="O402" s="171"/>
      <c r="P402" s="171"/>
      <c r="Q402" s="171"/>
      <c r="R402" s="174"/>
      <c r="T402" s="175"/>
      <c r="U402" s="171"/>
      <c r="V402" s="171"/>
      <c r="W402" s="171"/>
      <c r="X402" s="171"/>
      <c r="Y402" s="171"/>
      <c r="Z402" s="171"/>
      <c r="AA402" s="176"/>
      <c r="AT402" s="177" t="s">
        <v>134</v>
      </c>
      <c r="AU402" s="177" t="s">
        <v>87</v>
      </c>
      <c r="AV402" s="10" t="s">
        <v>87</v>
      </c>
      <c r="AW402" s="10" t="s">
        <v>35</v>
      </c>
      <c r="AX402" s="10" t="s">
        <v>22</v>
      </c>
      <c r="AY402" s="177" t="s">
        <v>127</v>
      </c>
    </row>
    <row r="403" spans="2:65" s="11" customFormat="1" ht="22.5" customHeight="1">
      <c r="B403" s="178"/>
      <c r="C403" s="179"/>
      <c r="D403" s="179"/>
      <c r="E403" s="180" t="s">
        <v>5</v>
      </c>
      <c r="F403" s="290" t="s">
        <v>672</v>
      </c>
      <c r="G403" s="291"/>
      <c r="H403" s="291"/>
      <c r="I403" s="291"/>
      <c r="J403" s="179"/>
      <c r="K403" s="181" t="s">
        <v>5</v>
      </c>
      <c r="L403" s="179"/>
      <c r="M403" s="179"/>
      <c r="N403" s="179"/>
      <c r="O403" s="179"/>
      <c r="P403" s="179"/>
      <c r="Q403" s="179"/>
      <c r="R403" s="182"/>
      <c r="T403" s="183"/>
      <c r="U403" s="179"/>
      <c r="V403" s="179"/>
      <c r="W403" s="179"/>
      <c r="X403" s="179"/>
      <c r="Y403" s="179"/>
      <c r="Z403" s="179"/>
      <c r="AA403" s="184"/>
      <c r="AT403" s="185" t="s">
        <v>134</v>
      </c>
      <c r="AU403" s="185" t="s">
        <v>87</v>
      </c>
      <c r="AV403" s="11" t="s">
        <v>22</v>
      </c>
      <c r="AW403" s="11" t="s">
        <v>35</v>
      </c>
      <c r="AX403" s="11" t="s">
        <v>77</v>
      </c>
      <c r="AY403" s="185" t="s">
        <v>127</v>
      </c>
    </row>
    <row r="404" spans="2:65" s="11" customFormat="1" ht="31.5" customHeight="1">
      <c r="B404" s="178"/>
      <c r="C404" s="179"/>
      <c r="D404" s="179"/>
      <c r="E404" s="180" t="s">
        <v>5</v>
      </c>
      <c r="F404" s="290" t="s">
        <v>673</v>
      </c>
      <c r="G404" s="291"/>
      <c r="H404" s="291"/>
      <c r="I404" s="291"/>
      <c r="J404" s="179"/>
      <c r="K404" s="181" t="s">
        <v>5</v>
      </c>
      <c r="L404" s="179"/>
      <c r="M404" s="179"/>
      <c r="N404" s="179"/>
      <c r="O404" s="179"/>
      <c r="P404" s="179"/>
      <c r="Q404" s="179"/>
      <c r="R404" s="182"/>
      <c r="T404" s="183"/>
      <c r="U404" s="179"/>
      <c r="V404" s="179"/>
      <c r="W404" s="179"/>
      <c r="X404" s="179"/>
      <c r="Y404" s="179"/>
      <c r="Z404" s="179"/>
      <c r="AA404" s="184"/>
      <c r="AT404" s="185" t="s">
        <v>134</v>
      </c>
      <c r="AU404" s="185" t="s">
        <v>87</v>
      </c>
      <c r="AV404" s="11" t="s">
        <v>22</v>
      </c>
      <c r="AW404" s="11" t="s">
        <v>35</v>
      </c>
      <c r="AX404" s="11" t="s">
        <v>77</v>
      </c>
      <c r="AY404" s="185" t="s">
        <v>127</v>
      </c>
    </row>
    <row r="405" spans="2:65" s="11" customFormat="1" ht="22.5" customHeight="1">
      <c r="B405" s="178"/>
      <c r="C405" s="179"/>
      <c r="D405" s="179"/>
      <c r="E405" s="180" t="s">
        <v>5</v>
      </c>
      <c r="F405" s="290" t="s">
        <v>674</v>
      </c>
      <c r="G405" s="291"/>
      <c r="H405" s="291"/>
      <c r="I405" s="291"/>
      <c r="J405" s="179"/>
      <c r="K405" s="181" t="s">
        <v>5</v>
      </c>
      <c r="L405" s="179"/>
      <c r="M405" s="179"/>
      <c r="N405" s="179"/>
      <c r="O405" s="179"/>
      <c r="P405" s="179"/>
      <c r="Q405" s="179"/>
      <c r="R405" s="182"/>
      <c r="T405" s="183"/>
      <c r="U405" s="179"/>
      <c r="V405" s="179"/>
      <c r="W405" s="179"/>
      <c r="X405" s="179"/>
      <c r="Y405" s="179"/>
      <c r="Z405" s="179"/>
      <c r="AA405" s="184"/>
      <c r="AT405" s="185" t="s">
        <v>134</v>
      </c>
      <c r="AU405" s="185" t="s">
        <v>87</v>
      </c>
      <c r="AV405" s="11" t="s">
        <v>22</v>
      </c>
      <c r="AW405" s="11" t="s">
        <v>35</v>
      </c>
      <c r="AX405" s="11" t="s">
        <v>77</v>
      </c>
      <c r="AY405" s="185" t="s">
        <v>127</v>
      </c>
    </row>
    <row r="406" spans="2:65" s="1" customFormat="1" ht="31.5" customHeight="1">
      <c r="B406" s="135"/>
      <c r="C406" s="163" t="s">
        <v>551</v>
      </c>
      <c r="D406" s="163" t="s">
        <v>128</v>
      </c>
      <c r="E406" s="164" t="s">
        <v>676</v>
      </c>
      <c r="F406" s="285" t="s">
        <v>677</v>
      </c>
      <c r="G406" s="285"/>
      <c r="H406" s="285"/>
      <c r="I406" s="285"/>
      <c r="J406" s="165" t="s">
        <v>296</v>
      </c>
      <c r="K406" s="166">
        <v>4</v>
      </c>
      <c r="L406" s="286">
        <v>0</v>
      </c>
      <c r="M406" s="286"/>
      <c r="N406" s="287">
        <f>ROUND(L406*K406,2)</f>
        <v>0</v>
      </c>
      <c r="O406" s="287"/>
      <c r="P406" s="287"/>
      <c r="Q406" s="287"/>
      <c r="R406" s="138"/>
      <c r="T406" s="167" t="s">
        <v>5</v>
      </c>
      <c r="U406" s="47" t="s">
        <v>42</v>
      </c>
      <c r="V406" s="39"/>
      <c r="W406" s="168">
        <f>V406*K406</f>
        <v>0</v>
      </c>
      <c r="X406" s="168">
        <v>8.9779999999999999E-2</v>
      </c>
      <c r="Y406" s="168">
        <f>X406*K406</f>
        <v>0.35911999999999999</v>
      </c>
      <c r="Z406" s="168">
        <v>0</v>
      </c>
      <c r="AA406" s="169">
        <f>Z406*K406</f>
        <v>0</v>
      </c>
      <c r="AR406" s="21" t="s">
        <v>150</v>
      </c>
      <c r="AT406" s="21" t="s">
        <v>128</v>
      </c>
      <c r="AU406" s="21" t="s">
        <v>87</v>
      </c>
      <c r="AY406" s="21" t="s">
        <v>127</v>
      </c>
      <c r="BE406" s="109">
        <f>IF(U406="základní",N406,0)</f>
        <v>0</v>
      </c>
      <c r="BF406" s="109">
        <f>IF(U406="snížená",N406,0)</f>
        <v>0</v>
      </c>
      <c r="BG406" s="109">
        <f>IF(U406="zákl. přenesená",N406,0)</f>
        <v>0</v>
      </c>
      <c r="BH406" s="109">
        <f>IF(U406="sníž. přenesená",N406,0)</f>
        <v>0</v>
      </c>
      <c r="BI406" s="109">
        <f>IF(U406="nulová",N406,0)</f>
        <v>0</v>
      </c>
      <c r="BJ406" s="21" t="s">
        <v>22</v>
      </c>
      <c r="BK406" s="109">
        <f>ROUND(L406*K406,2)</f>
        <v>0</v>
      </c>
      <c r="BL406" s="21" t="s">
        <v>150</v>
      </c>
      <c r="BM406" s="21" t="s">
        <v>1460</v>
      </c>
    </row>
    <row r="407" spans="2:65" s="11" customFormat="1" ht="22.5" customHeight="1">
      <c r="B407" s="178"/>
      <c r="C407" s="179"/>
      <c r="D407" s="179"/>
      <c r="E407" s="180" t="s">
        <v>5</v>
      </c>
      <c r="F407" s="300" t="s">
        <v>1359</v>
      </c>
      <c r="G407" s="301"/>
      <c r="H407" s="301"/>
      <c r="I407" s="301"/>
      <c r="J407" s="179"/>
      <c r="K407" s="181" t="s">
        <v>5</v>
      </c>
      <c r="L407" s="179"/>
      <c r="M407" s="179"/>
      <c r="N407" s="179"/>
      <c r="O407" s="179"/>
      <c r="P407" s="179"/>
      <c r="Q407" s="179"/>
      <c r="R407" s="182"/>
      <c r="T407" s="183"/>
      <c r="U407" s="179"/>
      <c r="V407" s="179"/>
      <c r="W407" s="179"/>
      <c r="X407" s="179"/>
      <c r="Y407" s="179"/>
      <c r="Z407" s="179"/>
      <c r="AA407" s="184"/>
      <c r="AT407" s="185" t="s">
        <v>134</v>
      </c>
      <c r="AU407" s="185" t="s">
        <v>87</v>
      </c>
      <c r="AV407" s="11" t="s">
        <v>22</v>
      </c>
      <c r="AW407" s="11" t="s">
        <v>35</v>
      </c>
      <c r="AX407" s="11" t="s">
        <v>77</v>
      </c>
      <c r="AY407" s="185" t="s">
        <v>127</v>
      </c>
    </row>
    <row r="408" spans="2:65" s="11" customFormat="1" ht="22.5" customHeight="1">
      <c r="B408" s="178"/>
      <c r="C408" s="179"/>
      <c r="D408" s="179"/>
      <c r="E408" s="180" t="s">
        <v>5</v>
      </c>
      <c r="F408" s="290" t="s">
        <v>1360</v>
      </c>
      <c r="G408" s="291"/>
      <c r="H408" s="291"/>
      <c r="I408" s="291"/>
      <c r="J408" s="179"/>
      <c r="K408" s="181" t="s">
        <v>5</v>
      </c>
      <c r="L408" s="179"/>
      <c r="M408" s="179"/>
      <c r="N408" s="179"/>
      <c r="O408" s="179"/>
      <c r="P408" s="179"/>
      <c r="Q408" s="179"/>
      <c r="R408" s="182"/>
      <c r="T408" s="183"/>
      <c r="U408" s="179"/>
      <c r="V408" s="179"/>
      <c r="W408" s="179"/>
      <c r="X408" s="179"/>
      <c r="Y408" s="179"/>
      <c r="Z408" s="179"/>
      <c r="AA408" s="184"/>
      <c r="AT408" s="185" t="s">
        <v>134</v>
      </c>
      <c r="AU408" s="185" t="s">
        <v>87</v>
      </c>
      <c r="AV408" s="11" t="s">
        <v>22</v>
      </c>
      <c r="AW408" s="11" t="s">
        <v>35</v>
      </c>
      <c r="AX408" s="11" t="s">
        <v>77</v>
      </c>
      <c r="AY408" s="185" t="s">
        <v>127</v>
      </c>
    </row>
    <row r="409" spans="2:65" s="11" customFormat="1" ht="22.5" customHeight="1">
      <c r="B409" s="178"/>
      <c r="C409" s="179"/>
      <c r="D409" s="179"/>
      <c r="E409" s="180" t="s">
        <v>5</v>
      </c>
      <c r="F409" s="290" t="s">
        <v>1361</v>
      </c>
      <c r="G409" s="291"/>
      <c r="H409" s="291"/>
      <c r="I409" s="291"/>
      <c r="J409" s="179"/>
      <c r="K409" s="181" t="s">
        <v>5</v>
      </c>
      <c r="L409" s="179"/>
      <c r="M409" s="179"/>
      <c r="N409" s="179"/>
      <c r="O409" s="179"/>
      <c r="P409" s="179"/>
      <c r="Q409" s="179"/>
      <c r="R409" s="182"/>
      <c r="T409" s="183"/>
      <c r="U409" s="179"/>
      <c r="V409" s="179"/>
      <c r="W409" s="179"/>
      <c r="X409" s="179"/>
      <c r="Y409" s="179"/>
      <c r="Z409" s="179"/>
      <c r="AA409" s="184"/>
      <c r="AT409" s="185" t="s">
        <v>134</v>
      </c>
      <c r="AU409" s="185" t="s">
        <v>87</v>
      </c>
      <c r="AV409" s="11" t="s">
        <v>22</v>
      </c>
      <c r="AW409" s="11" t="s">
        <v>35</v>
      </c>
      <c r="AX409" s="11" t="s">
        <v>77</v>
      </c>
      <c r="AY409" s="185" t="s">
        <v>127</v>
      </c>
    </row>
    <row r="410" spans="2:65" s="11" customFormat="1" ht="22.5" customHeight="1">
      <c r="B410" s="178"/>
      <c r="C410" s="179"/>
      <c r="D410" s="179"/>
      <c r="E410" s="180" t="s">
        <v>5</v>
      </c>
      <c r="F410" s="290" t="s">
        <v>1362</v>
      </c>
      <c r="G410" s="291"/>
      <c r="H410" s="291"/>
      <c r="I410" s="291"/>
      <c r="J410" s="179"/>
      <c r="K410" s="181" t="s">
        <v>5</v>
      </c>
      <c r="L410" s="179"/>
      <c r="M410" s="179"/>
      <c r="N410" s="179"/>
      <c r="O410" s="179"/>
      <c r="P410" s="179"/>
      <c r="Q410" s="179"/>
      <c r="R410" s="182"/>
      <c r="T410" s="183"/>
      <c r="U410" s="179"/>
      <c r="V410" s="179"/>
      <c r="W410" s="179"/>
      <c r="X410" s="179"/>
      <c r="Y410" s="179"/>
      <c r="Z410" s="179"/>
      <c r="AA410" s="184"/>
      <c r="AT410" s="185" t="s">
        <v>134</v>
      </c>
      <c r="AU410" s="185" t="s">
        <v>87</v>
      </c>
      <c r="AV410" s="11" t="s">
        <v>22</v>
      </c>
      <c r="AW410" s="11" t="s">
        <v>35</v>
      </c>
      <c r="AX410" s="11" t="s">
        <v>77</v>
      </c>
      <c r="AY410" s="185" t="s">
        <v>127</v>
      </c>
    </row>
    <row r="411" spans="2:65" s="10" customFormat="1" ht="22.5" customHeight="1">
      <c r="B411" s="170"/>
      <c r="C411" s="171"/>
      <c r="D411" s="171"/>
      <c r="E411" s="172" t="s">
        <v>5</v>
      </c>
      <c r="F411" s="302" t="s">
        <v>1375</v>
      </c>
      <c r="G411" s="303"/>
      <c r="H411" s="303"/>
      <c r="I411" s="303"/>
      <c r="J411" s="171"/>
      <c r="K411" s="173">
        <v>4</v>
      </c>
      <c r="L411" s="171"/>
      <c r="M411" s="171"/>
      <c r="N411" s="171"/>
      <c r="O411" s="171"/>
      <c r="P411" s="171"/>
      <c r="Q411" s="171"/>
      <c r="R411" s="174"/>
      <c r="T411" s="175"/>
      <c r="U411" s="171"/>
      <c r="V411" s="171"/>
      <c r="W411" s="171"/>
      <c r="X411" s="171"/>
      <c r="Y411" s="171"/>
      <c r="Z411" s="171"/>
      <c r="AA411" s="176"/>
      <c r="AT411" s="177" t="s">
        <v>134</v>
      </c>
      <c r="AU411" s="177" t="s">
        <v>87</v>
      </c>
      <c r="AV411" s="10" t="s">
        <v>87</v>
      </c>
      <c r="AW411" s="10" t="s">
        <v>35</v>
      </c>
      <c r="AX411" s="10" t="s">
        <v>22</v>
      </c>
      <c r="AY411" s="177" t="s">
        <v>127</v>
      </c>
    </row>
    <row r="412" spans="2:65" s="1" customFormat="1" ht="31.5" customHeight="1">
      <c r="B412" s="135"/>
      <c r="C412" s="196" t="s">
        <v>555</v>
      </c>
      <c r="D412" s="196" t="s">
        <v>365</v>
      </c>
      <c r="E412" s="197" t="s">
        <v>680</v>
      </c>
      <c r="F412" s="306" t="s">
        <v>681</v>
      </c>
      <c r="G412" s="306"/>
      <c r="H412" s="306"/>
      <c r="I412" s="306"/>
      <c r="J412" s="198" t="s">
        <v>353</v>
      </c>
      <c r="K412" s="199">
        <v>9.6000000000000002E-2</v>
      </c>
      <c r="L412" s="307">
        <v>0</v>
      </c>
      <c r="M412" s="307"/>
      <c r="N412" s="308">
        <f>ROUND(L412*K412,2)</f>
        <v>0</v>
      </c>
      <c r="O412" s="287"/>
      <c r="P412" s="287"/>
      <c r="Q412" s="287"/>
      <c r="R412" s="138"/>
      <c r="T412" s="167" t="s">
        <v>5</v>
      </c>
      <c r="U412" s="47" t="s">
        <v>42</v>
      </c>
      <c r="V412" s="39"/>
      <c r="W412" s="168">
        <f>V412*K412</f>
        <v>0</v>
      </c>
      <c r="X412" s="168">
        <v>1</v>
      </c>
      <c r="Y412" s="168">
        <f>X412*K412</f>
        <v>9.6000000000000002E-2</v>
      </c>
      <c r="Z412" s="168">
        <v>0</v>
      </c>
      <c r="AA412" s="169">
        <f>Z412*K412</f>
        <v>0</v>
      </c>
      <c r="AR412" s="21" t="s">
        <v>174</v>
      </c>
      <c r="AT412" s="21" t="s">
        <v>365</v>
      </c>
      <c r="AU412" s="21" t="s">
        <v>87</v>
      </c>
      <c r="AY412" s="21" t="s">
        <v>127</v>
      </c>
      <c r="BE412" s="109">
        <f>IF(U412="základní",N412,0)</f>
        <v>0</v>
      </c>
      <c r="BF412" s="109">
        <f>IF(U412="snížená",N412,0)</f>
        <v>0</v>
      </c>
      <c r="BG412" s="109">
        <f>IF(U412="zákl. přenesená",N412,0)</f>
        <v>0</v>
      </c>
      <c r="BH412" s="109">
        <f>IF(U412="sníž. přenesená",N412,0)</f>
        <v>0</v>
      </c>
      <c r="BI412" s="109">
        <f>IF(U412="nulová",N412,0)</f>
        <v>0</v>
      </c>
      <c r="BJ412" s="21" t="s">
        <v>22</v>
      </c>
      <c r="BK412" s="109">
        <f>ROUND(L412*K412,2)</f>
        <v>0</v>
      </c>
      <c r="BL412" s="21" t="s">
        <v>150</v>
      </c>
      <c r="BM412" s="21" t="s">
        <v>1461</v>
      </c>
    </row>
    <row r="413" spans="2:65" s="10" customFormat="1" ht="22.5" customHeight="1">
      <c r="B413" s="170"/>
      <c r="C413" s="171"/>
      <c r="D413" s="171"/>
      <c r="E413" s="172" t="s">
        <v>5</v>
      </c>
      <c r="F413" s="288" t="s">
        <v>1462</v>
      </c>
      <c r="G413" s="289"/>
      <c r="H413" s="289"/>
      <c r="I413" s="289"/>
      <c r="J413" s="171"/>
      <c r="K413" s="173">
        <v>9.6000000000000002E-2</v>
      </c>
      <c r="L413" s="171"/>
      <c r="M413" s="171"/>
      <c r="N413" s="171"/>
      <c r="O413" s="171"/>
      <c r="P413" s="171"/>
      <c r="Q413" s="171"/>
      <c r="R413" s="174"/>
      <c r="T413" s="175"/>
      <c r="U413" s="171"/>
      <c r="V413" s="171"/>
      <c r="W413" s="171"/>
      <c r="X413" s="171"/>
      <c r="Y413" s="171"/>
      <c r="Z413" s="171"/>
      <c r="AA413" s="176"/>
      <c r="AT413" s="177" t="s">
        <v>134</v>
      </c>
      <c r="AU413" s="177" t="s">
        <v>87</v>
      </c>
      <c r="AV413" s="10" t="s">
        <v>87</v>
      </c>
      <c r="AW413" s="10" t="s">
        <v>35</v>
      </c>
      <c r="AX413" s="10" t="s">
        <v>22</v>
      </c>
      <c r="AY413" s="177" t="s">
        <v>127</v>
      </c>
    </row>
    <row r="414" spans="2:65" s="1" customFormat="1" ht="44.25" customHeight="1">
      <c r="B414" s="135"/>
      <c r="C414" s="163" t="s">
        <v>559</v>
      </c>
      <c r="D414" s="163" t="s">
        <v>128</v>
      </c>
      <c r="E414" s="164" t="s">
        <v>685</v>
      </c>
      <c r="F414" s="285" t="s">
        <v>686</v>
      </c>
      <c r="G414" s="285"/>
      <c r="H414" s="285"/>
      <c r="I414" s="285"/>
      <c r="J414" s="165" t="s">
        <v>296</v>
      </c>
      <c r="K414" s="166">
        <v>2</v>
      </c>
      <c r="L414" s="286">
        <v>0</v>
      </c>
      <c r="M414" s="286"/>
      <c r="N414" s="287">
        <f>ROUND(L414*K414,2)</f>
        <v>0</v>
      </c>
      <c r="O414" s="287"/>
      <c r="P414" s="287"/>
      <c r="Q414" s="287"/>
      <c r="R414" s="138"/>
      <c r="T414" s="167" t="s">
        <v>5</v>
      </c>
      <c r="U414" s="47" t="s">
        <v>42</v>
      </c>
      <c r="V414" s="39"/>
      <c r="W414" s="168">
        <f>V414*K414</f>
        <v>0</v>
      </c>
      <c r="X414" s="168">
        <v>0.15540000000000001</v>
      </c>
      <c r="Y414" s="168">
        <f>X414*K414</f>
        <v>0.31080000000000002</v>
      </c>
      <c r="Z414" s="168">
        <v>0</v>
      </c>
      <c r="AA414" s="169">
        <f>Z414*K414</f>
        <v>0</v>
      </c>
      <c r="AR414" s="21" t="s">
        <v>150</v>
      </c>
      <c r="AT414" s="21" t="s">
        <v>128</v>
      </c>
      <c r="AU414" s="21" t="s">
        <v>87</v>
      </c>
      <c r="AY414" s="21" t="s">
        <v>127</v>
      </c>
      <c r="BE414" s="109">
        <f>IF(U414="základní",N414,0)</f>
        <v>0</v>
      </c>
      <c r="BF414" s="109">
        <f>IF(U414="snížená",N414,0)</f>
        <v>0</v>
      </c>
      <c r="BG414" s="109">
        <f>IF(U414="zákl. přenesená",N414,0)</f>
        <v>0</v>
      </c>
      <c r="BH414" s="109">
        <f>IF(U414="sníž. přenesená",N414,0)</f>
        <v>0</v>
      </c>
      <c r="BI414" s="109">
        <f>IF(U414="nulová",N414,0)</f>
        <v>0</v>
      </c>
      <c r="BJ414" s="21" t="s">
        <v>22</v>
      </c>
      <c r="BK414" s="109">
        <f>ROUND(L414*K414,2)</f>
        <v>0</v>
      </c>
      <c r="BL414" s="21" t="s">
        <v>150</v>
      </c>
      <c r="BM414" s="21" t="s">
        <v>1463</v>
      </c>
    </row>
    <row r="415" spans="2:65" s="11" customFormat="1" ht="22.5" customHeight="1">
      <c r="B415" s="178"/>
      <c r="C415" s="179"/>
      <c r="D415" s="179"/>
      <c r="E415" s="180" t="s">
        <v>5</v>
      </c>
      <c r="F415" s="300" t="s">
        <v>1359</v>
      </c>
      <c r="G415" s="301"/>
      <c r="H415" s="301"/>
      <c r="I415" s="301"/>
      <c r="J415" s="179"/>
      <c r="K415" s="181" t="s">
        <v>5</v>
      </c>
      <c r="L415" s="179"/>
      <c r="M415" s="179"/>
      <c r="N415" s="179"/>
      <c r="O415" s="179"/>
      <c r="P415" s="179"/>
      <c r="Q415" s="179"/>
      <c r="R415" s="182"/>
      <c r="T415" s="183"/>
      <c r="U415" s="179"/>
      <c r="V415" s="179"/>
      <c r="W415" s="179"/>
      <c r="X415" s="179"/>
      <c r="Y415" s="179"/>
      <c r="Z415" s="179"/>
      <c r="AA415" s="184"/>
      <c r="AT415" s="185" t="s">
        <v>134</v>
      </c>
      <c r="AU415" s="185" t="s">
        <v>87</v>
      </c>
      <c r="AV415" s="11" t="s">
        <v>22</v>
      </c>
      <c r="AW415" s="11" t="s">
        <v>35</v>
      </c>
      <c r="AX415" s="11" t="s">
        <v>77</v>
      </c>
      <c r="AY415" s="185" t="s">
        <v>127</v>
      </c>
    </row>
    <row r="416" spans="2:65" s="11" customFormat="1" ht="22.5" customHeight="1">
      <c r="B416" s="178"/>
      <c r="C416" s="179"/>
      <c r="D416" s="179"/>
      <c r="E416" s="180" t="s">
        <v>5</v>
      </c>
      <c r="F416" s="290" t="s">
        <v>1360</v>
      </c>
      <c r="G416" s="291"/>
      <c r="H416" s="291"/>
      <c r="I416" s="291"/>
      <c r="J416" s="179"/>
      <c r="K416" s="181" t="s">
        <v>5</v>
      </c>
      <c r="L416" s="179"/>
      <c r="M416" s="179"/>
      <c r="N416" s="179"/>
      <c r="O416" s="179"/>
      <c r="P416" s="179"/>
      <c r="Q416" s="179"/>
      <c r="R416" s="182"/>
      <c r="T416" s="183"/>
      <c r="U416" s="179"/>
      <c r="V416" s="179"/>
      <c r="W416" s="179"/>
      <c r="X416" s="179"/>
      <c r="Y416" s="179"/>
      <c r="Z416" s="179"/>
      <c r="AA416" s="184"/>
      <c r="AT416" s="185" t="s">
        <v>134</v>
      </c>
      <c r="AU416" s="185" t="s">
        <v>87</v>
      </c>
      <c r="AV416" s="11" t="s">
        <v>22</v>
      </c>
      <c r="AW416" s="11" t="s">
        <v>35</v>
      </c>
      <c r="AX416" s="11" t="s">
        <v>77</v>
      </c>
      <c r="AY416" s="185" t="s">
        <v>127</v>
      </c>
    </row>
    <row r="417" spans="2:65" s="11" customFormat="1" ht="22.5" customHeight="1">
      <c r="B417" s="178"/>
      <c r="C417" s="179"/>
      <c r="D417" s="179"/>
      <c r="E417" s="180" t="s">
        <v>5</v>
      </c>
      <c r="F417" s="290" t="s">
        <v>1361</v>
      </c>
      <c r="G417" s="291"/>
      <c r="H417" s="291"/>
      <c r="I417" s="291"/>
      <c r="J417" s="179"/>
      <c r="K417" s="181" t="s">
        <v>5</v>
      </c>
      <c r="L417" s="179"/>
      <c r="M417" s="179"/>
      <c r="N417" s="179"/>
      <c r="O417" s="179"/>
      <c r="P417" s="179"/>
      <c r="Q417" s="179"/>
      <c r="R417" s="182"/>
      <c r="T417" s="183"/>
      <c r="U417" s="179"/>
      <c r="V417" s="179"/>
      <c r="W417" s="179"/>
      <c r="X417" s="179"/>
      <c r="Y417" s="179"/>
      <c r="Z417" s="179"/>
      <c r="AA417" s="184"/>
      <c r="AT417" s="185" t="s">
        <v>134</v>
      </c>
      <c r="AU417" s="185" t="s">
        <v>87</v>
      </c>
      <c r="AV417" s="11" t="s">
        <v>22</v>
      </c>
      <c r="AW417" s="11" t="s">
        <v>35</v>
      </c>
      <c r="AX417" s="11" t="s">
        <v>77</v>
      </c>
      <c r="AY417" s="185" t="s">
        <v>127</v>
      </c>
    </row>
    <row r="418" spans="2:65" s="11" customFormat="1" ht="22.5" customHeight="1">
      <c r="B418" s="178"/>
      <c r="C418" s="179"/>
      <c r="D418" s="179"/>
      <c r="E418" s="180" t="s">
        <v>5</v>
      </c>
      <c r="F418" s="290" t="s">
        <v>1362</v>
      </c>
      <c r="G418" s="291"/>
      <c r="H418" s="291"/>
      <c r="I418" s="291"/>
      <c r="J418" s="179"/>
      <c r="K418" s="181" t="s">
        <v>5</v>
      </c>
      <c r="L418" s="179"/>
      <c r="M418" s="179"/>
      <c r="N418" s="179"/>
      <c r="O418" s="179"/>
      <c r="P418" s="179"/>
      <c r="Q418" s="179"/>
      <c r="R418" s="182"/>
      <c r="T418" s="183"/>
      <c r="U418" s="179"/>
      <c r="V418" s="179"/>
      <c r="W418" s="179"/>
      <c r="X418" s="179"/>
      <c r="Y418" s="179"/>
      <c r="Z418" s="179"/>
      <c r="AA418" s="184"/>
      <c r="AT418" s="185" t="s">
        <v>134</v>
      </c>
      <c r="AU418" s="185" t="s">
        <v>87</v>
      </c>
      <c r="AV418" s="11" t="s">
        <v>22</v>
      </c>
      <c r="AW418" s="11" t="s">
        <v>35</v>
      </c>
      <c r="AX418" s="11" t="s">
        <v>77</v>
      </c>
      <c r="AY418" s="185" t="s">
        <v>127</v>
      </c>
    </row>
    <row r="419" spans="2:65" s="10" customFormat="1" ht="22.5" customHeight="1">
      <c r="B419" s="170"/>
      <c r="C419" s="171"/>
      <c r="D419" s="171"/>
      <c r="E419" s="172" t="s">
        <v>5</v>
      </c>
      <c r="F419" s="302" t="s">
        <v>402</v>
      </c>
      <c r="G419" s="303"/>
      <c r="H419" s="303"/>
      <c r="I419" s="303"/>
      <c r="J419" s="171"/>
      <c r="K419" s="173">
        <v>2</v>
      </c>
      <c r="L419" s="171"/>
      <c r="M419" s="171"/>
      <c r="N419" s="171"/>
      <c r="O419" s="171"/>
      <c r="P419" s="171"/>
      <c r="Q419" s="171"/>
      <c r="R419" s="174"/>
      <c r="T419" s="175"/>
      <c r="U419" s="171"/>
      <c r="V419" s="171"/>
      <c r="W419" s="171"/>
      <c r="X419" s="171"/>
      <c r="Y419" s="171"/>
      <c r="Z419" s="171"/>
      <c r="AA419" s="176"/>
      <c r="AT419" s="177" t="s">
        <v>134</v>
      </c>
      <c r="AU419" s="177" t="s">
        <v>87</v>
      </c>
      <c r="AV419" s="10" t="s">
        <v>87</v>
      </c>
      <c r="AW419" s="10" t="s">
        <v>35</v>
      </c>
      <c r="AX419" s="10" t="s">
        <v>22</v>
      </c>
      <c r="AY419" s="177" t="s">
        <v>127</v>
      </c>
    </row>
    <row r="420" spans="2:65" s="1" customFormat="1" ht="31.5" customHeight="1">
      <c r="B420" s="135"/>
      <c r="C420" s="196" t="s">
        <v>563</v>
      </c>
      <c r="D420" s="196" t="s">
        <v>365</v>
      </c>
      <c r="E420" s="197" t="s">
        <v>689</v>
      </c>
      <c r="F420" s="306" t="s">
        <v>690</v>
      </c>
      <c r="G420" s="306"/>
      <c r="H420" s="306"/>
      <c r="I420" s="306"/>
      <c r="J420" s="198" t="s">
        <v>472</v>
      </c>
      <c r="K420" s="199">
        <v>2</v>
      </c>
      <c r="L420" s="307">
        <v>0</v>
      </c>
      <c r="M420" s="307"/>
      <c r="N420" s="308">
        <f>ROUND(L420*K420,2)</f>
        <v>0</v>
      </c>
      <c r="O420" s="287"/>
      <c r="P420" s="287"/>
      <c r="Q420" s="287"/>
      <c r="R420" s="138"/>
      <c r="T420" s="167" t="s">
        <v>5</v>
      </c>
      <c r="U420" s="47" t="s">
        <v>42</v>
      </c>
      <c r="V420" s="39"/>
      <c r="W420" s="168">
        <f>V420*K420</f>
        <v>0</v>
      </c>
      <c r="X420" s="168">
        <v>8.2100000000000006E-2</v>
      </c>
      <c r="Y420" s="168">
        <f>X420*K420</f>
        <v>0.16420000000000001</v>
      </c>
      <c r="Z420" s="168">
        <v>0</v>
      </c>
      <c r="AA420" s="169">
        <f>Z420*K420</f>
        <v>0</v>
      </c>
      <c r="AR420" s="21" t="s">
        <v>174</v>
      </c>
      <c r="AT420" s="21" t="s">
        <v>365</v>
      </c>
      <c r="AU420" s="21" t="s">
        <v>87</v>
      </c>
      <c r="AY420" s="21" t="s">
        <v>127</v>
      </c>
      <c r="BE420" s="109">
        <f>IF(U420="základní",N420,0)</f>
        <v>0</v>
      </c>
      <c r="BF420" s="109">
        <f>IF(U420="snížená",N420,0)</f>
        <v>0</v>
      </c>
      <c r="BG420" s="109">
        <f>IF(U420="zákl. přenesená",N420,0)</f>
        <v>0</v>
      </c>
      <c r="BH420" s="109">
        <f>IF(U420="sníž. přenesená",N420,0)</f>
        <v>0</v>
      </c>
      <c r="BI420" s="109">
        <f>IF(U420="nulová",N420,0)</f>
        <v>0</v>
      </c>
      <c r="BJ420" s="21" t="s">
        <v>22</v>
      </c>
      <c r="BK420" s="109">
        <f>ROUND(L420*K420,2)</f>
        <v>0</v>
      </c>
      <c r="BL420" s="21" t="s">
        <v>150</v>
      </c>
      <c r="BM420" s="21" t="s">
        <v>1464</v>
      </c>
    </row>
    <row r="421" spans="2:65" s="1" customFormat="1" ht="31.5" customHeight="1">
      <c r="B421" s="135"/>
      <c r="C421" s="163" t="s">
        <v>567</v>
      </c>
      <c r="D421" s="163" t="s">
        <v>128</v>
      </c>
      <c r="E421" s="164" t="s">
        <v>1325</v>
      </c>
      <c r="F421" s="285" t="s">
        <v>1326</v>
      </c>
      <c r="G421" s="285"/>
      <c r="H421" s="285"/>
      <c r="I421" s="285"/>
      <c r="J421" s="165" t="s">
        <v>296</v>
      </c>
      <c r="K421" s="166">
        <v>154</v>
      </c>
      <c r="L421" s="286">
        <v>0</v>
      </c>
      <c r="M421" s="286"/>
      <c r="N421" s="287">
        <f>ROUND(L421*K421,2)</f>
        <v>0</v>
      </c>
      <c r="O421" s="287"/>
      <c r="P421" s="287"/>
      <c r="Q421" s="287"/>
      <c r="R421" s="138"/>
      <c r="T421" s="167" t="s">
        <v>5</v>
      </c>
      <c r="U421" s="47" t="s">
        <v>42</v>
      </c>
      <c r="V421" s="39"/>
      <c r="W421" s="168">
        <f>V421*K421</f>
        <v>0</v>
      </c>
      <c r="X421" s="168">
        <v>2.0000000000000002E-5</v>
      </c>
      <c r="Y421" s="168">
        <f>X421*K421</f>
        <v>3.0800000000000003E-3</v>
      </c>
      <c r="Z421" s="168">
        <v>0</v>
      </c>
      <c r="AA421" s="169">
        <f>Z421*K421</f>
        <v>0</v>
      </c>
      <c r="AR421" s="21" t="s">
        <v>150</v>
      </c>
      <c r="AT421" s="21" t="s">
        <v>128</v>
      </c>
      <c r="AU421" s="21" t="s">
        <v>87</v>
      </c>
      <c r="AY421" s="21" t="s">
        <v>127</v>
      </c>
      <c r="BE421" s="109">
        <f>IF(U421="základní",N421,0)</f>
        <v>0</v>
      </c>
      <c r="BF421" s="109">
        <f>IF(U421="snížená",N421,0)</f>
        <v>0</v>
      </c>
      <c r="BG421" s="109">
        <f>IF(U421="zákl. přenesená",N421,0)</f>
        <v>0</v>
      </c>
      <c r="BH421" s="109">
        <f>IF(U421="sníž. přenesená",N421,0)</f>
        <v>0</v>
      </c>
      <c r="BI421" s="109">
        <f>IF(U421="nulová",N421,0)</f>
        <v>0</v>
      </c>
      <c r="BJ421" s="21" t="s">
        <v>22</v>
      </c>
      <c r="BK421" s="109">
        <f>ROUND(L421*K421,2)</f>
        <v>0</v>
      </c>
      <c r="BL421" s="21" t="s">
        <v>150</v>
      </c>
      <c r="BM421" s="21" t="s">
        <v>1465</v>
      </c>
    </row>
    <row r="422" spans="2:65" s="11" customFormat="1" ht="22.5" customHeight="1">
      <c r="B422" s="178"/>
      <c r="C422" s="179"/>
      <c r="D422" s="179"/>
      <c r="E422" s="180" t="s">
        <v>5</v>
      </c>
      <c r="F422" s="300" t="s">
        <v>1359</v>
      </c>
      <c r="G422" s="301"/>
      <c r="H422" s="301"/>
      <c r="I422" s="301"/>
      <c r="J422" s="179"/>
      <c r="K422" s="181" t="s">
        <v>5</v>
      </c>
      <c r="L422" s="179"/>
      <c r="M422" s="179"/>
      <c r="N422" s="179"/>
      <c r="O422" s="179"/>
      <c r="P422" s="179"/>
      <c r="Q422" s="179"/>
      <c r="R422" s="182"/>
      <c r="T422" s="183"/>
      <c r="U422" s="179"/>
      <c r="V422" s="179"/>
      <c r="W422" s="179"/>
      <c r="X422" s="179"/>
      <c r="Y422" s="179"/>
      <c r="Z422" s="179"/>
      <c r="AA422" s="184"/>
      <c r="AT422" s="185" t="s">
        <v>134</v>
      </c>
      <c r="AU422" s="185" t="s">
        <v>87</v>
      </c>
      <c r="AV422" s="11" t="s">
        <v>22</v>
      </c>
      <c r="AW422" s="11" t="s">
        <v>35</v>
      </c>
      <c r="AX422" s="11" t="s">
        <v>77</v>
      </c>
      <c r="AY422" s="185" t="s">
        <v>127</v>
      </c>
    </row>
    <row r="423" spans="2:65" s="11" customFormat="1" ht="22.5" customHeight="1">
      <c r="B423" s="178"/>
      <c r="C423" s="179"/>
      <c r="D423" s="179"/>
      <c r="E423" s="180" t="s">
        <v>5</v>
      </c>
      <c r="F423" s="290" t="s">
        <v>1360</v>
      </c>
      <c r="G423" s="291"/>
      <c r="H423" s="291"/>
      <c r="I423" s="291"/>
      <c r="J423" s="179"/>
      <c r="K423" s="181" t="s">
        <v>5</v>
      </c>
      <c r="L423" s="179"/>
      <c r="M423" s="179"/>
      <c r="N423" s="179"/>
      <c r="O423" s="179"/>
      <c r="P423" s="179"/>
      <c r="Q423" s="179"/>
      <c r="R423" s="182"/>
      <c r="T423" s="183"/>
      <c r="U423" s="179"/>
      <c r="V423" s="179"/>
      <c r="W423" s="179"/>
      <c r="X423" s="179"/>
      <c r="Y423" s="179"/>
      <c r="Z423" s="179"/>
      <c r="AA423" s="184"/>
      <c r="AT423" s="185" t="s">
        <v>134</v>
      </c>
      <c r="AU423" s="185" t="s">
        <v>87</v>
      </c>
      <c r="AV423" s="11" t="s">
        <v>22</v>
      </c>
      <c r="AW423" s="11" t="s">
        <v>35</v>
      </c>
      <c r="AX423" s="11" t="s">
        <v>77</v>
      </c>
      <c r="AY423" s="185" t="s">
        <v>127</v>
      </c>
    </row>
    <row r="424" spans="2:65" s="11" customFormat="1" ht="22.5" customHeight="1">
      <c r="B424" s="178"/>
      <c r="C424" s="179"/>
      <c r="D424" s="179"/>
      <c r="E424" s="180" t="s">
        <v>5</v>
      </c>
      <c r="F424" s="290" t="s">
        <v>1361</v>
      </c>
      <c r="G424" s="291"/>
      <c r="H424" s="291"/>
      <c r="I424" s="291"/>
      <c r="J424" s="179"/>
      <c r="K424" s="181" t="s">
        <v>5</v>
      </c>
      <c r="L424" s="179"/>
      <c r="M424" s="179"/>
      <c r="N424" s="179"/>
      <c r="O424" s="179"/>
      <c r="P424" s="179"/>
      <c r="Q424" s="179"/>
      <c r="R424" s="182"/>
      <c r="T424" s="183"/>
      <c r="U424" s="179"/>
      <c r="V424" s="179"/>
      <c r="W424" s="179"/>
      <c r="X424" s="179"/>
      <c r="Y424" s="179"/>
      <c r="Z424" s="179"/>
      <c r="AA424" s="184"/>
      <c r="AT424" s="185" t="s">
        <v>134</v>
      </c>
      <c r="AU424" s="185" t="s">
        <v>87</v>
      </c>
      <c r="AV424" s="11" t="s">
        <v>22</v>
      </c>
      <c r="AW424" s="11" t="s">
        <v>35</v>
      </c>
      <c r="AX424" s="11" t="s">
        <v>77</v>
      </c>
      <c r="AY424" s="185" t="s">
        <v>127</v>
      </c>
    </row>
    <row r="425" spans="2:65" s="11" customFormat="1" ht="22.5" customHeight="1">
      <c r="B425" s="178"/>
      <c r="C425" s="179"/>
      <c r="D425" s="179"/>
      <c r="E425" s="180" t="s">
        <v>5</v>
      </c>
      <c r="F425" s="290" t="s">
        <v>1362</v>
      </c>
      <c r="G425" s="291"/>
      <c r="H425" s="291"/>
      <c r="I425" s="291"/>
      <c r="J425" s="179"/>
      <c r="K425" s="181" t="s">
        <v>5</v>
      </c>
      <c r="L425" s="179"/>
      <c r="M425" s="179"/>
      <c r="N425" s="179"/>
      <c r="O425" s="179"/>
      <c r="P425" s="179"/>
      <c r="Q425" s="179"/>
      <c r="R425" s="182"/>
      <c r="T425" s="183"/>
      <c r="U425" s="179"/>
      <c r="V425" s="179"/>
      <c r="W425" s="179"/>
      <c r="X425" s="179"/>
      <c r="Y425" s="179"/>
      <c r="Z425" s="179"/>
      <c r="AA425" s="184"/>
      <c r="AT425" s="185" t="s">
        <v>134</v>
      </c>
      <c r="AU425" s="185" t="s">
        <v>87</v>
      </c>
      <c r="AV425" s="11" t="s">
        <v>22</v>
      </c>
      <c r="AW425" s="11" t="s">
        <v>35</v>
      </c>
      <c r="AX425" s="11" t="s">
        <v>77</v>
      </c>
      <c r="AY425" s="185" t="s">
        <v>127</v>
      </c>
    </row>
    <row r="426" spans="2:65" s="11" customFormat="1" ht="22.5" customHeight="1">
      <c r="B426" s="178"/>
      <c r="C426" s="179"/>
      <c r="D426" s="179"/>
      <c r="E426" s="180" t="s">
        <v>5</v>
      </c>
      <c r="F426" s="290" t="s">
        <v>1369</v>
      </c>
      <c r="G426" s="291"/>
      <c r="H426" s="291"/>
      <c r="I426" s="291"/>
      <c r="J426" s="179"/>
      <c r="K426" s="181" t="s">
        <v>5</v>
      </c>
      <c r="L426" s="179"/>
      <c r="M426" s="179"/>
      <c r="N426" s="179"/>
      <c r="O426" s="179"/>
      <c r="P426" s="179"/>
      <c r="Q426" s="179"/>
      <c r="R426" s="182"/>
      <c r="T426" s="183"/>
      <c r="U426" s="179"/>
      <c r="V426" s="179"/>
      <c r="W426" s="179"/>
      <c r="X426" s="179"/>
      <c r="Y426" s="179"/>
      <c r="Z426" s="179"/>
      <c r="AA426" s="184"/>
      <c r="AT426" s="185" t="s">
        <v>134</v>
      </c>
      <c r="AU426" s="185" t="s">
        <v>87</v>
      </c>
      <c r="AV426" s="11" t="s">
        <v>22</v>
      </c>
      <c r="AW426" s="11" t="s">
        <v>35</v>
      </c>
      <c r="AX426" s="11" t="s">
        <v>77</v>
      </c>
      <c r="AY426" s="185" t="s">
        <v>127</v>
      </c>
    </row>
    <row r="427" spans="2:65" s="10" customFormat="1" ht="22.5" customHeight="1">
      <c r="B427" s="170"/>
      <c r="C427" s="171"/>
      <c r="D427" s="171"/>
      <c r="E427" s="172" t="s">
        <v>5</v>
      </c>
      <c r="F427" s="302" t="s">
        <v>1440</v>
      </c>
      <c r="G427" s="303"/>
      <c r="H427" s="303"/>
      <c r="I427" s="303"/>
      <c r="J427" s="171"/>
      <c r="K427" s="173">
        <v>154</v>
      </c>
      <c r="L427" s="171"/>
      <c r="M427" s="171"/>
      <c r="N427" s="171"/>
      <c r="O427" s="171"/>
      <c r="P427" s="171"/>
      <c r="Q427" s="171"/>
      <c r="R427" s="174"/>
      <c r="T427" s="175"/>
      <c r="U427" s="171"/>
      <c r="V427" s="171"/>
      <c r="W427" s="171"/>
      <c r="X427" s="171"/>
      <c r="Y427" s="171"/>
      <c r="Z427" s="171"/>
      <c r="AA427" s="176"/>
      <c r="AT427" s="177" t="s">
        <v>134</v>
      </c>
      <c r="AU427" s="177" t="s">
        <v>87</v>
      </c>
      <c r="AV427" s="10" t="s">
        <v>87</v>
      </c>
      <c r="AW427" s="10" t="s">
        <v>35</v>
      </c>
      <c r="AX427" s="10" t="s">
        <v>22</v>
      </c>
      <c r="AY427" s="177" t="s">
        <v>127</v>
      </c>
    </row>
    <row r="428" spans="2:65" s="9" customFormat="1" ht="29.85" customHeight="1">
      <c r="B428" s="153"/>
      <c r="C428" s="154"/>
      <c r="D428" s="186" t="s">
        <v>253</v>
      </c>
      <c r="E428" s="186"/>
      <c r="F428" s="186"/>
      <c r="G428" s="186"/>
      <c r="H428" s="186"/>
      <c r="I428" s="186"/>
      <c r="J428" s="186"/>
      <c r="K428" s="186"/>
      <c r="L428" s="186"/>
      <c r="M428" s="186"/>
      <c r="N428" s="296">
        <f>BK428</f>
        <v>0</v>
      </c>
      <c r="O428" s="297"/>
      <c r="P428" s="297"/>
      <c r="Q428" s="297"/>
      <c r="R428" s="156"/>
      <c r="T428" s="157"/>
      <c r="U428" s="154"/>
      <c r="V428" s="154"/>
      <c r="W428" s="158">
        <f>SUM(W429:W434)</f>
        <v>0</v>
      </c>
      <c r="X428" s="154"/>
      <c r="Y428" s="158">
        <f>SUM(Y429:Y434)</f>
        <v>0</v>
      </c>
      <c r="Z428" s="154"/>
      <c r="AA428" s="159">
        <f>SUM(AA429:AA434)</f>
        <v>0</v>
      </c>
      <c r="AR428" s="160" t="s">
        <v>22</v>
      </c>
      <c r="AT428" s="161" t="s">
        <v>76</v>
      </c>
      <c r="AU428" s="161" t="s">
        <v>22</v>
      </c>
      <c r="AY428" s="160" t="s">
        <v>127</v>
      </c>
      <c r="BK428" s="162">
        <f>SUM(BK429:BK434)</f>
        <v>0</v>
      </c>
    </row>
    <row r="429" spans="2:65" s="1" customFormat="1" ht="31.5" customHeight="1">
      <c r="B429" s="135"/>
      <c r="C429" s="163" t="s">
        <v>571</v>
      </c>
      <c r="D429" s="163" t="s">
        <v>128</v>
      </c>
      <c r="E429" s="164" t="s">
        <v>697</v>
      </c>
      <c r="F429" s="285" t="s">
        <v>698</v>
      </c>
      <c r="G429" s="285"/>
      <c r="H429" s="285"/>
      <c r="I429" s="285"/>
      <c r="J429" s="165" t="s">
        <v>353</v>
      </c>
      <c r="K429" s="166">
        <v>255.18100000000001</v>
      </c>
      <c r="L429" s="286">
        <v>0</v>
      </c>
      <c r="M429" s="286"/>
      <c r="N429" s="287">
        <f t="shared" ref="N429:N434" si="5">ROUND(L429*K429,2)</f>
        <v>0</v>
      </c>
      <c r="O429" s="287"/>
      <c r="P429" s="287"/>
      <c r="Q429" s="287"/>
      <c r="R429" s="138"/>
      <c r="T429" s="167" t="s">
        <v>5</v>
      </c>
      <c r="U429" s="47" t="s">
        <v>42</v>
      </c>
      <c r="V429" s="39"/>
      <c r="W429" s="168">
        <f t="shared" ref="W429:W434" si="6">V429*K429</f>
        <v>0</v>
      </c>
      <c r="X429" s="168">
        <v>0</v>
      </c>
      <c r="Y429" s="168">
        <f t="shared" ref="Y429:Y434" si="7">X429*K429</f>
        <v>0</v>
      </c>
      <c r="Z429" s="168">
        <v>0</v>
      </c>
      <c r="AA429" s="169">
        <f t="shared" ref="AA429:AA434" si="8">Z429*K429</f>
        <v>0</v>
      </c>
      <c r="AR429" s="21" t="s">
        <v>150</v>
      </c>
      <c r="AT429" s="21" t="s">
        <v>128</v>
      </c>
      <c r="AU429" s="21" t="s">
        <v>87</v>
      </c>
      <c r="AY429" s="21" t="s">
        <v>127</v>
      </c>
      <c r="BE429" s="109">
        <f t="shared" ref="BE429:BE434" si="9">IF(U429="základní",N429,0)</f>
        <v>0</v>
      </c>
      <c r="BF429" s="109">
        <f t="shared" ref="BF429:BF434" si="10">IF(U429="snížená",N429,0)</f>
        <v>0</v>
      </c>
      <c r="BG429" s="109">
        <f t="shared" ref="BG429:BG434" si="11">IF(U429="zákl. přenesená",N429,0)</f>
        <v>0</v>
      </c>
      <c r="BH429" s="109">
        <f t="shared" ref="BH429:BH434" si="12">IF(U429="sníž. přenesená",N429,0)</f>
        <v>0</v>
      </c>
      <c r="BI429" s="109">
        <f t="shared" ref="BI429:BI434" si="13">IF(U429="nulová",N429,0)</f>
        <v>0</v>
      </c>
      <c r="BJ429" s="21" t="s">
        <v>22</v>
      </c>
      <c r="BK429" s="109">
        <f t="shared" ref="BK429:BK434" si="14">ROUND(L429*K429,2)</f>
        <v>0</v>
      </c>
      <c r="BL429" s="21" t="s">
        <v>150</v>
      </c>
      <c r="BM429" s="21" t="s">
        <v>1466</v>
      </c>
    </row>
    <row r="430" spans="2:65" s="1" customFormat="1" ht="31.5" customHeight="1">
      <c r="B430" s="135"/>
      <c r="C430" s="163" t="s">
        <v>575</v>
      </c>
      <c r="D430" s="163" t="s">
        <v>128</v>
      </c>
      <c r="E430" s="164" t="s">
        <v>701</v>
      </c>
      <c r="F430" s="285" t="s">
        <v>702</v>
      </c>
      <c r="G430" s="285"/>
      <c r="H430" s="285"/>
      <c r="I430" s="285"/>
      <c r="J430" s="165" t="s">
        <v>353</v>
      </c>
      <c r="K430" s="166">
        <v>2296.6289999999999</v>
      </c>
      <c r="L430" s="286">
        <v>0</v>
      </c>
      <c r="M430" s="286"/>
      <c r="N430" s="287">
        <f t="shared" si="5"/>
        <v>0</v>
      </c>
      <c r="O430" s="287"/>
      <c r="P430" s="287"/>
      <c r="Q430" s="287"/>
      <c r="R430" s="138"/>
      <c r="T430" s="167" t="s">
        <v>5</v>
      </c>
      <c r="U430" s="47" t="s">
        <v>42</v>
      </c>
      <c r="V430" s="39"/>
      <c r="W430" s="168">
        <f t="shared" si="6"/>
        <v>0</v>
      </c>
      <c r="X430" s="168">
        <v>0</v>
      </c>
      <c r="Y430" s="168">
        <f t="shared" si="7"/>
        <v>0</v>
      </c>
      <c r="Z430" s="168">
        <v>0</v>
      </c>
      <c r="AA430" s="169">
        <f t="shared" si="8"/>
        <v>0</v>
      </c>
      <c r="AR430" s="21" t="s">
        <v>150</v>
      </c>
      <c r="AT430" s="21" t="s">
        <v>128</v>
      </c>
      <c r="AU430" s="21" t="s">
        <v>87</v>
      </c>
      <c r="AY430" s="21" t="s">
        <v>127</v>
      </c>
      <c r="BE430" s="109">
        <f t="shared" si="9"/>
        <v>0</v>
      </c>
      <c r="BF430" s="109">
        <f t="shared" si="10"/>
        <v>0</v>
      </c>
      <c r="BG430" s="109">
        <f t="shared" si="11"/>
        <v>0</v>
      </c>
      <c r="BH430" s="109">
        <f t="shared" si="12"/>
        <v>0</v>
      </c>
      <c r="BI430" s="109">
        <f t="shared" si="13"/>
        <v>0</v>
      </c>
      <c r="BJ430" s="21" t="s">
        <v>22</v>
      </c>
      <c r="BK430" s="109">
        <f t="shared" si="14"/>
        <v>0</v>
      </c>
      <c r="BL430" s="21" t="s">
        <v>150</v>
      </c>
      <c r="BM430" s="21" t="s">
        <v>1467</v>
      </c>
    </row>
    <row r="431" spans="2:65" s="1" customFormat="1" ht="31.5" customHeight="1">
      <c r="B431" s="135"/>
      <c r="C431" s="163" t="s">
        <v>579</v>
      </c>
      <c r="D431" s="163" t="s">
        <v>128</v>
      </c>
      <c r="E431" s="164" t="s">
        <v>705</v>
      </c>
      <c r="F431" s="285" t="s">
        <v>706</v>
      </c>
      <c r="G431" s="285"/>
      <c r="H431" s="285"/>
      <c r="I431" s="285"/>
      <c r="J431" s="165" t="s">
        <v>353</v>
      </c>
      <c r="K431" s="166">
        <v>255.18100000000001</v>
      </c>
      <c r="L431" s="286">
        <v>0</v>
      </c>
      <c r="M431" s="286"/>
      <c r="N431" s="287">
        <f t="shared" si="5"/>
        <v>0</v>
      </c>
      <c r="O431" s="287"/>
      <c r="P431" s="287"/>
      <c r="Q431" s="287"/>
      <c r="R431" s="138"/>
      <c r="T431" s="167" t="s">
        <v>5</v>
      </c>
      <c r="U431" s="47" t="s">
        <v>42</v>
      </c>
      <c r="V431" s="39"/>
      <c r="W431" s="168">
        <f t="shared" si="6"/>
        <v>0</v>
      </c>
      <c r="X431" s="168">
        <v>0</v>
      </c>
      <c r="Y431" s="168">
        <f t="shared" si="7"/>
        <v>0</v>
      </c>
      <c r="Z431" s="168">
        <v>0</v>
      </c>
      <c r="AA431" s="169">
        <f t="shared" si="8"/>
        <v>0</v>
      </c>
      <c r="AR431" s="21" t="s">
        <v>150</v>
      </c>
      <c r="AT431" s="21" t="s">
        <v>128</v>
      </c>
      <c r="AU431" s="21" t="s">
        <v>87</v>
      </c>
      <c r="AY431" s="21" t="s">
        <v>127</v>
      </c>
      <c r="BE431" s="109">
        <f t="shared" si="9"/>
        <v>0</v>
      </c>
      <c r="BF431" s="109">
        <f t="shared" si="10"/>
        <v>0</v>
      </c>
      <c r="BG431" s="109">
        <f t="shared" si="11"/>
        <v>0</v>
      </c>
      <c r="BH431" s="109">
        <f t="shared" si="12"/>
        <v>0</v>
      </c>
      <c r="BI431" s="109">
        <f t="shared" si="13"/>
        <v>0</v>
      </c>
      <c r="BJ431" s="21" t="s">
        <v>22</v>
      </c>
      <c r="BK431" s="109">
        <f t="shared" si="14"/>
        <v>0</v>
      </c>
      <c r="BL431" s="21" t="s">
        <v>150</v>
      </c>
      <c r="BM431" s="21" t="s">
        <v>1468</v>
      </c>
    </row>
    <row r="432" spans="2:65" s="1" customFormat="1" ht="31.5" customHeight="1">
      <c r="B432" s="135"/>
      <c r="C432" s="163" t="s">
        <v>583</v>
      </c>
      <c r="D432" s="163" t="s">
        <v>128</v>
      </c>
      <c r="E432" s="164" t="s">
        <v>709</v>
      </c>
      <c r="F432" s="285" t="s">
        <v>710</v>
      </c>
      <c r="G432" s="285"/>
      <c r="H432" s="285"/>
      <c r="I432" s="285"/>
      <c r="J432" s="165" t="s">
        <v>353</v>
      </c>
      <c r="K432" s="166">
        <v>8.8930000000000007</v>
      </c>
      <c r="L432" s="286">
        <v>0</v>
      </c>
      <c r="M432" s="286"/>
      <c r="N432" s="287">
        <f t="shared" si="5"/>
        <v>0</v>
      </c>
      <c r="O432" s="287"/>
      <c r="P432" s="287"/>
      <c r="Q432" s="287"/>
      <c r="R432" s="138"/>
      <c r="T432" s="167" t="s">
        <v>5</v>
      </c>
      <c r="U432" s="47" t="s">
        <v>42</v>
      </c>
      <c r="V432" s="39"/>
      <c r="W432" s="168">
        <f t="shared" si="6"/>
        <v>0</v>
      </c>
      <c r="X432" s="168">
        <v>0</v>
      </c>
      <c r="Y432" s="168">
        <f t="shared" si="7"/>
        <v>0</v>
      </c>
      <c r="Z432" s="168">
        <v>0</v>
      </c>
      <c r="AA432" s="169">
        <f t="shared" si="8"/>
        <v>0</v>
      </c>
      <c r="AR432" s="21" t="s">
        <v>150</v>
      </c>
      <c r="AT432" s="21" t="s">
        <v>128</v>
      </c>
      <c r="AU432" s="21" t="s">
        <v>87</v>
      </c>
      <c r="AY432" s="21" t="s">
        <v>127</v>
      </c>
      <c r="BE432" s="109">
        <f t="shared" si="9"/>
        <v>0</v>
      </c>
      <c r="BF432" s="109">
        <f t="shared" si="10"/>
        <v>0</v>
      </c>
      <c r="BG432" s="109">
        <f t="shared" si="11"/>
        <v>0</v>
      </c>
      <c r="BH432" s="109">
        <f t="shared" si="12"/>
        <v>0</v>
      </c>
      <c r="BI432" s="109">
        <f t="shared" si="13"/>
        <v>0</v>
      </c>
      <c r="BJ432" s="21" t="s">
        <v>22</v>
      </c>
      <c r="BK432" s="109">
        <f t="shared" si="14"/>
        <v>0</v>
      </c>
      <c r="BL432" s="21" t="s">
        <v>150</v>
      </c>
      <c r="BM432" s="21" t="s">
        <v>1469</v>
      </c>
    </row>
    <row r="433" spans="2:65" s="1" customFormat="1" ht="31.5" customHeight="1">
      <c r="B433" s="135"/>
      <c r="C433" s="163" t="s">
        <v>587</v>
      </c>
      <c r="D433" s="163" t="s">
        <v>128</v>
      </c>
      <c r="E433" s="164" t="s">
        <v>713</v>
      </c>
      <c r="F433" s="285" t="s">
        <v>714</v>
      </c>
      <c r="G433" s="285"/>
      <c r="H433" s="285"/>
      <c r="I433" s="285"/>
      <c r="J433" s="165" t="s">
        <v>353</v>
      </c>
      <c r="K433" s="166">
        <v>167.55199999999999</v>
      </c>
      <c r="L433" s="286">
        <v>0</v>
      </c>
      <c r="M433" s="286"/>
      <c r="N433" s="287">
        <f t="shared" si="5"/>
        <v>0</v>
      </c>
      <c r="O433" s="287"/>
      <c r="P433" s="287"/>
      <c r="Q433" s="287"/>
      <c r="R433" s="138"/>
      <c r="T433" s="167" t="s">
        <v>5</v>
      </c>
      <c r="U433" s="47" t="s">
        <v>42</v>
      </c>
      <c r="V433" s="39"/>
      <c r="W433" s="168">
        <f t="shared" si="6"/>
        <v>0</v>
      </c>
      <c r="X433" s="168">
        <v>0</v>
      </c>
      <c r="Y433" s="168">
        <f t="shared" si="7"/>
        <v>0</v>
      </c>
      <c r="Z433" s="168">
        <v>0</v>
      </c>
      <c r="AA433" s="169">
        <f t="shared" si="8"/>
        <v>0</v>
      </c>
      <c r="AR433" s="21" t="s">
        <v>150</v>
      </c>
      <c r="AT433" s="21" t="s">
        <v>128</v>
      </c>
      <c r="AU433" s="21" t="s">
        <v>87</v>
      </c>
      <c r="AY433" s="21" t="s">
        <v>127</v>
      </c>
      <c r="BE433" s="109">
        <f t="shared" si="9"/>
        <v>0</v>
      </c>
      <c r="BF433" s="109">
        <f t="shared" si="10"/>
        <v>0</v>
      </c>
      <c r="BG433" s="109">
        <f t="shared" si="11"/>
        <v>0</v>
      </c>
      <c r="BH433" s="109">
        <f t="shared" si="12"/>
        <v>0</v>
      </c>
      <c r="BI433" s="109">
        <f t="shared" si="13"/>
        <v>0</v>
      </c>
      <c r="BJ433" s="21" t="s">
        <v>22</v>
      </c>
      <c r="BK433" s="109">
        <f t="shared" si="14"/>
        <v>0</v>
      </c>
      <c r="BL433" s="21" t="s">
        <v>150</v>
      </c>
      <c r="BM433" s="21" t="s">
        <v>1470</v>
      </c>
    </row>
    <row r="434" spans="2:65" s="1" customFormat="1" ht="31.5" customHeight="1">
      <c r="B434" s="135"/>
      <c r="C434" s="163" t="s">
        <v>591</v>
      </c>
      <c r="D434" s="163" t="s">
        <v>128</v>
      </c>
      <c r="E434" s="164" t="s">
        <v>716</v>
      </c>
      <c r="F434" s="285" t="s">
        <v>717</v>
      </c>
      <c r="G434" s="285"/>
      <c r="H434" s="285"/>
      <c r="I434" s="285"/>
      <c r="J434" s="165" t="s">
        <v>353</v>
      </c>
      <c r="K434" s="166">
        <v>78.736000000000004</v>
      </c>
      <c r="L434" s="286">
        <v>0</v>
      </c>
      <c r="M434" s="286"/>
      <c r="N434" s="287">
        <f t="shared" si="5"/>
        <v>0</v>
      </c>
      <c r="O434" s="287"/>
      <c r="P434" s="287"/>
      <c r="Q434" s="287"/>
      <c r="R434" s="138"/>
      <c r="T434" s="167" t="s">
        <v>5</v>
      </c>
      <c r="U434" s="47" t="s">
        <v>42</v>
      </c>
      <c r="V434" s="39"/>
      <c r="W434" s="168">
        <f t="shared" si="6"/>
        <v>0</v>
      </c>
      <c r="X434" s="168">
        <v>0</v>
      </c>
      <c r="Y434" s="168">
        <f t="shared" si="7"/>
        <v>0</v>
      </c>
      <c r="Z434" s="168">
        <v>0</v>
      </c>
      <c r="AA434" s="169">
        <f t="shared" si="8"/>
        <v>0</v>
      </c>
      <c r="AR434" s="21" t="s">
        <v>150</v>
      </c>
      <c r="AT434" s="21" t="s">
        <v>128</v>
      </c>
      <c r="AU434" s="21" t="s">
        <v>87</v>
      </c>
      <c r="AY434" s="21" t="s">
        <v>127</v>
      </c>
      <c r="BE434" s="109">
        <f t="shared" si="9"/>
        <v>0</v>
      </c>
      <c r="BF434" s="109">
        <f t="shared" si="10"/>
        <v>0</v>
      </c>
      <c r="BG434" s="109">
        <f t="shared" si="11"/>
        <v>0</v>
      </c>
      <c r="BH434" s="109">
        <f t="shared" si="12"/>
        <v>0</v>
      </c>
      <c r="BI434" s="109">
        <f t="shared" si="13"/>
        <v>0</v>
      </c>
      <c r="BJ434" s="21" t="s">
        <v>22</v>
      </c>
      <c r="BK434" s="109">
        <f t="shared" si="14"/>
        <v>0</v>
      </c>
      <c r="BL434" s="21" t="s">
        <v>150</v>
      </c>
      <c r="BM434" s="21" t="s">
        <v>1471</v>
      </c>
    </row>
    <row r="435" spans="2:65" s="9" customFormat="1" ht="29.85" customHeight="1">
      <c r="B435" s="153"/>
      <c r="C435" s="154"/>
      <c r="D435" s="186" t="s">
        <v>254</v>
      </c>
      <c r="E435" s="186"/>
      <c r="F435" s="186"/>
      <c r="G435" s="186"/>
      <c r="H435" s="186"/>
      <c r="I435" s="186"/>
      <c r="J435" s="186"/>
      <c r="K435" s="186"/>
      <c r="L435" s="186"/>
      <c r="M435" s="186"/>
      <c r="N435" s="309">
        <f>BK435</f>
        <v>0</v>
      </c>
      <c r="O435" s="310"/>
      <c r="P435" s="310"/>
      <c r="Q435" s="310"/>
      <c r="R435" s="156"/>
      <c r="T435" s="157"/>
      <c r="U435" s="154"/>
      <c r="V435" s="154"/>
      <c r="W435" s="158">
        <f>W436</f>
        <v>0</v>
      </c>
      <c r="X435" s="154"/>
      <c r="Y435" s="158">
        <f>Y436</f>
        <v>0</v>
      </c>
      <c r="Z435" s="154"/>
      <c r="AA435" s="159">
        <f>AA436</f>
        <v>0</v>
      </c>
      <c r="AR435" s="160" t="s">
        <v>22</v>
      </c>
      <c r="AT435" s="161" t="s">
        <v>76</v>
      </c>
      <c r="AU435" s="161" t="s">
        <v>22</v>
      </c>
      <c r="AY435" s="160" t="s">
        <v>127</v>
      </c>
      <c r="BK435" s="162">
        <f>BK436</f>
        <v>0</v>
      </c>
    </row>
    <row r="436" spans="2:65" s="1" customFormat="1" ht="31.5" customHeight="1">
      <c r="B436" s="135"/>
      <c r="C436" s="163" t="s">
        <v>595</v>
      </c>
      <c r="D436" s="163" t="s">
        <v>128</v>
      </c>
      <c r="E436" s="164" t="s">
        <v>1472</v>
      </c>
      <c r="F436" s="285" t="s">
        <v>1473</v>
      </c>
      <c r="G436" s="285"/>
      <c r="H436" s="285"/>
      <c r="I436" s="285"/>
      <c r="J436" s="165" t="s">
        <v>353</v>
      </c>
      <c r="K436" s="166">
        <v>1600.133</v>
      </c>
      <c r="L436" s="286">
        <v>0</v>
      </c>
      <c r="M436" s="286"/>
      <c r="N436" s="287">
        <f>ROUND(L436*K436,2)</f>
        <v>0</v>
      </c>
      <c r="O436" s="287"/>
      <c r="P436" s="287"/>
      <c r="Q436" s="287"/>
      <c r="R436" s="138"/>
      <c r="T436" s="167" t="s">
        <v>5</v>
      </c>
      <c r="U436" s="47" t="s">
        <v>42</v>
      </c>
      <c r="V436" s="39"/>
      <c r="W436" s="168">
        <f>V436*K436</f>
        <v>0</v>
      </c>
      <c r="X436" s="168">
        <v>0</v>
      </c>
      <c r="Y436" s="168">
        <f>X436*K436</f>
        <v>0</v>
      </c>
      <c r="Z436" s="168">
        <v>0</v>
      </c>
      <c r="AA436" s="169">
        <f>Z436*K436</f>
        <v>0</v>
      </c>
      <c r="AR436" s="21" t="s">
        <v>150</v>
      </c>
      <c r="AT436" s="21" t="s">
        <v>128</v>
      </c>
      <c r="AU436" s="21" t="s">
        <v>87</v>
      </c>
      <c r="AY436" s="21" t="s">
        <v>127</v>
      </c>
      <c r="BE436" s="109">
        <f>IF(U436="základní",N436,0)</f>
        <v>0</v>
      </c>
      <c r="BF436" s="109">
        <f>IF(U436="snížená",N436,0)</f>
        <v>0</v>
      </c>
      <c r="BG436" s="109">
        <f>IF(U436="zákl. přenesená",N436,0)</f>
        <v>0</v>
      </c>
      <c r="BH436" s="109">
        <f>IF(U436="sníž. přenesená",N436,0)</f>
        <v>0</v>
      </c>
      <c r="BI436" s="109">
        <f>IF(U436="nulová",N436,0)</f>
        <v>0</v>
      </c>
      <c r="BJ436" s="21" t="s">
        <v>22</v>
      </c>
      <c r="BK436" s="109">
        <f>ROUND(L436*K436,2)</f>
        <v>0</v>
      </c>
      <c r="BL436" s="21" t="s">
        <v>150</v>
      </c>
      <c r="BM436" s="21" t="s">
        <v>1474</v>
      </c>
    </row>
    <row r="437" spans="2:65" s="1" customFormat="1" ht="49.9" customHeight="1">
      <c r="B437" s="38"/>
      <c r="C437" s="39"/>
      <c r="D437" s="155"/>
      <c r="E437" s="39"/>
      <c r="F437" s="39"/>
      <c r="G437" s="39"/>
      <c r="H437" s="39"/>
      <c r="I437" s="39"/>
      <c r="J437" s="39"/>
      <c r="K437" s="39"/>
      <c r="L437" s="39"/>
      <c r="M437" s="39"/>
      <c r="N437" s="311"/>
      <c r="O437" s="312"/>
      <c r="P437" s="312"/>
      <c r="Q437" s="312"/>
      <c r="R437" s="40"/>
      <c r="T437" s="187"/>
      <c r="U437" s="59"/>
      <c r="V437" s="59"/>
      <c r="W437" s="59"/>
      <c r="X437" s="59"/>
      <c r="Y437" s="59"/>
      <c r="Z437" s="59"/>
      <c r="AA437" s="61"/>
      <c r="AT437" s="21" t="s">
        <v>76</v>
      </c>
      <c r="AU437" s="21" t="s">
        <v>77</v>
      </c>
      <c r="AY437" s="21" t="s">
        <v>243</v>
      </c>
      <c r="BK437" s="109">
        <v>0</v>
      </c>
    </row>
    <row r="438" spans="2:65" s="1" customFormat="1" ht="6.95" customHeight="1">
      <c r="B438" s="62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4"/>
    </row>
  </sheetData>
  <mergeCells count="527">
    <mergeCell ref="H1:K1"/>
    <mergeCell ref="S2:AC2"/>
    <mergeCell ref="N229:Q229"/>
    <mergeCell ref="N242:Q242"/>
    <mergeCell ref="N251:Q251"/>
    <mergeCell ref="N258:Q258"/>
    <mergeCell ref="N332:Q332"/>
    <mergeCell ref="N400:Q400"/>
    <mergeCell ref="N428:Q428"/>
    <mergeCell ref="F422:I422"/>
    <mergeCell ref="F423:I423"/>
    <mergeCell ref="F424:I424"/>
    <mergeCell ref="F425:I425"/>
    <mergeCell ref="F426:I426"/>
    <mergeCell ref="F427:I427"/>
    <mergeCell ref="F410:I410"/>
    <mergeCell ref="F411:I411"/>
    <mergeCell ref="F412:I412"/>
    <mergeCell ref="L412:M412"/>
    <mergeCell ref="N412:Q412"/>
    <mergeCell ref="F413:I413"/>
    <mergeCell ref="F414:I414"/>
    <mergeCell ref="L414:M414"/>
    <mergeCell ref="N414:Q414"/>
    <mergeCell ref="N435:Q435"/>
    <mergeCell ref="N437:Q437"/>
    <mergeCell ref="F433:I433"/>
    <mergeCell ref="L433:M433"/>
    <mergeCell ref="N433:Q433"/>
    <mergeCell ref="F434:I434"/>
    <mergeCell ref="L434:M434"/>
    <mergeCell ref="N434:Q434"/>
    <mergeCell ref="F436:I436"/>
    <mergeCell ref="L436:M436"/>
    <mergeCell ref="N436:Q436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29:I429"/>
    <mergeCell ref="L429:M429"/>
    <mergeCell ref="N429:Q429"/>
    <mergeCell ref="F415:I415"/>
    <mergeCell ref="F416:I416"/>
    <mergeCell ref="F417:I417"/>
    <mergeCell ref="F418:I418"/>
    <mergeCell ref="F419:I419"/>
    <mergeCell ref="F420:I420"/>
    <mergeCell ref="L420:M420"/>
    <mergeCell ref="N420:Q420"/>
    <mergeCell ref="F421:I421"/>
    <mergeCell ref="L421:M421"/>
    <mergeCell ref="N421:Q421"/>
    <mergeCell ref="F403:I403"/>
    <mergeCell ref="F404:I404"/>
    <mergeCell ref="F405:I405"/>
    <mergeCell ref="F406:I406"/>
    <mergeCell ref="L406:M406"/>
    <mergeCell ref="N406:Q406"/>
    <mergeCell ref="F407:I407"/>
    <mergeCell ref="F408:I408"/>
    <mergeCell ref="F409:I409"/>
    <mergeCell ref="F397:I397"/>
    <mergeCell ref="L397:M397"/>
    <mergeCell ref="N397:Q397"/>
    <mergeCell ref="F398:I398"/>
    <mergeCell ref="F399:I399"/>
    <mergeCell ref="F401:I401"/>
    <mergeCell ref="L401:M401"/>
    <mergeCell ref="N401:Q401"/>
    <mergeCell ref="F402:I402"/>
    <mergeCell ref="F391:I391"/>
    <mergeCell ref="F392:I392"/>
    <mergeCell ref="F393:I393"/>
    <mergeCell ref="L393:M393"/>
    <mergeCell ref="N393:Q393"/>
    <mergeCell ref="F394:I394"/>
    <mergeCell ref="F395:I395"/>
    <mergeCell ref="F396:I396"/>
    <mergeCell ref="L396:M396"/>
    <mergeCell ref="N396:Q396"/>
    <mergeCell ref="F385:I385"/>
    <mergeCell ref="F386:I386"/>
    <mergeCell ref="F387:I387"/>
    <mergeCell ref="L387:M387"/>
    <mergeCell ref="N387:Q387"/>
    <mergeCell ref="F388:I388"/>
    <mergeCell ref="F389:I389"/>
    <mergeCell ref="F390:I390"/>
    <mergeCell ref="L390:M390"/>
    <mergeCell ref="N390:Q390"/>
    <mergeCell ref="F379:I379"/>
    <mergeCell ref="F380:I380"/>
    <mergeCell ref="F381:I381"/>
    <mergeCell ref="L381:M381"/>
    <mergeCell ref="N381:Q381"/>
    <mergeCell ref="F382:I382"/>
    <mergeCell ref="F383:I383"/>
    <mergeCell ref="F384:I384"/>
    <mergeCell ref="L384:M384"/>
    <mergeCell ref="N384:Q384"/>
    <mergeCell ref="F374:I374"/>
    <mergeCell ref="F375:I375"/>
    <mergeCell ref="L375:M375"/>
    <mergeCell ref="N375:Q375"/>
    <mergeCell ref="F376:I376"/>
    <mergeCell ref="F377:I377"/>
    <mergeCell ref="F378:I378"/>
    <mergeCell ref="L378:M378"/>
    <mergeCell ref="N378:Q378"/>
    <mergeCell ref="F369:I369"/>
    <mergeCell ref="L369:M369"/>
    <mergeCell ref="N369:Q369"/>
    <mergeCell ref="F370:I370"/>
    <mergeCell ref="F371:I371"/>
    <mergeCell ref="F372:I372"/>
    <mergeCell ref="L372:M372"/>
    <mergeCell ref="N372:Q372"/>
    <mergeCell ref="F373:I373"/>
    <mergeCell ref="F362:I362"/>
    <mergeCell ref="L362:M362"/>
    <mergeCell ref="N362:Q362"/>
    <mergeCell ref="F363:I363"/>
    <mergeCell ref="F364:I364"/>
    <mergeCell ref="F365:I365"/>
    <mergeCell ref="F366:I366"/>
    <mergeCell ref="F367:I367"/>
    <mergeCell ref="F368:I368"/>
    <mergeCell ref="L368:M368"/>
    <mergeCell ref="N368:Q368"/>
    <mergeCell ref="L355:M355"/>
    <mergeCell ref="N355:Q355"/>
    <mergeCell ref="F356:I356"/>
    <mergeCell ref="F357:I357"/>
    <mergeCell ref="F358:I358"/>
    <mergeCell ref="F359:I359"/>
    <mergeCell ref="F360:I360"/>
    <mergeCell ref="F361:I361"/>
    <mergeCell ref="L361:M361"/>
    <mergeCell ref="N361:Q361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40:I340"/>
    <mergeCell ref="F341:I341"/>
    <mergeCell ref="F342:I342"/>
    <mergeCell ref="F343:I343"/>
    <mergeCell ref="F344:I344"/>
    <mergeCell ref="L344:M344"/>
    <mergeCell ref="N344:Q344"/>
    <mergeCell ref="F345:I345"/>
    <mergeCell ref="F346:I346"/>
    <mergeCell ref="F333:I333"/>
    <mergeCell ref="L333:M333"/>
    <mergeCell ref="N333:Q333"/>
    <mergeCell ref="F334:I334"/>
    <mergeCell ref="F335:I335"/>
    <mergeCell ref="F336:I336"/>
    <mergeCell ref="F337:I337"/>
    <mergeCell ref="F338:I338"/>
    <mergeCell ref="F339:I339"/>
    <mergeCell ref="F325:I325"/>
    <mergeCell ref="L325:M325"/>
    <mergeCell ref="N325:Q325"/>
    <mergeCell ref="F326:I326"/>
    <mergeCell ref="F327:I327"/>
    <mergeCell ref="F328:I328"/>
    <mergeCell ref="F329:I329"/>
    <mergeCell ref="F330:I330"/>
    <mergeCell ref="F331:I331"/>
    <mergeCell ref="F318:I318"/>
    <mergeCell ref="F319:I319"/>
    <mergeCell ref="F320:I320"/>
    <mergeCell ref="F321:I321"/>
    <mergeCell ref="F322:I322"/>
    <mergeCell ref="F323:I323"/>
    <mergeCell ref="F324:I324"/>
    <mergeCell ref="L324:M324"/>
    <mergeCell ref="N324:Q324"/>
    <mergeCell ref="F311:I311"/>
    <mergeCell ref="F312:I312"/>
    <mergeCell ref="F313:I313"/>
    <mergeCell ref="F314:I314"/>
    <mergeCell ref="F315:I315"/>
    <mergeCell ref="F316:I316"/>
    <mergeCell ref="F317:I317"/>
    <mergeCell ref="L317:M317"/>
    <mergeCell ref="N317:Q317"/>
    <mergeCell ref="L303:M303"/>
    <mergeCell ref="N303:Q303"/>
    <mergeCell ref="F304:I304"/>
    <mergeCell ref="F305:I305"/>
    <mergeCell ref="F306:I306"/>
    <mergeCell ref="F307:I307"/>
    <mergeCell ref="F308:I308"/>
    <mergeCell ref="F309:I309"/>
    <mergeCell ref="F310:I310"/>
    <mergeCell ref="L310:M310"/>
    <mergeCell ref="N310:Q310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288:I288"/>
    <mergeCell ref="F289:I289"/>
    <mergeCell ref="F290:I290"/>
    <mergeCell ref="F291:I291"/>
    <mergeCell ref="F292:I292"/>
    <mergeCell ref="F293:I293"/>
    <mergeCell ref="F294:I294"/>
    <mergeCell ref="L294:M294"/>
    <mergeCell ref="N294:Q294"/>
    <mergeCell ref="F281:I281"/>
    <mergeCell ref="F282:I282"/>
    <mergeCell ref="F283:I283"/>
    <mergeCell ref="F284:I284"/>
    <mergeCell ref="F285:I285"/>
    <mergeCell ref="F286:I286"/>
    <mergeCell ref="F287:I287"/>
    <mergeCell ref="L287:M287"/>
    <mergeCell ref="N287:Q287"/>
    <mergeCell ref="F274:I274"/>
    <mergeCell ref="F275:I275"/>
    <mergeCell ref="F276:I276"/>
    <mergeCell ref="F277:I277"/>
    <mergeCell ref="F278:I278"/>
    <mergeCell ref="F279:I279"/>
    <mergeCell ref="F280:I280"/>
    <mergeCell ref="L280:M280"/>
    <mergeCell ref="N280:Q280"/>
    <mergeCell ref="F267:I267"/>
    <mergeCell ref="F268:I268"/>
    <mergeCell ref="F269:I269"/>
    <mergeCell ref="F270:I270"/>
    <mergeCell ref="F271:I271"/>
    <mergeCell ref="F272:I272"/>
    <mergeCell ref="F273:I273"/>
    <mergeCell ref="L273:M273"/>
    <mergeCell ref="N273:Q273"/>
    <mergeCell ref="F260:I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F259:I259"/>
    <mergeCell ref="L259:M259"/>
    <mergeCell ref="N259:Q259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37:I237"/>
    <mergeCell ref="F238:I238"/>
    <mergeCell ref="F239:I239"/>
    <mergeCell ref="L239:M239"/>
    <mergeCell ref="N239:Q239"/>
    <mergeCell ref="F240:I240"/>
    <mergeCell ref="F241:I241"/>
    <mergeCell ref="F243:I243"/>
    <mergeCell ref="L243:M243"/>
    <mergeCell ref="N243:Q243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F236:I236"/>
    <mergeCell ref="L236:M236"/>
    <mergeCell ref="N236:Q236"/>
    <mergeCell ref="F222:I222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F215:I215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195:I195"/>
    <mergeCell ref="F196:I196"/>
    <mergeCell ref="F197:I197"/>
    <mergeCell ref="F198:I198"/>
    <mergeCell ref="F199:I199"/>
    <mergeCell ref="F200:I200"/>
    <mergeCell ref="F201:I201"/>
    <mergeCell ref="L201:M201"/>
    <mergeCell ref="N201:Q201"/>
    <mergeCell ref="F188:I188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L194:M194"/>
    <mergeCell ref="N194:Q19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F184:I184"/>
    <mergeCell ref="L184:M184"/>
    <mergeCell ref="N184:Q184"/>
    <mergeCell ref="F173:I173"/>
    <mergeCell ref="F174:I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52:I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45:I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F138:I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31:I131"/>
    <mergeCell ref="F132:I132"/>
    <mergeCell ref="F133:I133"/>
    <mergeCell ref="F134:I134"/>
    <mergeCell ref="F135:I135"/>
    <mergeCell ref="L135:M135"/>
    <mergeCell ref="N135:Q135"/>
    <mergeCell ref="F136:I136"/>
    <mergeCell ref="F137:I137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F130:I130"/>
    <mergeCell ref="N125:Q125"/>
    <mergeCell ref="N126:Q126"/>
    <mergeCell ref="N127:Q127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stránka</vt:lpstr>
      <vt:lpstr>Rekapitulace stavby</vt:lpstr>
      <vt:lpstr>0 - Ostatní a vedlejší ná...</vt:lpstr>
      <vt:lpstr>1 - IO 01 - Rekonstrukce ...</vt:lpstr>
      <vt:lpstr>2 - IO 02 - Rekonstrukce ...</vt:lpstr>
      <vt:lpstr>3 - IO 03 - Dešťová kanal...</vt:lpstr>
      <vt:lpstr>'0 - Ostatní a vedlejší ná...'!Oblast_tisku</vt:lpstr>
      <vt:lpstr>'1 - IO 01 - Rekonstrukce ...'!Oblast_tisku</vt:lpstr>
      <vt:lpstr>'2 - IO 02 - Rekonstrukce ...'!Oblast_tisku</vt:lpstr>
      <vt:lpstr>'3 - IO 03 - Dešťová kanal...'!Oblast_tisku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Nevyjel</dc:creator>
  <cp:lastModifiedBy>Svrčinová Michaela</cp:lastModifiedBy>
  <cp:lastPrinted>2017-10-27T08:58:32Z</cp:lastPrinted>
  <dcterms:created xsi:type="dcterms:W3CDTF">2017-10-27T08:53:00Z</dcterms:created>
  <dcterms:modified xsi:type="dcterms:W3CDTF">2017-10-31T07:10:45Z</dcterms:modified>
</cp:coreProperties>
</file>