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32" yWindow="516" windowWidth="22716" windowHeight="8940"/>
  </bookViews>
  <sheets>
    <sheet name="Rekapitulace stavby" sheetId="1" r:id="rId1"/>
    <sheet name="VON - Vedlejší a ostatní ..." sheetId="2" r:id="rId2"/>
    <sheet name="D.1.1 - Architektonicko-s..." sheetId="3" r:id="rId3"/>
    <sheet name="D.1.4.2 - Ústřední vytápění" sheetId="4" r:id="rId4"/>
    <sheet name="Pokyny pro vyplnění" sheetId="5" r:id="rId5"/>
  </sheets>
  <definedNames>
    <definedName name="_xlnm._FilterDatabase" localSheetId="2" hidden="1">'D.1.1 - Architektonicko-s...'!$C$102:$K$807</definedName>
    <definedName name="_xlnm._FilterDatabase" localSheetId="3" hidden="1">'D.1.4.2 - Ústřední vytápění'!$C$86:$K$222</definedName>
    <definedName name="_xlnm._FilterDatabase" localSheetId="1" hidden="1">'VON - Vedlejší a ostatní ...'!$C$79:$K$113</definedName>
    <definedName name="_xlnm.Print_Titles" localSheetId="2">'D.1.1 - Architektonicko-s...'!$102:$102</definedName>
    <definedName name="_xlnm.Print_Titles" localSheetId="3">'D.1.4.2 - Ústřední vytápění'!$86:$86</definedName>
    <definedName name="_xlnm.Print_Titles" localSheetId="0">'Rekapitulace stavby'!$49:$49</definedName>
    <definedName name="_xlnm.Print_Titles" localSheetId="1">'VON - Vedlejší a ostatní ...'!$79:$79</definedName>
    <definedName name="_xlnm.Print_Area" localSheetId="2">'D.1.1 - Architektonicko-s...'!$C$4:$J$36,'D.1.1 - Architektonicko-s...'!$C$42:$J$84,'D.1.1 - Architektonicko-s...'!$C$90:$K$807</definedName>
    <definedName name="_xlnm.Print_Area" localSheetId="3">'D.1.4.2 - Ústřední vytápění'!$C$4:$J$36,'D.1.4.2 - Ústřední vytápění'!$C$42:$J$68,'D.1.4.2 - Ústřední vytápění'!$C$74:$K$222</definedName>
    <definedName name="_xlnm.Print_Area" localSheetId="4">'Pokyny pro vyplnění'!$B$2:$K$69,'Pokyny pro vyplnění'!$B$72:$K$116,'Pokyny pro vyplnění'!$B$119:$K$188,'Pokyny pro vyplnění'!$B$196:$K$216</definedName>
    <definedName name="_xlnm.Print_Area" localSheetId="0">'Rekapitulace stavby'!$D$4:$AO$33,'Rekapitulace stavby'!$C$39:$AQ$55</definedName>
    <definedName name="_xlnm.Print_Area" localSheetId="1">'VON - Vedlejší a ostatní ...'!$C$4:$J$36,'VON - Vedlejší a ostatní ...'!$C$42:$J$61,'VON - Vedlejší a ostatní ...'!$C$67:$K$113</definedName>
  </definedNames>
  <calcPr calcId="125725"/>
</workbook>
</file>

<file path=xl/calcChain.xml><?xml version="1.0" encoding="utf-8"?>
<calcChain xmlns="http://schemas.openxmlformats.org/spreadsheetml/2006/main">
  <c r="AY54" i="1"/>
  <c r="AX54"/>
  <c r="BI222" i="4"/>
  <c r="BH222"/>
  <c r="BG222"/>
  <c r="BF222"/>
  <c r="T222"/>
  <c r="T221" s="1"/>
  <c r="R222"/>
  <c r="R221"/>
  <c r="P222"/>
  <c r="P221" s="1"/>
  <c r="BK222"/>
  <c r="BK221"/>
  <c r="J221" s="1"/>
  <c r="J67" s="1"/>
  <c r="J222"/>
  <c r="BE222"/>
  <c r="BI220"/>
  <c r="BH220"/>
  <c r="BG220"/>
  <c r="BF220"/>
  <c r="T220"/>
  <c r="R220"/>
  <c r="P220"/>
  <c r="BK220"/>
  <c r="J220"/>
  <c r="BE220"/>
  <c r="BI219"/>
  <c r="BH219"/>
  <c r="BG219"/>
  <c r="BF219"/>
  <c r="T219"/>
  <c r="R219"/>
  <c r="R216" s="1"/>
  <c r="P219"/>
  <c r="BK219"/>
  <c r="J219"/>
  <c r="BE219"/>
  <c r="BI218"/>
  <c r="BH218"/>
  <c r="BG218"/>
  <c r="BF218"/>
  <c r="T218"/>
  <c r="R218"/>
  <c r="P218"/>
  <c r="BK218"/>
  <c r="BK216" s="1"/>
  <c r="J216" s="1"/>
  <c r="J66" s="1"/>
  <c r="J218"/>
  <c r="BE218"/>
  <c r="BI217"/>
  <c r="BH217"/>
  <c r="BG217"/>
  <c r="BF217"/>
  <c r="T217"/>
  <c r="T216"/>
  <c r="R217"/>
  <c r="P217"/>
  <c r="P216"/>
  <c r="BK217"/>
  <c r="J217"/>
  <c r="BE217" s="1"/>
  <c r="BI215"/>
  <c r="BH215"/>
  <c r="BG215"/>
  <c r="BF215"/>
  <c r="T215"/>
  <c r="R215"/>
  <c r="P215"/>
  <c r="BK215"/>
  <c r="J215"/>
  <c r="BE215"/>
  <c r="BI214"/>
  <c r="BH214"/>
  <c r="BG214"/>
  <c r="BF214"/>
  <c r="T214"/>
  <c r="T213"/>
  <c r="R214"/>
  <c r="R213"/>
  <c r="P214"/>
  <c r="P213"/>
  <c r="BK214"/>
  <c r="BK213"/>
  <c r="J213" s="1"/>
  <c r="J65" s="1"/>
  <c r="J214"/>
  <c r="BE214" s="1"/>
  <c r="BI212"/>
  <c r="BH212"/>
  <c r="BG212"/>
  <c r="BF212"/>
  <c r="T212"/>
  <c r="R212"/>
  <c r="P212"/>
  <c r="BK212"/>
  <c r="J212"/>
  <c r="BE212"/>
  <c r="BI211"/>
  <c r="BH211"/>
  <c r="BG211"/>
  <c r="BF211"/>
  <c r="T211"/>
  <c r="R211"/>
  <c r="P211"/>
  <c r="BK211"/>
  <c r="J211"/>
  <c r="BE211"/>
  <c r="BI210"/>
  <c r="BH210"/>
  <c r="BG210"/>
  <c r="BF210"/>
  <c r="T210"/>
  <c r="R210"/>
  <c r="P210"/>
  <c r="BK210"/>
  <c r="J210"/>
  <c r="BE210"/>
  <c r="BI209"/>
  <c r="BH209"/>
  <c r="BG209"/>
  <c r="BF209"/>
  <c r="T209"/>
  <c r="R209"/>
  <c r="P209"/>
  <c r="BK209"/>
  <c r="J209"/>
  <c r="BE209"/>
  <c r="BI208"/>
  <c r="BH208"/>
  <c r="BG208"/>
  <c r="BF208"/>
  <c r="T208"/>
  <c r="R208"/>
  <c r="P208"/>
  <c r="BK208"/>
  <c r="J208"/>
  <c r="BE208"/>
  <c r="BI207"/>
  <c r="BH207"/>
  <c r="BG207"/>
  <c r="BF207"/>
  <c r="T207"/>
  <c r="R207"/>
  <c r="P207"/>
  <c r="BK207"/>
  <c r="J207"/>
  <c r="BE207"/>
  <c r="BI206"/>
  <c r="BH206"/>
  <c r="BG206"/>
  <c r="BF206"/>
  <c r="T206"/>
  <c r="T205"/>
  <c r="R206"/>
  <c r="R205"/>
  <c r="P206"/>
  <c r="P205"/>
  <c r="BK206"/>
  <c r="BK205"/>
  <c r="J205" s="1"/>
  <c r="J64" s="1"/>
  <c r="J206"/>
  <c r="BE206" s="1"/>
  <c r="BI204"/>
  <c r="BH204"/>
  <c r="BG204"/>
  <c r="BF204"/>
  <c r="T204"/>
  <c r="R204"/>
  <c r="P204"/>
  <c r="BK204"/>
  <c r="J204"/>
  <c r="BE204"/>
  <c r="BI203"/>
  <c r="BH203"/>
  <c r="BG203"/>
  <c r="BF203"/>
  <c r="T203"/>
  <c r="R203"/>
  <c r="P203"/>
  <c r="BK203"/>
  <c r="J203"/>
  <c r="BE203"/>
  <c r="BI202"/>
  <c r="BH202"/>
  <c r="BG202"/>
  <c r="BF202"/>
  <c r="T202"/>
  <c r="R202"/>
  <c r="P202"/>
  <c r="BK202"/>
  <c r="J202"/>
  <c r="BE202"/>
  <c r="BI201"/>
  <c r="BH201"/>
  <c r="BG201"/>
  <c r="BF201"/>
  <c r="T201"/>
  <c r="R201"/>
  <c r="P201"/>
  <c r="BK201"/>
  <c r="J201"/>
  <c r="BE201"/>
  <c r="BI200"/>
  <c r="BH200"/>
  <c r="BG200"/>
  <c r="BF200"/>
  <c r="T200"/>
  <c r="R200"/>
  <c r="P200"/>
  <c r="BK200"/>
  <c r="J200"/>
  <c r="BE200"/>
  <c r="BI199"/>
  <c r="BH199"/>
  <c r="BG199"/>
  <c r="BF199"/>
  <c r="T199"/>
  <c r="R199"/>
  <c r="P199"/>
  <c r="BK199"/>
  <c r="J199"/>
  <c r="BE199"/>
  <c r="BI198"/>
  <c r="BH198"/>
  <c r="BG198"/>
  <c r="BF198"/>
  <c r="T198"/>
  <c r="R198"/>
  <c r="P198"/>
  <c r="BK198"/>
  <c r="J198"/>
  <c r="BE198"/>
  <c r="BI197"/>
  <c r="BH197"/>
  <c r="BG197"/>
  <c r="BF197"/>
  <c r="T197"/>
  <c r="R197"/>
  <c r="P197"/>
  <c r="BK197"/>
  <c r="J197"/>
  <c r="BE197"/>
  <c r="BI196"/>
  <c r="BH196"/>
  <c r="BG196"/>
  <c r="BF196"/>
  <c r="T196"/>
  <c r="R196"/>
  <c r="P196"/>
  <c r="BK196"/>
  <c r="J196"/>
  <c r="BE196"/>
  <c r="BI195"/>
  <c r="BH195"/>
  <c r="BG195"/>
  <c r="BF195"/>
  <c r="T195"/>
  <c r="R195"/>
  <c r="P195"/>
  <c r="BK195"/>
  <c r="J195"/>
  <c r="BE195"/>
  <c r="BI194"/>
  <c r="BH194"/>
  <c r="BG194"/>
  <c r="BF194"/>
  <c r="T194"/>
  <c r="R194"/>
  <c r="P194"/>
  <c r="BK194"/>
  <c r="J194"/>
  <c r="BE194"/>
  <c r="BI193"/>
  <c r="BH193"/>
  <c r="BG193"/>
  <c r="BF193"/>
  <c r="T193"/>
  <c r="R193"/>
  <c r="P193"/>
  <c r="BK193"/>
  <c r="J193"/>
  <c r="BE193"/>
  <c r="BI192"/>
  <c r="BH192"/>
  <c r="BG192"/>
  <c r="BF192"/>
  <c r="T192"/>
  <c r="R192"/>
  <c r="P192"/>
  <c r="BK192"/>
  <c r="J192"/>
  <c r="BE192"/>
  <c r="BI191"/>
  <c r="BH191"/>
  <c r="BG191"/>
  <c r="BF191"/>
  <c r="T191"/>
  <c r="R191"/>
  <c r="P191"/>
  <c r="BK191"/>
  <c r="J191"/>
  <c r="BE191"/>
  <c r="BI190"/>
  <c r="BH190"/>
  <c r="BG190"/>
  <c r="BF190"/>
  <c r="T190"/>
  <c r="R190"/>
  <c r="P190"/>
  <c r="BK190"/>
  <c r="J190"/>
  <c r="BE190"/>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R168"/>
  <c r="P168"/>
  <c r="BK168"/>
  <c r="J168"/>
  <c r="BE168"/>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T133"/>
  <c r="R134"/>
  <c r="R133"/>
  <c r="P134"/>
  <c r="P133"/>
  <c r="BK134"/>
  <c r="BK133"/>
  <c r="J133" s="1"/>
  <c r="J63" s="1"/>
  <c r="J134"/>
  <c r="BE134" s="1"/>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T113"/>
  <c r="R114"/>
  <c r="R113"/>
  <c r="P114"/>
  <c r="P113"/>
  <c r="BK114"/>
  <c r="BK113"/>
  <c r="J113" s="1"/>
  <c r="J62" s="1"/>
  <c r="J114"/>
  <c r="BE114" s="1"/>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T99"/>
  <c r="T98" s="1"/>
  <c r="R100"/>
  <c r="R99" s="1"/>
  <c r="P100"/>
  <c r="P99"/>
  <c r="P98" s="1"/>
  <c r="BK100"/>
  <c r="BK99" s="1"/>
  <c r="J100"/>
  <c r="BE100"/>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BH92"/>
  <c r="BG92"/>
  <c r="BF92"/>
  <c r="T92"/>
  <c r="T91"/>
  <c r="R92"/>
  <c r="R91"/>
  <c r="P92"/>
  <c r="P91"/>
  <c r="BK92"/>
  <c r="BK91"/>
  <c r="J91" s="1"/>
  <c r="J59" s="1"/>
  <c r="J92"/>
  <c r="BE92" s="1"/>
  <c r="BI90"/>
  <c r="F34"/>
  <c r="BD54" i="1" s="1"/>
  <c r="BH90" i="4"/>
  <c r="F33" s="1"/>
  <c r="BC54" i="1" s="1"/>
  <c r="BG90" i="4"/>
  <c r="F32"/>
  <c r="BB54" i="1" s="1"/>
  <c r="BF90" i="4"/>
  <c r="F31" s="1"/>
  <c r="BA54" i="1" s="1"/>
  <c r="T90" i="4"/>
  <c r="T89"/>
  <c r="T88" s="1"/>
  <c r="R90"/>
  <c r="R89"/>
  <c r="R88" s="1"/>
  <c r="P90"/>
  <c r="P89"/>
  <c r="P88" s="1"/>
  <c r="BK90"/>
  <c r="BK89" s="1"/>
  <c r="J90"/>
  <c r="BE90" s="1"/>
  <c r="J83"/>
  <c r="F83"/>
  <c r="F81"/>
  <c r="E79"/>
  <c r="J51"/>
  <c r="F51"/>
  <c r="F49"/>
  <c r="E47"/>
  <c r="J18"/>
  <c r="E18"/>
  <c r="F52" s="1"/>
  <c r="J17"/>
  <c r="J12"/>
  <c r="J49" s="1"/>
  <c r="E7"/>
  <c r="E45" s="1"/>
  <c r="E77"/>
  <c r="AY53" i="1"/>
  <c r="AX53"/>
  <c r="BI804" i="3"/>
  <c r="BH804"/>
  <c r="BG804"/>
  <c r="BF804"/>
  <c r="T804"/>
  <c r="R804"/>
  <c r="P804"/>
  <c r="BK804"/>
  <c r="J804"/>
  <c r="BE804" s="1"/>
  <c r="BI800"/>
  <c r="BH800"/>
  <c r="BG800"/>
  <c r="BF800"/>
  <c r="T800"/>
  <c r="R800"/>
  <c r="P800"/>
  <c r="BK800"/>
  <c r="J800"/>
  <c r="BE800" s="1"/>
  <c r="BI796"/>
  <c r="BH796"/>
  <c r="BG796"/>
  <c r="BF796"/>
  <c r="T796"/>
  <c r="T795" s="1"/>
  <c r="T794" s="1"/>
  <c r="R796"/>
  <c r="R795"/>
  <c r="R794" s="1"/>
  <c r="P796"/>
  <c r="P795" s="1"/>
  <c r="P794" s="1"/>
  <c r="BK796"/>
  <c r="BK795"/>
  <c r="J795" s="1"/>
  <c r="J83" s="1"/>
  <c r="BK794"/>
  <c r="J794" s="1"/>
  <c r="J82" s="1"/>
  <c r="J796"/>
  <c r="BE796" s="1"/>
  <c r="BI790"/>
  <c r="BH790"/>
  <c r="BG790"/>
  <c r="BF790"/>
  <c r="T790"/>
  <c r="R790"/>
  <c r="P790"/>
  <c r="BK790"/>
  <c r="J790"/>
  <c r="BE790" s="1"/>
  <c r="BI785"/>
  <c r="BH785"/>
  <c r="BG785"/>
  <c r="BF785"/>
  <c r="T785"/>
  <c r="T784" s="1"/>
  <c r="R785"/>
  <c r="R784" s="1"/>
  <c r="P785"/>
  <c r="P784" s="1"/>
  <c r="BK785"/>
  <c r="BK784" s="1"/>
  <c r="J784" s="1"/>
  <c r="J81" s="1"/>
  <c r="J785"/>
  <c r="BE785"/>
  <c r="BI781"/>
  <c r="BH781"/>
  <c r="BG781"/>
  <c r="BF781"/>
  <c r="T781"/>
  <c r="T780" s="1"/>
  <c r="T779" s="1"/>
  <c r="R781"/>
  <c r="R780"/>
  <c r="R779" s="1"/>
  <c r="P781"/>
  <c r="P780" s="1"/>
  <c r="P779" s="1"/>
  <c r="BK781"/>
  <c r="BK780"/>
  <c r="J780" s="1"/>
  <c r="J80" s="1"/>
  <c r="BK779"/>
  <c r="J779" s="1"/>
  <c r="J79" s="1"/>
  <c r="J781"/>
  <c r="BE781" s="1"/>
  <c r="BI775"/>
  <c r="BH775"/>
  <c r="BG775"/>
  <c r="BF775"/>
  <c r="T775"/>
  <c r="R775"/>
  <c r="P775"/>
  <c r="BK775"/>
  <c r="J775"/>
  <c r="BE775" s="1"/>
  <c r="BI771"/>
  <c r="BH771"/>
  <c r="BG771"/>
  <c r="BF771"/>
  <c r="T771"/>
  <c r="R771"/>
  <c r="P771"/>
  <c r="BK771"/>
  <c r="J771"/>
  <c r="BE771" s="1"/>
  <c r="BI767"/>
  <c r="BH767"/>
  <c r="BG767"/>
  <c r="BF767"/>
  <c r="T767"/>
  <c r="T766" s="1"/>
  <c r="R767"/>
  <c r="R766" s="1"/>
  <c r="P767"/>
  <c r="P766" s="1"/>
  <c r="BK767"/>
  <c r="BK766" s="1"/>
  <c r="J766" s="1"/>
  <c r="J78" s="1"/>
  <c r="J767"/>
  <c r="BE767"/>
  <c r="BI762"/>
  <c r="BH762"/>
  <c r="BG762"/>
  <c r="BF762"/>
  <c r="T762"/>
  <c r="T761" s="1"/>
  <c r="R762"/>
  <c r="R761" s="1"/>
  <c r="P762"/>
  <c r="P761" s="1"/>
  <c r="BK762"/>
  <c r="BK761" s="1"/>
  <c r="J761" s="1"/>
  <c r="J77" s="1"/>
  <c r="J762"/>
  <c r="BE762"/>
  <c r="BI760"/>
  <c r="BH760"/>
  <c r="BG760"/>
  <c r="BF760"/>
  <c r="T760"/>
  <c r="R760"/>
  <c r="P760"/>
  <c r="BK760"/>
  <c r="J760"/>
  <c r="BE760" s="1"/>
  <c r="BI759"/>
  <c r="BH759"/>
  <c r="BG759"/>
  <c r="BF759"/>
  <c r="T759"/>
  <c r="R759"/>
  <c r="P759"/>
  <c r="BK759"/>
  <c r="J759"/>
  <c r="BE759" s="1"/>
  <c r="BI758"/>
  <c r="BH758"/>
  <c r="BG758"/>
  <c r="BF758"/>
  <c r="T758"/>
  <c r="R758"/>
  <c r="P758"/>
  <c r="BK758"/>
  <c r="J758"/>
  <c r="BE758" s="1"/>
  <c r="BI756"/>
  <c r="BH756"/>
  <c r="BG756"/>
  <c r="BF756"/>
  <c r="T756"/>
  <c r="R756"/>
  <c r="P756"/>
  <c r="BK756"/>
  <c r="J756"/>
  <c r="BE756" s="1"/>
  <c r="BI751"/>
  <c r="BH751"/>
  <c r="BG751"/>
  <c r="BF751"/>
  <c r="T751"/>
  <c r="T750" s="1"/>
  <c r="R751"/>
  <c r="R750" s="1"/>
  <c r="P751"/>
  <c r="P750" s="1"/>
  <c r="BK751"/>
  <c r="BK750" s="1"/>
  <c r="J750" s="1"/>
  <c r="J76" s="1"/>
  <c r="J751"/>
  <c r="BE751"/>
  <c r="BI749"/>
  <c r="BH749"/>
  <c r="BG749"/>
  <c r="BF749"/>
  <c r="T749"/>
  <c r="R749"/>
  <c r="P749"/>
  <c r="BK749"/>
  <c r="J749"/>
  <c r="BE749" s="1"/>
  <c r="BI745"/>
  <c r="BH745"/>
  <c r="BG745"/>
  <c r="BF745"/>
  <c r="T745"/>
  <c r="R745"/>
  <c r="P745"/>
  <c r="BK745"/>
  <c r="J745"/>
  <c r="BE745" s="1"/>
  <c r="BI737"/>
  <c r="BH737"/>
  <c r="BG737"/>
  <c r="BF737"/>
  <c r="T737"/>
  <c r="R737"/>
  <c r="P737"/>
  <c r="BK737"/>
  <c r="J737"/>
  <c r="BE737" s="1"/>
  <c r="BI729"/>
  <c r="BH729"/>
  <c r="BG729"/>
  <c r="BF729"/>
  <c r="T729"/>
  <c r="R729"/>
  <c r="P729"/>
  <c r="BK729"/>
  <c r="J729"/>
  <c r="BE729" s="1"/>
  <c r="BI721"/>
  <c r="BH721"/>
  <c r="BG721"/>
  <c r="BF721"/>
  <c r="T721"/>
  <c r="R721"/>
  <c r="P721"/>
  <c r="BK721"/>
  <c r="J721"/>
  <c r="BE721" s="1"/>
  <c r="BI713"/>
  <c r="BH713"/>
  <c r="BG713"/>
  <c r="BF713"/>
  <c r="T713"/>
  <c r="R713"/>
  <c r="P713"/>
  <c r="BK713"/>
  <c r="J713"/>
  <c r="BE713" s="1"/>
  <c r="BI706"/>
  <c r="BH706"/>
  <c r="BG706"/>
  <c r="BF706"/>
  <c r="T706"/>
  <c r="R706"/>
  <c r="P706"/>
  <c r="BK706"/>
  <c r="J706"/>
  <c r="BE706" s="1"/>
  <c r="BI698"/>
  <c r="BH698"/>
  <c r="BG698"/>
  <c r="BF698"/>
  <c r="T698"/>
  <c r="R698"/>
  <c r="P698"/>
  <c r="BK698"/>
  <c r="J698"/>
  <c r="BE698" s="1"/>
  <c r="BI690"/>
  <c r="BH690"/>
  <c r="BG690"/>
  <c r="BF690"/>
  <c r="T690"/>
  <c r="R690"/>
  <c r="P690"/>
  <c r="BK690"/>
  <c r="J690"/>
  <c r="BE690" s="1"/>
  <c r="BI682"/>
  <c r="BH682"/>
  <c r="BG682"/>
  <c r="BF682"/>
  <c r="T682"/>
  <c r="R682"/>
  <c r="P682"/>
  <c r="BK682"/>
  <c r="J682"/>
  <c r="BE682" s="1"/>
  <c r="BI674"/>
  <c r="BH674"/>
  <c r="BG674"/>
  <c r="BF674"/>
  <c r="T674"/>
  <c r="R674"/>
  <c r="P674"/>
  <c r="BK674"/>
  <c r="J674"/>
  <c r="BE674" s="1"/>
  <c r="BI666"/>
  <c r="BH666"/>
  <c r="BG666"/>
  <c r="BF666"/>
  <c r="T666"/>
  <c r="R666"/>
  <c r="P666"/>
  <c r="BK666"/>
  <c r="J666"/>
  <c r="BE666" s="1"/>
  <c r="BI658"/>
  <c r="BH658"/>
  <c r="BG658"/>
  <c r="BF658"/>
  <c r="T658"/>
  <c r="R658"/>
  <c r="P658"/>
  <c r="BK658"/>
  <c r="J658"/>
  <c r="BE658" s="1"/>
  <c r="BI650"/>
  <c r="BH650"/>
  <c r="BG650"/>
  <c r="BF650"/>
  <c r="T650"/>
  <c r="R650"/>
  <c r="P650"/>
  <c r="BK650"/>
  <c r="J650"/>
  <c r="BE650" s="1"/>
  <c r="BI642"/>
  <c r="BH642"/>
  <c r="BG642"/>
  <c r="BF642"/>
  <c r="T642"/>
  <c r="R642"/>
  <c r="P642"/>
  <c r="BK642"/>
  <c r="J642"/>
  <c r="BE642" s="1"/>
  <c r="BI634"/>
  <c r="BH634"/>
  <c r="BG634"/>
  <c r="BF634"/>
  <c r="T634"/>
  <c r="R634"/>
  <c r="P634"/>
  <c r="BK634"/>
  <c r="J634"/>
  <c r="BE634" s="1"/>
  <c r="BI626"/>
  <c r="BH626"/>
  <c r="BG626"/>
  <c r="BF626"/>
  <c r="T626"/>
  <c r="R626"/>
  <c r="P626"/>
  <c r="BK626"/>
  <c r="J626"/>
  <c r="BE626" s="1"/>
  <c r="BI618"/>
  <c r="BH618"/>
  <c r="BG618"/>
  <c r="BF618"/>
  <c r="T618"/>
  <c r="R618"/>
  <c r="P618"/>
  <c r="BK618"/>
  <c r="J618"/>
  <c r="BE618" s="1"/>
  <c r="BI610"/>
  <c r="BH610"/>
  <c r="BG610"/>
  <c r="BF610"/>
  <c r="T610"/>
  <c r="T609" s="1"/>
  <c r="R610"/>
  <c r="R609" s="1"/>
  <c r="P610"/>
  <c r="P609" s="1"/>
  <c r="BK610"/>
  <c r="BK609" s="1"/>
  <c r="J609" s="1"/>
  <c r="J75" s="1"/>
  <c r="J610"/>
  <c r="BE610"/>
  <c r="BI608"/>
  <c r="BH608"/>
  <c r="BG608"/>
  <c r="BF608"/>
  <c r="T608"/>
  <c r="R608"/>
  <c r="P608"/>
  <c r="BK608"/>
  <c r="J608"/>
  <c r="BE608" s="1"/>
  <c r="BI600"/>
  <c r="BH600"/>
  <c r="BG600"/>
  <c r="BF600"/>
  <c r="T600"/>
  <c r="R600"/>
  <c r="P600"/>
  <c r="BK600"/>
  <c r="J600"/>
  <c r="BE600" s="1"/>
  <c r="BI593"/>
  <c r="BH593"/>
  <c r="BG593"/>
  <c r="BF593"/>
  <c r="T593"/>
  <c r="R593"/>
  <c r="P593"/>
  <c r="BK593"/>
  <c r="J593"/>
  <c r="BE593" s="1"/>
  <c r="BI586"/>
  <c r="BH586"/>
  <c r="BG586"/>
  <c r="BF586"/>
  <c r="T586"/>
  <c r="R586"/>
  <c r="P586"/>
  <c r="BK586"/>
  <c r="J586"/>
  <c r="BE586" s="1"/>
  <c r="BI579"/>
  <c r="BH579"/>
  <c r="BG579"/>
  <c r="BF579"/>
  <c r="T579"/>
  <c r="R579"/>
  <c r="P579"/>
  <c r="BK579"/>
  <c r="J579"/>
  <c r="BE579" s="1"/>
  <c r="BI572"/>
  <c r="BH572"/>
  <c r="BG572"/>
  <c r="BF572"/>
  <c r="T572"/>
  <c r="R572"/>
  <c r="P572"/>
  <c r="BK572"/>
  <c r="J572"/>
  <c r="BE572" s="1"/>
  <c r="BI565"/>
  <c r="BH565"/>
  <c r="BG565"/>
  <c r="BF565"/>
  <c r="T565"/>
  <c r="R565"/>
  <c r="P565"/>
  <c r="BK565"/>
  <c r="J565"/>
  <c r="BE565" s="1"/>
  <c r="BI558"/>
  <c r="BH558"/>
  <c r="BG558"/>
  <c r="BF558"/>
  <c r="T558"/>
  <c r="R558"/>
  <c r="P558"/>
  <c r="BK558"/>
  <c r="J558"/>
  <c r="BE558" s="1"/>
  <c r="BI551"/>
  <c r="BH551"/>
  <c r="BG551"/>
  <c r="BF551"/>
  <c r="T551"/>
  <c r="R551"/>
  <c r="P551"/>
  <c r="BK551"/>
  <c r="J551"/>
  <c r="BE551" s="1"/>
  <c r="BI544"/>
  <c r="BH544"/>
  <c r="BG544"/>
  <c r="BF544"/>
  <c r="T544"/>
  <c r="R544"/>
  <c r="P544"/>
  <c r="BK544"/>
  <c r="J544"/>
  <c r="BE544" s="1"/>
  <c r="BI537"/>
  <c r="BH537"/>
  <c r="BG537"/>
  <c r="BF537"/>
  <c r="T537"/>
  <c r="T536" s="1"/>
  <c r="R537"/>
  <c r="R536" s="1"/>
  <c r="P537"/>
  <c r="P536" s="1"/>
  <c r="BK537"/>
  <c r="BK536" s="1"/>
  <c r="J536" s="1"/>
  <c r="J74" s="1"/>
  <c r="J537"/>
  <c r="BE537"/>
  <c r="BI535"/>
  <c r="BH535"/>
  <c r="BG535"/>
  <c r="BF535"/>
  <c r="T535"/>
  <c r="R535"/>
  <c r="P535"/>
  <c r="BK535"/>
  <c r="J535"/>
  <c r="BE535" s="1"/>
  <c r="BI528"/>
  <c r="BH528"/>
  <c r="BG528"/>
  <c r="BF528"/>
  <c r="T528"/>
  <c r="R528"/>
  <c r="P528"/>
  <c r="BK528"/>
  <c r="J528"/>
  <c r="BE528" s="1"/>
  <c r="BI521"/>
  <c r="BH521"/>
  <c r="BG521"/>
  <c r="BF521"/>
  <c r="T521"/>
  <c r="R521"/>
  <c r="P521"/>
  <c r="BK521"/>
  <c r="J521"/>
  <c r="BE521" s="1"/>
  <c r="BI514"/>
  <c r="BH514"/>
  <c r="BG514"/>
  <c r="BF514"/>
  <c r="T514"/>
  <c r="R514"/>
  <c r="P514"/>
  <c r="BK514"/>
  <c r="J514"/>
  <c r="BE514" s="1"/>
  <c r="BI507"/>
  <c r="BH507"/>
  <c r="BG507"/>
  <c r="BF507"/>
  <c r="T507"/>
  <c r="R507"/>
  <c r="P507"/>
  <c r="BK507"/>
  <c r="J507"/>
  <c r="BE507" s="1"/>
  <c r="BI503"/>
  <c r="BH503"/>
  <c r="BG503"/>
  <c r="BF503"/>
  <c r="T503"/>
  <c r="R503"/>
  <c r="P503"/>
  <c r="BK503"/>
  <c r="J503"/>
  <c r="BE503" s="1"/>
  <c r="BI499"/>
  <c r="BH499"/>
  <c r="BG499"/>
  <c r="BF499"/>
  <c r="T499"/>
  <c r="R499"/>
  <c r="P499"/>
  <c r="BK499"/>
  <c r="J499"/>
  <c r="BE499" s="1"/>
  <c r="BI495"/>
  <c r="BH495"/>
  <c r="BG495"/>
  <c r="BF495"/>
  <c r="T495"/>
  <c r="T494" s="1"/>
  <c r="R495"/>
  <c r="R494" s="1"/>
  <c r="P495"/>
  <c r="P494" s="1"/>
  <c r="BK495"/>
  <c r="BK494" s="1"/>
  <c r="J494" s="1"/>
  <c r="J73" s="1"/>
  <c r="J495"/>
  <c r="BE495"/>
  <c r="BI493"/>
  <c r="BH493"/>
  <c r="BG493"/>
  <c r="BF493"/>
  <c r="T493"/>
  <c r="R493"/>
  <c r="P493"/>
  <c r="BK493"/>
  <c r="J493"/>
  <c r="BE493" s="1"/>
  <c r="BI489"/>
  <c r="BH489"/>
  <c r="BG489"/>
  <c r="BF489"/>
  <c r="T489"/>
  <c r="T488" s="1"/>
  <c r="R489"/>
  <c r="R488" s="1"/>
  <c r="P489"/>
  <c r="P488" s="1"/>
  <c r="BK489"/>
  <c r="BK488" s="1"/>
  <c r="J488" s="1"/>
  <c r="J72" s="1"/>
  <c r="J489"/>
  <c r="BE489"/>
  <c r="BI487"/>
  <c r="BH487"/>
  <c r="BG487"/>
  <c r="BF487"/>
  <c r="T487"/>
  <c r="R487"/>
  <c r="P487"/>
  <c r="BK487"/>
  <c r="J487"/>
  <c r="BE487" s="1"/>
  <c r="BI483"/>
  <c r="BH483"/>
  <c r="BG483"/>
  <c r="BF483"/>
  <c r="T483"/>
  <c r="T482" s="1"/>
  <c r="R483"/>
  <c r="R482" s="1"/>
  <c r="P483"/>
  <c r="P482" s="1"/>
  <c r="BK483"/>
  <c r="BK482" s="1"/>
  <c r="J482" s="1"/>
  <c r="J71" s="1"/>
  <c r="J483"/>
  <c r="BE483"/>
  <c r="BI481"/>
  <c r="BH481"/>
  <c r="BG481"/>
  <c r="BF481"/>
  <c r="T481"/>
  <c r="R481"/>
  <c r="P481"/>
  <c r="BK481"/>
  <c r="J481"/>
  <c r="BE481" s="1"/>
  <c r="BI479"/>
  <c r="BH479"/>
  <c r="BG479"/>
  <c r="BF479"/>
  <c r="T479"/>
  <c r="R479"/>
  <c r="P479"/>
  <c r="BK479"/>
  <c r="J479"/>
  <c r="BE479" s="1"/>
  <c r="BI478"/>
  <c r="BH478"/>
  <c r="BG478"/>
  <c r="BF478"/>
  <c r="T478"/>
  <c r="R478"/>
  <c r="P478"/>
  <c r="BK478"/>
  <c r="J478"/>
  <c r="BE478" s="1"/>
  <c r="BI476"/>
  <c r="BH476"/>
  <c r="BG476"/>
  <c r="BF476"/>
  <c r="T476"/>
  <c r="R476"/>
  <c r="P476"/>
  <c r="BK476"/>
  <c r="J476"/>
  <c r="BE476" s="1"/>
  <c r="BI472"/>
  <c r="BH472"/>
  <c r="BG472"/>
  <c r="BF472"/>
  <c r="T472"/>
  <c r="R472"/>
  <c r="P472"/>
  <c r="BK472"/>
  <c r="J472"/>
  <c r="BE472" s="1"/>
  <c r="BI470"/>
  <c r="BH470"/>
  <c r="BG470"/>
  <c r="BF470"/>
  <c r="T470"/>
  <c r="R470"/>
  <c r="P470"/>
  <c r="BK470"/>
  <c r="J470"/>
  <c r="BE470" s="1"/>
  <c r="BI466"/>
  <c r="BH466"/>
  <c r="BG466"/>
  <c r="BF466"/>
  <c r="T466"/>
  <c r="R466"/>
  <c r="P466"/>
  <c r="BK466"/>
  <c r="J466"/>
  <c r="BE466" s="1"/>
  <c r="BI463"/>
  <c r="BH463"/>
  <c r="BG463"/>
  <c r="BF463"/>
  <c r="T463"/>
  <c r="R463"/>
  <c r="P463"/>
  <c r="BK463"/>
  <c r="J463"/>
  <c r="BE463" s="1"/>
  <c r="BI459"/>
  <c r="BH459"/>
  <c r="BG459"/>
  <c r="BF459"/>
  <c r="T459"/>
  <c r="R459"/>
  <c r="P459"/>
  <c r="BK459"/>
  <c r="J459"/>
  <c r="BE459" s="1"/>
  <c r="BI457"/>
  <c r="BH457"/>
  <c r="BG457"/>
  <c r="BF457"/>
  <c r="T457"/>
  <c r="R457"/>
  <c r="P457"/>
  <c r="BK457"/>
  <c r="J457"/>
  <c r="BE457" s="1"/>
  <c r="BI453"/>
  <c r="BH453"/>
  <c r="BG453"/>
  <c r="BF453"/>
  <c r="T453"/>
  <c r="T452" s="1"/>
  <c r="R453"/>
  <c r="R452" s="1"/>
  <c r="P453"/>
  <c r="P452" s="1"/>
  <c r="BK453"/>
  <c r="BK452" s="1"/>
  <c r="J452" s="1"/>
  <c r="J70" s="1"/>
  <c r="J453"/>
  <c r="BE453"/>
  <c r="BI451"/>
  <c r="BH451"/>
  <c r="BG451"/>
  <c r="BF451"/>
  <c r="T451"/>
  <c r="R451"/>
  <c r="P451"/>
  <c r="BK451"/>
  <c r="J451"/>
  <c r="BE451" s="1"/>
  <c r="BI445"/>
  <c r="BH445"/>
  <c r="BG445"/>
  <c r="BF445"/>
  <c r="T445"/>
  <c r="R445"/>
  <c r="P445"/>
  <c r="BK445"/>
  <c r="J445"/>
  <c r="BE445" s="1"/>
  <c r="BI443"/>
  <c r="BH443"/>
  <c r="BG443"/>
  <c r="BF443"/>
  <c r="T443"/>
  <c r="R443"/>
  <c r="P443"/>
  <c r="BK443"/>
  <c r="J443"/>
  <c r="BE443" s="1"/>
  <c r="BI439"/>
  <c r="BH439"/>
  <c r="BG439"/>
  <c r="BF439"/>
  <c r="T439"/>
  <c r="R439"/>
  <c r="P439"/>
  <c r="BK439"/>
  <c r="J439"/>
  <c r="BE439" s="1"/>
  <c r="BI433"/>
  <c r="BH433"/>
  <c r="BG433"/>
  <c r="BF433"/>
  <c r="T433"/>
  <c r="T432" s="1"/>
  <c r="R433"/>
  <c r="R432" s="1"/>
  <c r="P433"/>
  <c r="P432" s="1"/>
  <c r="BK433"/>
  <c r="BK432" s="1"/>
  <c r="J433"/>
  <c r="BE433"/>
  <c r="BI431"/>
  <c r="BH431"/>
  <c r="BG431"/>
  <c r="BF431"/>
  <c r="T431"/>
  <c r="R431"/>
  <c r="P431"/>
  <c r="BK431"/>
  <c r="J431"/>
  <c r="BE431" s="1"/>
  <c r="BI428"/>
  <c r="BH428"/>
  <c r="BG428"/>
  <c r="BF428"/>
  <c r="T428"/>
  <c r="R428"/>
  <c r="P428"/>
  <c r="BK428"/>
  <c r="J428"/>
  <c r="BE428" s="1"/>
  <c r="BI426"/>
  <c r="BH426"/>
  <c r="BG426"/>
  <c r="BF426"/>
  <c r="T426"/>
  <c r="R426"/>
  <c r="P426"/>
  <c r="BK426"/>
  <c r="J426"/>
  <c r="BE426" s="1"/>
  <c r="BI424"/>
  <c r="BH424"/>
  <c r="BG424"/>
  <c r="BF424"/>
  <c r="T424"/>
  <c r="R424"/>
  <c r="P424"/>
  <c r="BK424"/>
  <c r="J424"/>
  <c r="BE424" s="1"/>
  <c r="BI420"/>
  <c r="BH420"/>
  <c r="BG420"/>
  <c r="BF420"/>
  <c r="T420"/>
  <c r="R420"/>
  <c r="P420"/>
  <c r="BK420"/>
  <c r="J420"/>
  <c r="BE420" s="1"/>
  <c r="BI416"/>
  <c r="BH416"/>
  <c r="BG416"/>
  <c r="BF416"/>
  <c r="T416"/>
  <c r="R416"/>
  <c r="P416"/>
  <c r="BK416"/>
  <c r="J416"/>
  <c r="BE416" s="1"/>
  <c r="BI411"/>
  <c r="BH411"/>
  <c r="BG411"/>
  <c r="BF411"/>
  <c r="T411"/>
  <c r="T410" s="1"/>
  <c r="R411"/>
  <c r="R410"/>
  <c r="P411"/>
  <c r="P410" s="1"/>
  <c r="P409" s="1"/>
  <c r="BK411"/>
  <c r="BK410"/>
  <c r="J410" s="1"/>
  <c r="J68" s="1"/>
  <c r="J411"/>
  <c r="BE411" s="1"/>
  <c r="BI408"/>
  <c r="BH408"/>
  <c r="BG408"/>
  <c r="BF408"/>
  <c r="T408"/>
  <c r="R408"/>
  <c r="P408"/>
  <c r="BK408"/>
  <c r="J408"/>
  <c r="BE408" s="1"/>
  <c r="BI406"/>
  <c r="BH406"/>
  <c r="BG406"/>
  <c r="BF406"/>
  <c r="T406"/>
  <c r="R406"/>
  <c r="P406"/>
  <c r="BK406"/>
  <c r="J406"/>
  <c r="BE406" s="1"/>
  <c r="BI405"/>
  <c r="BH405"/>
  <c r="BG405"/>
  <c r="BF405"/>
  <c r="T405"/>
  <c r="R405"/>
  <c r="P405"/>
  <c r="BK405"/>
  <c r="J405"/>
  <c r="BE405" s="1"/>
  <c r="BI403"/>
  <c r="BH403"/>
  <c r="BG403"/>
  <c r="BF403"/>
  <c r="T403"/>
  <c r="R403"/>
  <c r="P403"/>
  <c r="BK403"/>
  <c r="J403"/>
  <c r="BE403" s="1"/>
  <c r="BI402"/>
  <c r="BH402"/>
  <c r="BG402"/>
  <c r="BF402"/>
  <c r="T402"/>
  <c r="R402"/>
  <c r="P402"/>
  <c r="BK402"/>
  <c r="J402"/>
  <c r="BE402" s="1"/>
  <c r="BI401"/>
  <c r="BH401"/>
  <c r="BG401"/>
  <c r="BF401"/>
  <c r="T401"/>
  <c r="R401"/>
  <c r="P401"/>
  <c r="BK401"/>
  <c r="J401"/>
  <c r="BE401" s="1"/>
  <c r="BI400"/>
  <c r="BH400"/>
  <c r="BG400"/>
  <c r="BF400"/>
  <c r="T400"/>
  <c r="T399" s="1"/>
  <c r="R400"/>
  <c r="R399" s="1"/>
  <c r="P400"/>
  <c r="P399" s="1"/>
  <c r="BK400"/>
  <c r="BK399" s="1"/>
  <c r="J399" s="1"/>
  <c r="J66" s="1"/>
  <c r="J400"/>
  <c r="BE400"/>
  <c r="BI394"/>
  <c r="BH394"/>
  <c r="BG394"/>
  <c r="BF394"/>
  <c r="T394"/>
  <c r="R394"/>
  <c r="P394"/>
  <c r="BK394"/>
  <c r="J394"/>
  <c r="BE394" s="1"/>
  <c r="BI389"/>
  <c r="BH389"/>
  <c r="BG389"/>
  <c r="BF389"/>
  <c r="T389"/>
  <c r="R389"/>
  <c r="P389"/>
  <c r="BK389"/>
  <c r="J389"/>
  <c r="BE389" s="1"/>
  <c r="BI384"/>
  <c r="BH384"/>
  <c r="BG384"/>
  <c r="BF384"/>
  <c r="T384"/>
  <c r="R384"/>
  <c r="P384"/>
  <c r="BK384"/>
  <c r="J384"/>
  <c r="BE384" s="1"/>
  <c r="BI380"/>
  <c r="BH380"/>
  <c r="BG380"/>
  <c r="BF380"/>
  <c r="T380"/>
  <c r="R380"/>
  <c r="P380"/>
  <c r="BK380"/>
  <c r="J380"/>
  <c r="BE380" s="1"/>
  <c r="BI376"/>
  <c r="BH376"/>
  <c r="BG376"/>
  <c r="BF376"/>
  <c r="T376"/>
  <c r="R376"/>
  <c r="P376"/>
  <c r="BK376"/>
  <c r="J376"/>
  <c r="BE376" s="1"/>
  <c r="BI372"/>
  <c r="BH372"/>
  <c r="BG372"/>
  <c r="BF372"/>
  <c r="T372"/>
  <c r="R372"/>
  <c r="P372"/>
  <c r="BK372"/>
  <c r="J372"/>
  <c r="BE372" s="1"/>
  <c r="BI368"/>
  <c r="BH368"/>
  <c r="BG368"/>
  <c r="BF368"/>
  <c r="T368"/>
  <c r="R368"/>
  <c r="P368"/>
  <c r="BK368"/>
  <c r="J368"/>
  <c r="BE368" s="1"/>
  <c r="BI364"/>
  <c r="BH364"/>
  <c r="BG364"/>
  <c r="BF364"/>
  <c r="T364"/>
  <c r="R364"/>
  <c r="P364"/>
  <c r="BK364"/>
  <c r="J364"/>
  <c r="BE364" s="1"/>
  <c r="BI360"/>
  <c r="BH360"/>
  <c r="BG360"/>
  <c r="BF360"/>
  <c r="T360"/>
  <c r="R360"/>
  <c r="P360"/>
  <c r="BK360"/>
  <c r="J360"/>
  <c r="BE360" s="1"/>
  <c r="BI359"/>
  <c r="BH359"/>
  <c r="BG359"/>
  <c r="BF359"/>
  <c r="T359"/>
  <c r="R359"/>
  <c r="P359"/>
  <c r="BK359"/>
  <c r="J359"/>
  <c r="BE359" s="1"/>
  <c r="BI357"/>
  <c r="BH357"/>
  <c r="BG357"/>
  <c r="BF357"/>
  <c r="T357"/>
  <c r="R357"/>
  <c r="P357"/>
  <c r="BK357"/>
  <c r="J357"/>
  <c r="BE357" s="1"/>
  <c r="BI356"/>
  <c r="BH356"/>
  <c r="BG356"/>
  <c r="BF356"/>
  <c r="T356"/>
  <c r="R356"/>
  <c r="P356"/>
  <c r="BK356"/>
  <c r="J356"/>
  <c r="BE356" s="1"/>
  <c r="BI355"/>
  <c r="BH355"/>
  <c r="BG355"/>
  <c r="BF355"/>
  <c r="T355"/>
  <c r="R355"/>
  <c r="P355"/>
  <c r="BK355"/>
  <c r="J355"/>
  <c r="BE355" s="1"/>
  <c r="BI353"/>
  <c r="BH353"/>
  <c r="BG353"/>
  <c r="BF353"/>
  <c r="T353"/>
  <c r="R353"/>
  <c r="P353"/>
  <c r="BK353"/>
  <c r="J353"/>
  <c r="BE353" s="1"/>
  <c r="BI349"/>
  <c r="BH349"/>
  <c r="BG349"/>
  <c r="BF349"/>
  <c r="T349"/>
  <c r="R349"/>
  <c r="P349"/>
  <c r="BK349"/>
  <c r="J349"/>
  <c r="BE349" s="1"/>
  <c r="BI343"/>
  <c r="BH343"/>
  <c r="BG343"/>
  <c r="BF343"/>
  <c r="T343"/>
  <c r="R343"/>
  <c r="P343"/>
  <c r="BK343"/>
  <c r="J343"/>
  <c r="BE343" s="1"/>
  <c r="BI342"/>
  <c r="BH342"/>
  <c r="BG342"/>
  <c r="BF342"/>
  <c r="T342"/>
  <c r="T341" s="1"/>
  <c r="R342"/>
  <c r="R341" s="1"/>
  <c r="P342"/>
  <c r="P341" s="1"/>
  <c r="BK342"/>
  <c r="BK341" s="1"/>
  <c r="J341" s="1"/>
  <c r="J65" s="1"/>
  <c r="J342"/>
  <c r="BE342"/>
  <c r="BI336"/>
  <c r="BH336"/>
  <c r="BG336"/>
  <c r="BF336"/>
  <c r="T336"/>
  <c r="R336"/>
  <c r="P336"/>
  <c r="BK336"/>
  <c r="J336"/>
  <c r="BE336" s="1"/>
  <c r="BI331"/>
  <c r="BH331"/>
  <c r="BG331"/>
  <c r="BF331"/>
  <c r="T331"/>
  <c r="R331"/>
  <c r="P331"/>
  <c r="BK331"/>
  <c r="J331"/>
  <c r="BE331" s="1"/>
  <c r="BI326"/>
  <c r="BH326"/>
  <c r="BG326"/>
  <c r="BF326"/>
  <c r="T326"/>
  <c r="R326"/>
  <c r="P326"/>
  <c r="BK326"/>
  <c r="J326"/>
  <c r="BE326" s="1"/>
  <c r="BI321"/>
  <c r="BH321"/>
  <c r="BG321"/>
  <c r="BF321"/>
  <c r="T321"/>
  <c r="R321"/>
  <c r="P321"/>
  <c r="BK321"/>
  <c r="J321"/>
  <c r="BE321" s="1"/>
  <c r="BI316"/>
  <c r="BH316"/>
  <c r="BG316"/>
  <c r="BF316"/>
  <c r="T316"/>
  <c r="R316"/>
  <c r="P316"/>
  <c r="BK316"/>
  <c r="J316"/>
  <c r="BE316" s="1"/>
  <c r="BI311"/>
  <c r="BH311"/>
  <c r="BG311"/>
  <c r="BF311"/>
  <c r="T311"/>
  <c r="R311"/>
  <c r="P311"/>
  <c r="BK311"/>
  <c r="J311"/>
  <c r="BE311" s="1"/>
  <c r="BI306"/>
  <c r="BH306"/>
  <c r="BG306"/>
  <c r="BF306"/>
  <c r="T306"/>
  <c r="R306"/>
  <c r="P306"/>
  <c r="BK306"/>
  <c r="J306"/>
  <c r="BE306" s="1"/>
  <c r="BI301"/>
  <c r="BH301"/>
  <c r="BG301"/>
  <c r="BF301"/>
  <c r="T301"/>
  <c r="R301"/>
  <c r="P301"/>
  <c r="BK301"/>
  <c r="J301"/>
  <c r="BE301" s="1"/>
  <c r="BI296"/>
  <c r="BH296"/>
  <c r="BG296"/>
  <c r="BF296"/>
  <c r="T296"/>
  <c r="R296"/>
  <c r="P296"/>
  <c r="BK296"/>
  <c r="J296"/>
  <c r="BE296" s="1"/>
  <c r="BI291"/>
  <c r="BH291"/>
  <c r="BG291"/>
  <c r="BF291"/>
  <c r="T291"/>
  <c r="R291"/>
  <c r="P291"/>
  <c r="BK291"/>
  <c r="J291"/>
  <c r="BE291" s="1"/>
  <c r="BI286"/>
  <c r="BH286"/>
  <c r="BG286"/>
  <c r="BF286"/>
  <c r="T286"/>
  <c r="R286"/>
  <c r="P286"/>
  <c r="BK286"/>
  <c r="J286"/>
  <c r="BE286" s="1"/>
  <c r="BI282"/>
  <c r="BH282"/>
  <c r="BG282"/>
  <c r="BF282"/>
  <c r="T282"/>
  <c r="R282"/>
  <c r="P282"/>
  <c r="BK282"/>
  <c r="J282"/>
  <c r="BE282" s="1"/>
  <c r="BI278"/>
  <c r="BH278"/>
  <c r="BG278"/>
  <c r="BF278"/>
  <c r="T278"/>
  <c r="R278"/>
  <c r="P278"/>
  <c r="BK278"/>
  <c r="J278"/>
  <c r="BE278" s="1"/>
  <c r="BI274"/>
  <c r="BH274"/>
  <c r="BG274"/>
  <c r="BF274"/>
  <c r="T274"/>
  <c r="T273" s="1"/>
  <c r="R274"/>
  <c r="R273" s="1"/>
  <c r="P274"/>
  <c r="P273" s="1"/>
  <c r="BK274"/>
  <c r="BK273" s="1"/>
  <c r="J273" s="1"/>
  <c r="J64" s="1"/>
  <c r="J274"/>
  <c r="BE274"/>
  <c r="BI270"/>
  <c r="BH270"/>
  <c r="BG270"/>
  <c r="BF270"/>
  <c r="T270"/>
  <c r="R270"/>
  <c r="P270"/>
  <c r="BK270"/>
  <c r="J270"/>
  <c r="BE270" s="1"/>
  <c r="BI267"/>
  <c r="BH267"/>
  <c r="BG267"/>
  <c r="BF267"/>
  <c r="T267"/>
  <c r="R267"/>
  <c r="P267"/>
  <c r="BK267"/>
  <c r="J267"/>
  <c r="BE267" s="1"/>
  <c r="BI262"/>
  <c r="BH262"/>
  <c r="BG262"/>
  <c r="BF262"/>
  <c r="T262"/>
  <c r="R262"/>
  <c r="P262"/>
  <c r="BK262"/>
  <c r="J262"/>
  <c r="BE262" s="1"/>
  <c r="BI261"/>
  <c r="BH261"/>
  <c r="BG261"/>
  <c r="BF261"/>
  <c r="T261"/>
  <c r="R261"/>
  <c r="P261"/>
  <c r="BK261"/>
  <c r="J261"/>
  <c r="BE261" s="1"/>
  <c r="BI257"/>
  <c r="BH257"/>
  <c r="BG257"/>
  <c r="BF257"/>
  <c r="T257"/>
  <c r="R257"/>
  <c r="P257"/>
  <c r="BK257"/>
  <c r="BK256" s="1"/>
  <c r="J256" s="1"/>
  <c r="J63" s="1"/>
  <c r="J257"/>
  <c r="BE257"/>
  <c r="BI252"/>
  <c r="BH252"/>
  <c r="BG252"/>
  <c r="BF252"/>
  <c r="T252"/>
  <c r="R252"/>
  <c r="P252"/>
  <c r="BK252"/>
  <c r="J252"/>
  <c r="BE252" s="1"/>
  <c r="BI248"/>
  <c r="BH248"/>
  <c r="BG248"/>
  <c r="BF248"/>
  <c r="T248"/>
  <c r="R248"/>
  <c r="P248"/>
  <c r="BK248"/>
  <c r="J248"/>
  <c r="BE248" s="1"/>
  <c r="BI244"/>
  <c r="BH244"/>
  <c r="BG244"/>
  <c r="BF244"/>
  <c r="T244"/>
  <c r="R244"/>
  <c r="P244"/>
  <c r="BK244"/>
  <c r="J244"/>
  <c r="BE244" s="1"/>
  <c r="BI240"/>
  <c r="BH240"/>
  <c r="BG240"/>
  <c r="BF240"/>
  <c r="T240"/>
  <c r="R240"/>
  <c r="P240"/>
  <c r="BK240"/>
  <c r="J240"/>
  <c r="BE240" s="1"/>
  <c r="BI236"/>
  <c r="BH236"/>
  <c r="BG236"/>
  <c r="BF236"/>
  <c r="T236"/>
  <c r="R236"/>
  <c r="P236"/>
  <c r="BK236"/>
  <c r="J236"/>
  <c r="BE236" s="1"/>
  <c r="BI231"/>
  <c r="BH231"/>
  <c r="BG231"/>
  <c r="BF231"/>
  <c r="T231"/>
  <c r="R231"/>
  <c r="P231"/>
  <c r="BK231"/>
  <c r="J231"/>
  <c r="BE231" s="1"/>
  <c r="BI224"/>
  <c r="BH224"/>
  <c r="BG224"/>
  <c r="BF224"/>
  <c r="T224"/>
  <c r="R224"/>
  <c r="P224"/>
  <c r="BK224"/>
  <c r="J224"/>
  <c r="BE224" s="1"/>
  <c r="BI220"/>
  <c r="BH220"/>
  <c r="BG220"/>
  <c r="BF220"/>
  <c r="T220"/>
  <c r="R220"/>
  <c r="P220"/>
  <c r="BK220"/>
  <c r="J220"/>
  <c r="BE220" s="1"/>
  <c r="BI219"/>
  <c r="BH219"/>
  <c r="BG219"/>
  <c r="BF219"/>
  <c r="T219"/>
  <c r="R219"/>
  <c r="P219"/>
  <c r="BK219"/>
  <c r="J219"/>
  <c r="BE219" s="1"/>
  <c r="BI214"/>
  <c r="BH214"/>
  <c r="BG214"/>
  <c r="BF214"/>
  <c r="T214"/>
  <c r="R214"/>
  <c r="P214"/>
  <c r="BK214"/>
  <c r="J214"/>
  <c r="BE214" s="1"/>
  <c r="BI210"/>
  <c r="BH210"/>
  <c r="BG210"/>
  <c r="BF210"/>
  <c r="T210"/>
  <c r="R210"/>
  <c r="P210"/>
  <c r="BK210"/>
  <c r="J210"/>
  <c r="BE210" s="1"/>
  <c r="BI209"/>
  <c r="BH209"/>
  <c r="BG209"/>
  <c r="BF209"/>
  <c r="T209"/>
  <c r="R209"/>
  <c r="P209"/>
  <c r="BK209"/>
  <c r="J209"/>
  <c r="BE209" s="1"/>
  <c r="BI207"/>
  <c r="BH207"/>
  <c r="BG207"/>
  <c r="BF207"/>
  <c r="T207"/>
  <c r="R207"/>
  <c r="P207"/>
  <c r="BK207"/>
  <c r="J207"/>
  <c r="BE207" s="1"/>
  <c r="BI201"/>
  <c r="BH201"/>
  <c r="BG201"/>
  <c r="BF201"/>
  <c r="T201"/>
  <c r="R201"/>
  <c r="P201"/>
  <c r="BK201"/>
  <c r="J201"/>
  <c r="BE201" s="1"/>
  <c r="BI199"/>
  <c r="BH199"/>
  <c r="BG199"/>
  <c r="BF199"/>
  <c r="T199"/>
  <c r="R199"/>
  <c r="P199"/>
  <c r="BK199"/>
  <c r="J199"/>
  <c r="BE199" s="1"/>
  <c r="BI193"/>
  <c r="BH193"/>
  <c r="BG193"/>
  <c r="BF193"/>
  <c r="T193"/>
  <c r="R193"/>
  <c r="P193"/>
  <c r="BK193"/>
  <c r="J193"/>
  <c r="BE193" s="1"/>
  <c r="BI191"/>
  <c r="BH191"/>
  <c r="BG191"/>
  <c r="BF191"/>
  <c r="T191"/>
  <c r="R191"/>
  <c r="P191"/>
  <c r="BK191"/>
  <c r="J191"/>
  <c r="BE191" s="1"/>
  <c r="BI185"/>
  <c r="BH185"/>
  <c r="BG185"/>
  <c r="BF185"/>
  <c r="T185"/>
  <c r="R185"/>
  <c r="P185"/>
  <c r="BK185"/>
  <c r="J185"/>
  <c r="BE185" s="1"/>
  <c r="BI179"/>
  <c r="BH179"/>
  <c r="BG179"/>
  <c r="BF179"/>
  <c r="T179"/>
  <c r="R179"/>
  <c r="P179"/>
  <c r="BK179"/>
  <c r="J179"/>
  <c r="BE179" s="1"/>
  <c r="BI178"/>
  <c r="BH178"/>
  <c r="BG178"/>
  <c r="BF178"/>
  <c r="T178"/>
  <c r="R178"/>
  <c r="P178"/>
  <c r="BK178"/>
  <c r="J178"/>
  <c r="BE178" s="1"/>
  <c r="BI176"/>
  <c r="BH176"/>
  <c r="BG176"/>
  <c r="BF176"/>
  <c r="T176"/>
  <c r="R176"/>
  <c r="P176"/>
  <c r="BK176"/>
  <c r="J176"/>
  <c r="BE176" s="1"/>
  <c r="BI170"/>
  <c r="BH170"/>
  <c r="BG170"/>
  <c r="BF170"/>
  <c r="T170"/>
  <c r="R170"/>
  <c r="P170"/>
  <c r="BK170"/>
  <c r="J170"/>
  <c r="BE170" s="1"/>
  <c r="BI166"/>
  <c r="BH166"/>
  <c r="BG166"/>
  <c r="BF166"/>
  <c r="T166"/>
  <c r="R166"/>
  <c r="P166"/>
  <c r="BK166"/>
  <c r="J166"/>
  <c r="BE166" s="1"/>
  <c r="BI165"/>
  <c r="BH165"/>
  <c r="BG165"/>
  <c r="BF165"/>
  <c r="T165"/>
  <c r="R165"/>
  <c r="P165"/>
  <c r="BK165"/>
  <c r="J165"/>
  <c r="BE165" s="1"/>
  <c r="BI164"/>
  <c r="BH164"/>
  <c r="BG164"/>
  <c r="BF164"/>
  <c r="T164"/>
  <c r="R164"/>
  <c r="P164"/>
  <c r="BK164"/>
  <c r="J164"/>
  <c r="BE164" s="1"/>
  <c r="BI160"/>
  <c r="BH160"/>
  <c r="BG160"/>
  <c r="BF160"/>
  <c r="T160"/>
  <c r="R160"/>
  <c r="P160"/>
  <c r="BK160"/>
  <c r="J160"/>
  <c r="BE160" s="1"/>
  <c r="BI159"/>
  <c r="BH159"/>
  <c r="BG159"/>
  <c r="BF159"/>
  <c r="T159"/>
  <c r="R159"/>
  <c r="P159"/>
  <c r="BK159"/>
  <c r="J159"/>
  <c r="BE159" s="1"/>
  <c r="BI155"/>
  <c r="BH155"/>
  <c r="BG155"/>
  <c r="BF155"/>
  <c r="T155"/>
  <c r="R155"/>
  <c r="P155"/>
  <c r="BK155"/>
  <c r="J155"/>
  <c r="BE155" s="1"/>
  <c r="BI151"/>
  <c r="BH151"/>
  <c r="BG151"/>
  <c r="BF151"/>
  <c r="T151"/>
  <c r="R151"/>
  <c r="P151"/>
  <c r="BK151"/>
  <c r="J151"/>
  <c r="BE151" s="1"/>
  <c r="BI147"/>
  <c r="BH147"/>
  <c r="BG147"/>
  <c r="BF147"/>
  <c r="T147"/>
  <c r="T146" s="1"/>
  <c r="R147"/>
  <c r="R146" s="1"/>
  <c r="P147"/>
  <c r="P146" s="1"/>
  <c r="BK147"/>
  <c r="BK146" s="1"/>
  <c r="J146" s="1"/>
  <c r="J62" s="1"/>
  <c r="J147"/>
  <c r="BE147"/>
  <c r="BI144"/>
  <c r="BH144"/>
  <c r="BG144"/>
  <c r="BF144"/>
  <c r="T144"/>
  <c r="R144"/>
  <c r="P144"/>
  <c r="BK144"/>
  <c r="J144"/>
  <c r="BE144" s="1"/>
  <c r="BI140"/>
  <c r="BH140"/>
  <c r="BG140"/>
  <c r="BF140"/>
  <c r="T140"/>
  <c r="R140"/>
  <c r="P140"/>
  <c r="BK140"/>
  <c r="J140"/>
  <c r="BE140" s="1"/>
  <c r="BI136"/>
  <c r="BH136"/>
  <c r="BG136"/>
  <c r="BF136"/>
  <c r="T136"/>
  <c r="T135" s="1"/>
  <c r="R136"/>
  <c r="R135" s="1"/>
  <c r="P136"/>
  <c r="P135" s="1"/>
  <c r="BK136"/>
  <c r="BK135" s="1"/>
  <c r="J135" s="1"/>
  <c r="J61" s="1"/>
  <c r="J136"/>
  <c r="BE136"/>
  <c r="BI134"/>
  <c r="BH134"/>
  <c r="BG134"/>
  <c r="BF134"/>
  <c r="T134"/>
  <c r="T133" s="1"/>
  <c r="R134"/>
  <c r="R133" s="1"/>
  <c r="P134"/>
  <c r="P133" s="1"/>
  <c r="BK134"/>
  <c r="BK133" s="1"/>
  <c r="J133" s="1"/>
  <c r="J60" s="1"/>
  <c r="J134"/>
  <c r="BE134"/>
  <c r="BI129"/>
  <c r="BH129"/>
  <c r="BG129"/>
  <c r="BF129"/>
  <c r="T129"/>
  <c r="R129"/>
  <c r="P129"/>
  <c r="BK129"/>
  <c r="J129"/>
  <c r="BE129"/>
  <c r="BI126"/>
  <c r="BH126"/>
  <c r="BG126"/>
  <c r="BF126"/>
  <c r="T126"/>
  <c r="R126"/>
  <c r="P126"/>
  <c r="BK126"/>
  <c r="J126"/>
  <c r="BE126" s="1"/>
  <c r="BI122"/>
  <c r="BH122"/>
  <c r="BG122"/>
  <c r="BF122"/>
  <c r="T122"/>
  <c r="R122"/>
  <c r="P122"/>
  <c r="BK122"/>
  <c r="J122"/>
  <c r="BE122"/>
  <c r="BI119"/>
  <c r="BH119"/>
  <c r="BG119"/>
  <c r="BF119"/>
  <c r="T119"/>
  <c r="T118" s="1"/>
  <c r="R119"/>
  <c r="R118"/>
  <c r="P119"/>
  <c r="P118" s="1"/>
  <c r="BK119"/>
  <c r="BK118"/>
  <c r="J118"/>
  <c r="J59" s="1"/>
  <c r="J119"/>
  <c r="BE119"/>
  <c r="BI114"/>
  <c r="BH114"/>
  <c r="BG114"/>
  <c r="BF114"/>
  <c r="T114"/>
  <c r="R114"/>
  <c r="P114"/>
  <c r="BK114"/>
  <c r="J114"/>
  <c r="BE114" s="1"/>
  <c r="BI110"/>
  <c r="BH110"/>
  <c r="BG110"/>
  <c r="F32" s="1"/>
  <c r="BB53" i="1" s="1"/>
  <c r="BF110" i="3"/>
  <c r="T110"/>
  <c r="R110"/>
  <c r="P110"/>
  <c r="BK110"/>
  <c r="J110"/>
  <c r="BE110"/>
  <c r="BI106"/>
  <c r="F34" s="1"/>
  <c r="BD53" i="1" s="1"/>
  <c r="BH106" i="3"/>
  <c r="F33"/>
  <c r="BC53" i="1" s="1"/>
  <c r="BG106" i="3"/>
  <c r="BF106"/>
  <c r="J31"/>
  <c r="AW53" i="1" s="1"/>
  <c r="F31" i="3"/>
  <c r="BA53" i="1" s="1"/>
  <c r="T106" i="3"/>
  <c r="T105" s="1"/>
  <c r="R106"/>
  <c r="R105" s="1"/>
  <c r="P106"/>
  <c r="P105" s="1"/>
  <c r="BK106"/>
  <c r="BK105"/>
  <c r="BK104" s="1"/>
  <c r="J106"/>
  <c r="BE106"/>
  <c r="J99"/>
  <c r="F99"/>
  <c r="F97"/>
  <c r="E95"/>
  <c r="J51"/>
  <c r="F51"/>
  <c r="F49"/>
  <c r="E47"/>
  <c r="J18"/>
  <c r="E18"/>
  <c r="F52" s="1"/>
  <c r="F100"/>
  <c r="J17"/>
  <c r="J12"/>
  <c r="J49" s="1"/>
  <c r="E7"/>
  <c r="E93" s="1"/>
  <c r="E45"/>
  <c r="AY52" i="1"/>
  <c r="AX52"/>
  <c r="BI113" i="2"/>
  <c r="BH113"/>
  <c r="BG113"/>
  <c r="BF113"/>
  <c r="T113"/>
  <c r="R113"/>
  <c r="P113"/>
  <c r="BK113"/>
  <c r="J113"/>
  <c r="BE113"/>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BH92"/>
  <c r="BG92"/>
  <c r="BF92"/>
  <c r="T92"/>
  <c r="R92"/>
  <c r="R89" s="1"/>
  <c r="P92"/>
  <c r="BK92"/>
  <c r="J92"/>
  <c r="BE92"/>
  <c r="BI91"/>
  <c r="BH91"/>
  <c r="BG91"/>
  <c r="BF91"/>
  <c r="T91"/>
  <c r="R91"/>
  <c r="P91"/>
  <c r="BK91"/>
  <c r="BK89" s="1"/>
  <c r="J89" s="1"/>
  <c r="J60" s="1"/>
  <c r="J91"/>
  <c r="BE91"/>
  <c r="BI90"/>
  <c r="BH90"/>
  <c r="BG90"/>
  <c r="BF90"/>
  <c r="T90"/>
  <c r="T89"/>
  <c r="R90"/>
  <c r="P90"/>
  <c r="P89"/>
  <c r="BK90"/>
  <c r="J90"/>
  <c r="BE90" s="1"/>
  <c r="BI88"/>
  <c r="BH88"/>
  <c r="BG88"/>
  <c r="BF88"/>
  <c r="T88"/>
  <c r="T87"/>
  <c r="R88"/>
  <c r="R87"/>
  <c r="P88"/>
  <c r="P87"/>
  <c r="BK88"/>
  <c r="BK87"/>
  <c r="J87" s="1"/>
  <c r="J59" s="1"/>
  <c r="J88"/>
  <c r="BE88" s="1"/>
  <c r="BI85"/>
  <c r="BH85"/>
  <c r="BG85"/>
  <c r="BF85"/>
  <c r="T85"/>
  <c r="T84"/>
  <c r="R85"/>
  <c r="R84"/>
  <c r="P85"/>
  <c r="P84"/>
  <c r="BK85"/>
  <c r="BK84"/>
  <c r="J84" s="1"/>
  <c r="J58" s="1"/>
  <c r="J85"/>
  <c r="BE85" s="1"/>
  <c r="BI82"/>
  <c r="F34"/>
  <c r="BD52" i="1" s="1"/>
  <c r="BH82" i="2"/>
  <c r="F33" s="1"/>
  <c r="BC52" i="1" s="1"/>
  <c r="BC51" s="1"/>
  <c r="BG82" i="2"/>
  <c r="F32"/>
  <c r="BB52" i="1" s="1"/>
  <c r="BF82" i="2"/>
  <c r="J31" s="1"/>
  <c r="AW52" i="1" s="1"/>
  <c r="T82" i="2"/>
  <c r="T81"/>
  <c r="T80" s="1"/>
  <c r="R82"/>
  <c r="R81" s="1"/>
  <c r="R80" s="1"/>
  <c r="P82"/>
  <c r="P81"/>
  <c r="P80" s="1"/>
  <c r="AU52" i="1" s="1"/>
  <c r="BK82" i="2"/>
  <c r="BK81"/>
  <c r="BK80" s="1"/>
  <c r="J80" s="1"/>
  <c r="J82"/>
  <c r="BE82"/>
  <c r="J30" s="1"/>
  <c r="AV52" i="1" s="1"/>
  <c r="AT52" s="1"/>
  <c r="J76" i="2"/>
  <c r="F76"/>
  <c r="F74"/>
  <c r="E72"/>
  <c r="J51"/>
  <c r="F51"/>
  <c r="F49"/>
  <c r="E47"/>
  <c r="J18"/>
  <c r="E18"/>
  <c r="F52" s="1"/>
  <c r="J17"/>
  <c r="J12"/>
  <c r="J49" s="1"/>
  <c r="E7"/>
  <c r="E45" s="1"/>
  <c r="E70"/>
  <c r="AS51" i="1"/>
  <c r="L47"/>
  <c r="AM46"/>
  <c r="L46"/>
  <c r="AM44"/>
  <c r="L44"/>
  <c r="L42"/>
  <c r="L41"/>
  <c r="J97" i="3" l="1"/>
  <c r="W29" i="1"/>
  <c r="AY51"/>
  <c r="J104" i="3"/>
  <c r="J57" s="1"/>
  <c r="J432"/>
  <c r="J69" s="1"/>
  <c r="BK409"/>
  <c r="J409" s="1"/>
  <c r="J67" s="1"/>
  <c r="J89" i="4"/>
  <c r="J58" s="1"/>
  <c r="BK88"/>
  <c r="BD51" i="1"/>
  <c r="W30" s="1"/>
  <c r="P256" i="3"/>
  <c r="R409"/>
  <c r="BK98" i="4"/>
  <c r="J98" s="1"/>
  <c r="J60" s="1"/>
  <c r="J99"/>
  <c r="J61" s="1"/>
  <c r="R104" i="3"/>
  <c r="R103" s="1"/>
  <c r="T256"/>
  <c r="T409"/>
  <c r="F30" i="4"/>
  <c r="AZ54" i="1" s="1"/>
  <c r="J30" i="4"/>
  <c r="AV54" i="1" s="1"/>
  <c r="J27" i="2"/>
  <c r="J56"/>
  <c r="T104" i="3"/>
  <c r="T103" s="1"/>
  <c r="BB51" i="1"/>
  <c r="F30" i="3"/>
  <c r="AZ53" i="1" s="1"/>
  <c r="P104" i="3"/>
  <c r="P103" s="1"/>
  <c r="AU53" i="1" s="1"/>
  <c r="AU51" s="1"/>
  <c r="R256" i="3"/>
  <c r="P87" i="4"/>
  <c r="AU54" i="1" s="1"/>
  <c r="T87" i="4"/>
  <c r="R98"/>
  <c r="R87" s="1"/>
  <c r="F30" i="2"/>
  <c r="AZ52" i="1" s="1"/>
  <c r="F31" i="2"/>
  <c r="BA52" i="1" s="1"/>
  <c r="BA51" s="1"/>
  <c r="J30" i="3"/>
  <c r="AV53" i="1" s="1"/>
  <c r="AT53" s="1"/>
  <c r="J31" i="4"/>
  <c r="AW54" i="1" s="1"/>
  <c r="J74" i="2"/>
  <c r="F77"/>
  <c r="J81"/>
  <c r="J57" s="1"/>
  <c r="J105" i="3"/>
  <c r="J58" s="1"/>
  <c r="J81" i="4"/>
  <c r="F84"/>
  <c r="AG52" i="1" l="1"/>
  <c r="J36" i="2"/>
  <c r="AZ51" i="1"/>
  <c r="BK103" i="3"/>
  <c r="J103" s="1"/>
  <c r="AW51" i="1"/>
  <c r="AK27" s="1"/>
  <c r="W27"/>
  <c r="AX51"/>
  <c r="W28"/>
  <c r="J88" i="4"/>
  <c r="J57" s="1"/>
  <c r="BK87"/>
  <c r="J87" s="1"/>
  <c r="AT54" i="1"/>
  <c r="AN52" l="1"/>
  <c r="J27" i="4"/>
  <c r="J56"/>
  <c r="W26" i="1"/>
  <c r="AV51"/>
  <c r="J56" i="3"/>
  <c r="J27"/>
  <c r="AK26" i="1" l="1"/>
  <c r="AT51"/>
  <c r="J36" i="4"/>
  <c r="AG54" i="1"/>
  <c r="AN54" s="1"/>
  <c r="AG53"/>
  <c r="J36" i="3"/>
  <c r="AN53" i="1" l="1"/>
  <c r="AG51"/>
  <c r="AK23" l="1"/>
  <c r="AK32" s="1"/>
  <c r="AN51"/>
</calcChain>
</file>

<file path=xl/sharedStrings.xml><?xml version="1.0" encoding="utf-8"?>
<sst xmlns="http://schemas.openxmlformats.org/spreadsheetml/2006/main" count="10589" uniqueCount="1649">
  <si>
    <t>Export VZ</t>
  </si>
  <si>
    <t>List obsahuje:</t>
  </si>
  <si>
    <t>1) Rekapitulace stavby</t>
  </si>
  <si>
    <t>2) Rekapitulace objektů stavby a soupisů prací</t>
  </si>
  <si>
    <t>3.0</t>
  </si>
  <si>
    <t>ZAMOK</t>
  </si>
  <si>
    <t>False</t>
  </si>
  <si>
    <t>{6b7e1c27-f7d6-4735-8c5d-ecf7b0092193}</t>
  </si>
  <si>
    <t>0,01</t>
  </si>
  <si>
    <t>21</t>
  </si>
  <si>
    <t>15</t>
  </si>
  <si>
    <t>REKAPITULACE STAVBY</t>
  </si>
  <si>
    <t>v ---  níže se nacházejí doplnkové a pomocné údaje k sestavám  --- v</t>
  </si>
  <si>
    <t>Návod na vyplnění</t>
  </si>
  <si>
    <t>0,001</t>
  </si>
  <si>
    <t>Kód:</t>
  </si>
  <si>
    <t>N17-057-DI3_exp5</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</si>
  <si>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</si>
  <si>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</si>
  <si>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ENERGETICKÉ ÚSPORY MNO - Centrální sklad/sklad oddělení zásobování</t>
  </si>
  <si>
    <t>KSO:</t>
  </si>
  <si>
    <t>801 11</t>
  </si>
  <si>
    <t>CC-CZ:</t>
  </si>
  <si>
    <t>1264</t>
  </si>
  <si>
    <t>Místo:</t>
  </si>
  <si>
    <t>Ostrava</t>
  </si>
  <si>
    <t>Datum:</t>
  </si>
  <si>
    <t>CZ-CPV:</t>
  </si>
  <si>
    <t>45000000-7</t>
  </si>
  <si>
    <t>CZ-CPA:</t>
  </si>
  <si>
    <t>41.00.20</t>
  </si>
  <si>
    <t>Zadavatel:</t>
  </si>
  <si>
    <t>IČ:</t>
  </si>
  <si>
    <t/>
  </si>
  <si>
    <t>MĚSTSKÁ NEMOCNICE OSTRAVA</t>
  </si>
  <si>
    <t>DIČ:</t>
  </si>
  <si>
    <t>Uchazeč:</t>
  </si>
  <si>
    <t>Vyplň údaj</t>
  </si>
  <si>
    <t>Projektant:</t>
  </si>
  <si>
    <t>KANIA a.s. , Ostrava</t>
  </si>
  <si>
    <t>True</t>
  </si>
  <si>
    <t>Poznámka:</t>
  </si>
  <si>
    <t xml:space="preserve">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Nedílnou součástí soupisu prací je projektová dokumentace vč. textových příloh, na kterou se položky soupisu prací plně odkazují.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</si>
  <si>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</si>
  <si>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</si>
  <si>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</si>
  <si>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</si>
  <si>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</si>
  <si>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</si>
  <si>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</si>
  <si>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</si>
  <si>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</si>
  <si>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</si>
  <si>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</si>
  <si>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</si>
  <si>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</si>
  <si>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</si>
  <si>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</si>
  <si>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</si>
  <si>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</si>
  <si>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</si>
  <si>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</si>
  <si>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</si>
  <si>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</si>
  <si>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</si>
  <si>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</si>
  <si>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</si>
  <si>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</si>
  <si>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</si>
  <si>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</si>
  <si>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</si>
  <si>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</si>
  <si>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</si>
  <si>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</si>
  <si>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</si>
  <si>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</si>
  <si>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</si>
  <si>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</si>
  <si>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</si>
  <si>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</si>
  <si>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</si>
  <si>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</si>
  <si>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VON</t>
  </si>
  <si>
    <t>Vedlejší a ostatní náklady</t>
  </si>
  <si>
    <t>1</t>
  </si>
  <si>
    <t>{bab6c30d-4927-4b21-baf7-7120ef4bfc93}</t>
  </si>
  <si>
    <t>812</t>
  </si>
  <si>
    <t>2</t>
  </si>
  <si>
    <t>D.1.1</t>
  </si>
  <si>
    <t>Architektonicko-stavební řešení</t>
  </si>
  <si>
    <t>STA</t>
  </si>
  <si>
    <t>{cc5b9022-39c3-4159-add6-b34cfec05ce6}</t>
  </si>
  <si>
    <t>D.1.4.2</t>
  </si>
  <si>
    <t>Ústřední vytápění</t>
  </si>
  <si>
    <t>{535a6c6b-1b48-4918-a299-dcca99830cae}</t>
  </si>
  <si>
    <t>1) Krycí list soupisu</t>
  </si>
  <si>
    <t>2) Rekapitulace</t>
  </si>
  <si>
    <t>3) Soupis prací</t>
  </si>
  <si>
    <t>Zpět na list:</t>
  </si>
  <si>
    <t>Rekapitulace stavby</t>
  </si>
  <si>
    <t>KRYCÍ LIST SOUPISU</t>
  </si>
  <si>
    <t>Objekt:</t>
  </si>
  <si>
    <t>VON - Vedlejší a ostatní náklady</t>
  </si>
  <si>
    <t>REKAPITULACE ČLENĚNÍ SOUPISU PRACÍ</t>
  </si>
  <si>
    <t>Kód dílu - Popis</t>
  </si>
  <si>
    <t>Cena celkem [CZK]</t>
  </si>
  <si>
    <t>Náklady soupisu celkem</t>
  </si>
  <si>
    <t>-1</t>
  </si>
  <si>
    <t>110001001 - Zařízení staveniště, ZOV - viz zov, TZ</t>
  </si>
  <si>
    <t>110001002 - Provozní a územní vlivy vlivy</t>
  </si>
  <si>
    <t>110001003 - Kompletační činnost</t>
  </si>
  <si>
    <t>110001004 - Ostatní a vedlejší</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</si>
  <si>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</si>
  <si>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</si>
  <si>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</si>
  <si>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</si>
  <si>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</si>
  <si>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</si>
  <si>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</si>
  <si>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</si>
  <si>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</si>
  <si>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</si>
  <si>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</si>
  <si>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</si>
  <si>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</si>
  <si>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</si>
  <si>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110001001</t>
  </si>
  <si>
    <t>Zařízení staveniště, ZOV - viz zov, TZ</t>
  </si>
  <si>
    <t>ROZPOCET</t>
  </si>
  <si>
    <t>K</t>
  </si>
  <si>
    <t>110001.1</t>
  </si>
  <si>
    <t>soubor</t>
  </si>
  <si>
    <t>4</t>
  </si>
  <si>
    <t>495932849</t>
  </si>
  <si>
    <t>P</t>
  </si>
  <si>
    <t>Poznámka k položce:
Náklady zhotovitele související se zajištěním provozů nutných pro provádění díla (kanceláře řídících pracovníků - min 1 kus mobilních kanceláří, sociální objekty pro pracovníky stavby - min 2 kus mobilní chemické WC, min 1kus skladu, provizorní zpevněné plochy pro skladování materiálů, oplocení stavby (neprůhledný mobilní plot výšky min 1800 mm (v délce min 62,5 mb), vč. vjezdové brány, ostraha staveniště, kompletní vnitrostaveništní rozvody všech potřebných energií vč. jejich poplatků, zajištění podružných měření spotřeby) ; Zřízení trvalé, dočasné deponie a mezideponie, příjezdy a přístupy na staveniště, úpravy staveniště z hlediska bezpečnosti a ochrany zdraví třetích osob, vč. nutných úprav pro osoby s omezenou schopností pohybu a orientace, uspořádání a bezpečnost staveniště z hlediska ochrany veřejných zájmů), dodržení podmínek pro provádění staveb z hlediska BOZP, dodržování podmínek pro ochranu životního prostředí při výstavbě, dodržení podmínek - možnosti nakládání s odpady, splnění zvláštních požadavků na provádění stavby, které vyžadují bezpečnostní opatření.; Náklady zhotovitele spojené s kompletní likvidací zařízení staveniště vč. uvedení všech dotčených ploch do bezvadného stavu.
-dočasné / provizorní dopravní značení, osvětlení - (vyřízení+zřízení+likvidace po skončení stavby)</t>
  </si>
  <si>
    <t>110001002</t>
  </si>
  <si>
    <t>Provozní a územní vlivy vlivy</t>
  </si>
  <si>
    <t>110002.1</t>
  </si>
  <si>
    <t>-1126725632</t>
  </si>
  <si>
    <t>Poznámka k položce:
Náklady související se ztíženými podmínkami při provádění díla v závislosti na okolním provozu (pro práce prováděné za nepřerušeného nebo omezeného provozu v dotčených objektech nebo samotném areálu); Náklady spojené s mimostaveništní dopravou, územními vlivy (území se ztíženými výrobními podmínkami, se ztíženými dopravními podmínkami)</t>
  </si>
  <si>
    <t>110001003</t>
  </si>
  <si>
    <t>Kompletační činnost</t>
  </si>
  <si>
    <t>3</t>
  </si>
  <si>
    <t>110003.1</t>
  </si>
  <si>
    <t>Náklady zhotovitele související se zajištěním a provedením kompletního díla dle PD a souvisejících dokladů.</t>
  </si>
  <si>
    <t>-870127406</t>
  </si>
  <si>
    <t>110001004</t>
  </si>
  <si>
    <t>Ostatní a vedlejší</t>
  </si>
  <si>
    <t>1100041</t>
  </si>
  <si>
    <t>Zajištění a projednání všech nezbytných úkonů inženýringu a administrativních nezbytných pro stavbu</t>
  </si>
  <si>
    <t>-1114536757</t>
  </si>
  <si>
    <t>5</t>
  </si>
  <si>
    <t>1100042</t>
  </si>
  <si>
    <t>Jednání s dotčenými institucemi, s dotčenými orgány státní správy a samosprávy - například zajištění dokladů nutných pro kolaudaci apod.</t>
  </si>
  <si>
    <t>-323893576</t>
  </si>
  <si>
    <t>6</t>
  </si>
  <si>
    <t>1100043</t>
  </si>
  <si>
    <t>Zajištění splnění podmínek vyplývajících z vydaných rozhodnutí a povolení apod.</t>
  </si>
  <si>
    <t>-51183704</t>
  </si>
  <si>
    <t>7</t>
  </si>
  <si>
    <t>1100044</t>
  </si>
  <si>
    <t>Zpracování časového harmonogramu stavby a zpracování ZOV</t>
  </si>
  <si>
    <t>-1059415018</t>
  </si>
  <si>
    <t>8</t>
  </si>
  <si>
    <t>1100045</t>
  </si>
  <si>
    <t>Zajištění bezpečné a plynulé dopravy v rámci výstavby, včetně nákladů spojených s případnými průjezdy a opatřeními vozidel integrovaného záchranného systému</t>
  </si>
  <si>
    <t>-1554540884</t>
  </si>
  <si>
    <t>9</t>
  </si>
  <si>
    <t>1100046</t>
  </si>
  <si>
    <t>Součinnost s koordinátorem BOZP</t>
  </si>
  <si>
    <t>211463598</t>
  </si>
  <si>
    <t>10</t>
  </si>
  <si>
    <t>1100047</t>
  </si>
  <si>
    <t>Náklady na zajištění konkrétních opatření požadovaných koordinátorem BOZP</t>
  </si>
  <si>
    <t>-1668247345</t>
  </si>
  <si>
    <t>11</t>
  </si>
  <si>
    <t>1100048</t>
  </si>
  <si>
    <t>Součinnost s ostatními zúčastněnými stranami (mimo koordinátora BOZP), například: se zástupci objednatele, projektanta, TDI, AD apod.</t>
  </si>
  <si>
    <t>-450873556</t>
  </si>
  <si>
    <t>12</t>
  </si>
  <si>
    <t>1100049</t>
  </si>
  <si>
    <t>Včasné odsouhlasení všech užitých materiálů a technologií zástupci všech zúčastněných stran, například: zajištění dokladů (certifikátů) se specifikací zadaných technických parametrů</t>
  </si>
  <si>
    <t>-1625107689</t>
  </si>
  <si>
    <t>13</t>
  </si>
  <si>
    <t>1100050</t>
  </si>
  <si>
    <t>Technická řešení - návrh a projednání nutných odchylek a změn oproti PD zjištěných v průběhu stavby</t>
  </si>
  <si>
    <t>778617128</t>
  </si>
  <si>
    <t>14</t>
  </si>
  <si>
    <t>1100051</t>
  </si>
  <si>
    <t>Technická řešení  - návrh a projednání kolizí se skrytými konstrukcemi, vč. nákladů souvisejících s technickým řešením případných kolizí stavby se skrytými konstrukcemi, které projektant nepředvídal, například: skryté betony, nefunkční základy atd.</t>
  </si>
  <si>
    <t>303466229</t>
  </si>
  <si>
    <t>1100052</t>
  </si>
  <si>
    <t>Technická řešení  - návrh a projednání rozdílů skutečně zjištěného stávajícího stavu se stávajícím stavem předpokládaného projektantem</t>
  </si>
  <si>
    <t>837054910</t>
  </si>
  <si>
    <t>16</t>
  </si>
  <si>
    <t>1100053</t>
  </si>
  <si>
    <t>Provedení odtrhových a výzažných zkoušek - fasáda, střecha. Vypracování kotevních plánů vč. odsouhlasení GP.</t>
  </si>
  <si>
    <t>-1356429227</t>
  </si>
  <si>
    <t>17</t>
  </si>
  <si>
    <t>1100054</t>
  </si>
  <si>
    <t>Náklady spojené s provedením sond do střešní konstrukce pro ověření stávající skladby (min 3 kus)</t>
  </si>
  <si>
    <t>-708377157</t>
  </si>
  <si>
    <t>18</t>
  </si>
  <si>
    <t>1100055</t>
  </si>
  <si>
    <t>Třídění odpadu.</t>
  </si>
  <si>
    <t>1338242406</t>
  </si>
  <si>
    <t>19</t>
  </si>
  <si>
    <t>1100056</t>
  </si>
  <si>
    <t>Uvedení pozemků a všech povrchů dotčených stavbou do bezvadného stavu</t>
  </si>
  <si>
    <t>-1422351714</t>
  </si>
  <si>
    <t>20</t>
  </si>
  <si>
    <t>1100057</t>
  </si>
  <si>
    <t>Protokolární zpětné předání pozemků dotčených stavbou příslušným správcům po dokončení realizace</t>
  </si>
  <si>
    <t>1021548777</t>
  </si>
  <si>
    <t>1100058</t>
  </si>
  <si>
    <t>Zajištění všech dokladů nutných pro kolaudační řízení a pro vydání kolaudačního rozhodnutí</t>
  </si>
  <si>
    <t>-635336473</t>
  </si>
  <si>
    <t>22</t>
  </si>
  <si>
    <t>1100059</t>
  </si>
  <si>
    <t xml:space="preserve">Veškeré náklady na projektové práce, například:    A) doplnění prováděcí dokumentace (např. konstrukční detaily, výrobní a dílenská dokumentace) dle potřeb a úvahy zhotovitele stavby,   B) zpracování projektové dokumentace skutečného provedení stavby ,   </t>
  </si>
  <si>
    <t>-156703377</t>
  </si>
  <si>
    <t>23</t>
  </si>
  <si>
    <t>1100060</t>
  </si>
  <si>
    <t>Zpracování fotodokumentace stavu zájmového území v elektronické a tiskové podobě.   A) Fotofokumentace stávajícího stavu před zahájením stavebních prací,  B) Fotodokumentace průběhu realizace předkládaná při fakturaci,   C) Fotodokumentace dokončeného díl</t>
  </si>
  <si>
    <t>781812823</t>
  </si>
  <si>
    <t>24</t>
  </si>
  <si>
    <t>1100061</t>
  </si>
  <si>
    <t>Pravidelné čištění přilehlých komunikací - dle požadavků objednatele. Pravidelné čištění pneumatik dopravních prostředků kropením.</t>
  </si>
  <si>
    <t>-525569022</t>
  </si>
  <si>
    <t>25</t>
  </si>
  <si>
    <t>1100062.11</t>
  </si>
  <si>
    <t>Kompenzační opatření</t>
  </si>
  <si>
    <t>1362308342</t>
  </si>
  <si>
    <t>Poznámka k položce:
jedná se o ocenění nákladů vycházejících ze „Zoologického průzkumu a posouzení stavby z hlediska výskytu obecně a zvláště chráněných synantropních druhů živočichů biologický průzkum a posouzení „Energetické úspory MNO"
- kompenzace spočívá v instalaci jedné tříkomorové budky pro rorýse a 6 budek pro netopýry</t>
  </si>
  <si>
    <t>26</t>
  </si>
  <si>
    <t>1100063</t>
  </si>
  <si>
    <t>Vytyčení všech inženýrských sítí před zahájením prací vč. řádného zajištění. Zpětné předání všech inženýrských sítí jednotlivým správcům vč. uvedení dotčených ploch do bezvadného stavu.</t>
  </si>
  <si>
    <t>766468079</t>
  </si>
  <si>
    <t>D.1.1 - Architektonicko-stavební řešení</t>
  </si>
  <si>
    <t xml:space="preserve">MĚSTSKÁ NEMOCNICE OSTRAVA </t>
  </si>
  <si>
    <t>HSV - Práce a dodávky HSV</t>
  </si>
  <si>
    <t xml:space="preserve">    1 - Zemní práce</t>
  </si>
  <si>
    <t xml:space="preserve">    3 - Svislé a kompletní konstrukce</t>
  </si>
  <si>
    <t xml:space="preserve">    4 - Vodorovné konstrukce</t>
  </si>
  <si>
    <t xml:space="preserve">    5 - Zpevněné plochy</t>
  </si>
  <si>
    <t xml:space="preserve">    6 - Úpravy povrchů, podlahy a osazování výplní</t>
  </si>
  <si>
    <t xml:space="preserve">    9 - Ostatní konstrukce a práce-bourání</t>
  </si>
  <si>
    <t xml:space="preserve">      95 - Různé dokončovací konstrukce a práce pozemních staveb</t>
  </si>
  <si>
    <t xml:space="preserve">      99 - Přesun hmot</t>
  </si>
  <si>
    <t xml:space="preserve">    997 - Přesun sutě</t>
  </si>
  <si>
    <t xml:space="preserve">PSV - Práce a dodávky PSV </t>
  </si>
  <si>
    <t xml:space="preserve">    711 - Izolace proti vodě, vlhkosti a plynům</t>
  </si>
  <si>
    <t xml:space="preserve">    712 - Povlakové krytiny</t>
  </si>
  <si>
    <t xml:space="preserve">    713 - Izolace tepelné</t>
  </si>
  <si>
    <t xml:space="preserve">    721 - Zdravotechnika - vnitřní kanalizace</t>
  </si>
  <si>
    <t xml:space="preserve">    762 - Konstrukce tesařské</t>
  </si>
  <si>
    <t xml:space="preserve">    764 - Konstrukce klempířské</t>
  </si>
  <si>
    <t xml:space="preserve">    766 - Konstrukce truhlářské</t>
  </si>
  <si>
    <t xml:space="preserve">    767 - Konstrukce zámečnické</t>
  </si>
  <si>
    <t xml:space="preserve">    771 - Podlahy z dlaždic</t>
  </si>
  <si>
    <t xml:space="preserve">    783 - Dokončovací práce - nátěry</t>
  </si>
  <si>
    <t xml:space="preserve">    784 - Dokončovací práce - malby a tapety</t>
  </si>
  <si>
    <t>M - Práce a dodávky M</t>
  </si>
  <si>
    <t xml:space="preserve">    21-M - Elektromontáže</t>
  </si>
  <si>
    <t>N00 - Nepojmenované, ostatní práce a dodávky</t>
  </si>
  <si>
    <t>Ostatní - Ostatní</t>
  </si>
  <si>
    <t xml:space="preserve">    OST11 - Dodatečné informace _ změna/úprava a doplnění položek_23.11.2017  </t>
  </si>
  <si>
    <t>HSV</t>
  </si>
  <si>
    <t>Práce a dodávky HSV</t>
  </si>
  <si>
    <t>Zemní práce</t>
  </si>
  <si>
    <t>113106121</t>
  </si>
  <si>
    <t>Rozebrání dlažeb nebo dílců komunikací pro pěší z betonových nebo kamenných dlaždic</t>
  </si>
  <si>
    <t>m2</t>
  </si>
  <si>
    <t>CS ÚRS 2016 01</t>
  </si>
  <si>
    <t>1450695321</t>
  </si>
  <si>
    <t>VV</t>
  </si>
  <si>
    <t>"viz v.č. SO03-b-1.01-05, b-2.01-05"</t>
  </si>
  <si>
    <t>"okopový chodník, pro zpětné uložení" (56,0*0,5)</t>
  </si>
  <si>
    <t>Součet</t>
  </si>
  <si>
    <t>132212201</t>
  </si>
  <si>
    <t>Hloubení rýh š přes 600 do 2000 mm ručním nebo pneum nářadím v soudržných horninách tř. 3</t>
  </si>
  <si>
    <t>m3</t>
  </si>
  <si>
    <t>-1166542121</t>
  </si>
  <si>
    <t>"spodní stavba" (56,0*1,0*1,0)</t>
  </si>
  <si>
    <t>174101101</t>
  </si>
  <si>
    <t>Zásyp jam, šachet rýh nebo kolem objektů sypaninou se zhutněním</t>
  </si>
  <si>
    <t>2063560381</t>
  </si>
  <si>
    <t>"spodní stavba" (56,0*1*1)</t>
  </si>
  <si>
    <t>Svislé a kompletní konstrukce</t>
  </si>
  <si>
    <t>317944321</t>
  </si>
  <si>
    <t>Válcované nosníky do č.12 dodatečně osazované do připravených otvorů</t>
  </si>
  <si>
    <t>t</t>
  </si>
  <si>
    <t>-200453595</t>
  </si>
  <si>
    <t>"rozšíření dveřního otvoru" 11,1/1000*(2*1,3)</t>
  </si>
  <si>
    <t>319201321</t>
  </si>
  <si>
    <t>Vyrovnání nerovného povrchu zdiva tl do 30 mm maltou</t>
  </si>
  <si>
    <t>108207341</t>
  </si>
  <si>
    <t>"viz výměna výplní" 571,54*0,25</t>
  </si>
  <si>
    <t>346244381</t>
  </si>
  <si>
    <t xml:space="preserve">Plentování v do 200 mm válcovaných nosníků </t>
  </si>
  <si>
    <t>1685438758</t>
  </si>
  <si>
    <t>"rozšíření dveřního otvoru" 1,3*0,65</t>
  </si>
  <si>
    <t>392901111</t>
  </si>
  <si>
    <t>Omytí líce obezdívky tlakovou vodou</t>
  </si>
  <si>
    <t>-142389182</t>
  </si>
  <si>
    <t>"spodní stavba" (56,0*1,3)</t>
  </si>
  <si>
    <t>Vodorovné konstrukce</t>
  </si>
  <si>
    <t>413232211</t>
  </si>
  <si>
    <t>Zazdívka zhlaví válcovaných nosníků v do 150 mm</t>
  </si>
  <si>
    <t>kus</t>
  </si>
  <si>
    <t>-1724998665</t>
  </si>
  <si>
    <t>Zpevněné plochy</t>
  </si>
  <si>
    <t>564211111</t>
  </si>
  <si>
    <t>Podklad nebo podsyp ze štěrkopísku ŠP tl 50 mm</t>
  </si>
  <si>
    <t>-1438208607</t>
  </si>
  <si>
    <t>596811120</t>
  </si>
  <si>
    <t>Kladení betonové dlažby komunikací pro pěší do lože z kameniva vel do 0,09 m2 plochy do 50 m2</t>
  </si>
  <si>
    <t>896368981</t>
  </si>
  <si>
    <t>M</t>
  </si>
  <si>
    <t>592555000</t>
  </si>
  <si>
    <t>dlaždice betonová desková 500/500/50 mm přírodní hladká - specifikace dle PD a TZ (předpoklad doplnění stávajících dlaždic do 20%)</t>
  </si>
  <si>
    <t>-655030800</t>
  </si>
  <si>
    <t>28*0,22 'Přepočtené koeficientem množství</t>
  </si>
  <si>
    <t>Úpravy povrchů, podlahy a osazování výplní</t>
  </si>
  <si>
    <t>612131121</t>
  </si>
  <si>
    <t>Penetrace vnitřních stěn nanášená ručně</t>
  </si>
  <si>
    <t>459635228</t>
  </si>
  <si>
    <t>142,885+228,616</t>
  </si>
  <si>
    <t>612142001</t>
  </si>
  <si>
    <t>Potažení vnitřních stěn sklovláknitým pletivem vtlačeným do tenkovrstvé hmoty</t>
  </si>
  <si>
    <t>-1213747692</t>
  </si>
  <si>
    <t xml:space="preserve">"předpoklad-50% viz štukové vrstvy" 371,501*0,5" </t>
  </si>
  <si>
    <t>6121430R0</t>
  </si>
  <si>
    <t>Příplatek za dodávku a osazení veškerých omítkových lišt, rohovníků a profilů vnitřních omítek stěn - viz specifikace systému a TP výrobce, TZ</t>
  </si>
  <si>
    <t>CS VLASTNÍ</t>
  </si>
  <si>
    <t>-1423624215</t>
  </si>
  <si>
    <t>"kompletní provedení dle specifikace PD a TZ vč. všech souvisejících prací a dodávek"</t>
  </si>
  <si>
    <t>"množství vztaženo k celkové výměře povrchů stěn" 371,501</t>
  </si>
  <si>
    <t>612311131</t>
  </si>
  <si>
    <t>Potažení vnitřních stěn vápenným štukem tloušťky do 3 mm</t>
  </si>
  <si>
    <t>418825250</t>
  </si>
  <si>
    <t>612325301</t>
  </si>
  <si>
    <t>Vápenocementová hladká omítka ostění nebo nadpraží</t>
  </si>
  <si>
    <t>-39164220</t>
  </si>
  <si>
    <t>612325402</t>
  </si>
  <si>
    <t>Oprava vnitřní vápenocementové hrubé omítky stěn v rozsahu plochy do 30%</t>
  </si>
  <si>
    <t>1987626922</t>
  </si>
  <si>
    <t>615142012</t>
  </si>
  <si>
    <t>Potažení vnitřních nosníků rabicovým pletivem</t>
  </si>
  <si>
    <t>-1511286097</t>
  </si>
  <si>
    <t>621131121</t>
  </si>
  <si>
    <t>Penetrace vnějších stěn a podhledů nanášená ručně</t>
  </si>
  <si>
    <t>-1000895451</t>
  </si>
  <si>
    <t>(171,88+82,62+1643,393)</t>
  </si>
  <si>
    <t>621221121</t>
  </si>
  <si>
    <t>Montáž zateplení vnějších podhledů z minerální vlny s kolmou orientací vláken tl do 120 mm</t>
  </si>
  <si>
    <t>497226341</t>
  </si>
  <si>
    <t>Poznámka k položce:
V jednotkové ceně zahrnut příplatek za stěrkový tmel s vyztuženým vláknem - dle specifikace PD.</t>
  </si>
  <si>
    <t xml:space="preserve">"kompletní systém ETICS" </t>
  </si>
  <si>
    <t>(30,6*2,7)</t>
  </si>
  <si>
    <t>631515290</t>
  </si>
  <si>
    <t>deska minerální izolační TF tl.120 mm - specifikace dle PD a TZ</t>
  </si>
  <si>
    <t>-258794140</t>
  </si>
  <si>
    <t>82,62*1,02 'Přepočtené koeficientem množství</t>
  </si>
  <si>
    <t>621251105</t>
  </si>
  <si>
    <t>Příplatek k cenám kontaktního zateplení podhledů za použití tepelněizolačních zátek z minerální vlny</t>
  </si>
  <si>
    <t>-1785078351</t>
  </si>
  <si>
    <t>622142001</t>
  </si>
  <si>
    <t>Potažení vnějších stěn sklovláknitým pletivem vtlačeným do tenkovrstvé hmoty</t>
  </si>
  <si>
    <t>82304523</t>
  </si>
  <si>
    <t xml:space="preserve">"nezateplené plochy fasády" </t>
  </si>
  <si>
    <t>(33,84+36,4+16,24+27,6+25)</t>
  </si>
  <si>
    <t>(146,0)</t>
  </si>
  <si>
    <t>622211021</t>
  </si>
  <si>
    <t xml:space="preserve">Montáž zateplení vnějších stěn z polystyrénových desek tl do 120 mm </t>
  </si>
  <si>
    <t>1274362085</t>
  </si>
  <si>
    <t>"kompletní systém ETICS"</t>
  </si>
  <si>
    <t>(82,0*0,4)</t>
  </si>
  <si>
    <t>"spodní stavba" (56,0*1,0)</t>
  </si>
  <si>
    <t>283763560</t>
  </si>
  <si>
    <t>deska fasádní polystyrénová izolační Perimeter (EPS P) 1265 x 615 x 80 mm</t>
  </si>
  <si>
    <t>987493174</t>
  </si>
  <si>
    <t>88,8*1,02 'Přepočtené koeficientem množství</t>
  </si>
  <si>
    <t>622221021</t>
  </si>
  <si>
    <t>Montáž zateplení vnějších stěn z minerální vlny s podélnou orientací vláken tl do 120 mm</t>
  </si>
  <si>
    <t>-888279709</t>
  </si>
  <si>
    <t>(157*8,5)+180,0-(237,15)</t>
  </si>
  <si>
    <t>27</t>
  </si>
  <si>
    <t>-628025952</t>
  </si>
  <si>
    <t>1277,35*1,02 'Přepočtené koeficientem množství</t>
  </si>
  <si>
    <t>28</t>
  </si>
  <si>
    <t>622222051</t>
  </si>
  <si>
    <t>Montáž zateplení vnějšího ostění nebo nadpraží hl. špalety do 400 mm z minerální vlny tl do 40 mm</t>
  </si>
  <si>
    <t>m</t>
  </si>
  <si>
    <t>-2011735593</t>
  </si>
  <si>
    <t>"viz výplně otvorů" (571,54)</t>
  </si>
  <si>
    <t>29</t>
  </si>
  <si>
    <t>631515180</t>
  </si>
  <si>
    <t>deska minerální izolační TF tl.40 mm - specifikace dle PD a TZ</t>
  </si>
  <si>
    <t>1508281941</t>
  </si>
  <si>
    <t>571,54*0,385 'Přepočtené koeficientem množství</t>
  </si>
  <si>
    <t>30</t>
  </si>
  <si>
    <t>622251105</t>
  </si>
  <si>
    <t>Příplatek k cenám kontaktního zateplení stěn za použití tepelněizolačních zátek z minerální vlny</t>
  </si>
  <si>
    <t>704623314</t>
  </si>
  <si>
    <t>31</t>
  </si>
  <si>
    <t>622131101</t>
  </si>
  <si>
    <t>Cementový postřik vnějších stěn nanášený celoplošně ručně</t>
  </si>
  <si>
    <t>1794609081</t>
  </si>
  <si>
    <t>759,157+72,8</t>
  </si>
  <si>
    <t>32</t>
  </si>
  <si>
    <t>622321101</t>
  </si>
  <si>
    <t>Vápenocementová omítka hrubá jednovrstvá nezatřená vnějších stěn nanášená ručně</t>
  </si>
  <si>
    <t>-1723148327</t>
  </si>
  <si>
    <t>"předpokládané množství 40% z celkové plochy"</t>
  </si>
  <si>
    <t>"viz celková plocha fasády" (171,88+82,62+1643,393)*0,4</t>
  </si>
  <si>
    <t>33</t>
  </si>
  <si>
    <t>622325102</t>
  </si>
  <si>
    <t>Oprava vnější vápenné nebo vápenocementové hladké omítky složitosti 1 stěn v rozsahu do 30%</t>
  </si>
  <si>
    <t>1906133058</t>
  </si>
  <si>
    <t>34</t>
  </si>
  <si>
    <t>622331101</t>
  </si>
  <si>
    <t>Cementová omítka hrubá jednovrstvá nezatřená vnějších stěn nanášená ručně</t>
  </si>
  <si>
    <t>-491272148</t>
  </si>
  <si>
    <t>"podklad pro izolaci spodní stavby" (56,0*1,3)</t>
  </si>
  <si>
    <t>35</t>
  </si>
  <si>
    <t>622454R04</t>
  </si>
  <si>
    <t>Příplatek ke KZS za systémové doplňky a příslušenství</t>
  </si>
  <si>
    <t>-1747038378</t>
  </si>
  <si>
    <t xml:space="preserve">"dle TP konkrétního výrobce KZS + požadavky PD a TZ" </t>
  </si>
  <si>
    <t>-veškeré systémové lišty, rohovníky, profily</t>
  </si>
  <si>
    <t>Množství vztaženo na plochu KZS.</t>
  </si>
  <si>
    <t>171,88+82,62+1643,393</t>
  </si>
  <si>
    <t>36</t>
  </si>
  <si>
    <t>622511111</t>
  </si>
  <si>
    <t>Tenkovrstvá dekorativní mozaiková střednězrnná omítka vnějších stěn zrnitost 1,6 mm</t>
  </si>
  <si>
    <t>1397563144</t>
  </si>
  <si>
    <t xml:space="preserve">Poznámka k položce:
Penetrace s křemičitým pískem
</t>
  </si>
  <si>
    <t>"v ceně příslušná penetrace podkladu" (32,8+139,08)</t>
  </si>
  <si>
    <t>37</t>
  </si>
  <si>
    <t>622541021</t>
  </si>
  <si>
    <t>Tenkovrstvá silikonsilikátová zrnitá omítka tl. 2,0 mm včetně penetrace vnějších stěn</t>
  </si>
  <si>
    <t>-118568383</t>
  </si>
  <si>
    <t>"v ceně příslušná penetrace podkladu" (1277,35+220,043+146,0)</t>
  </si>
  <si>
    <t>38</t>
  </si>
  <si>
    <t>621541021</t>
  </si>
  <si>
    <t>Tenkovrstvá silikonsilikátová zrnitá omítka tl. 2,0 mm včetně penetrace vnějších podhledů</t>
  </si>
  <si>
    <t>17934225</t>
  </si>
  <si>
    <t>"v ceně příslušná penetrace podkladu" (82,62)</t>
  </si>
  <si>
    <t>39</t>
  </si>
  <si>
    <t>629991011</t>
  </si>
  <si>
    <t>Zakrytí výplní otvorů a svislých ploch fólií přilepenou lepící páskou</t>
  </si>
  <si>
    <t>895023716</t>
  </si>
  <si>
    <t>"viz výplně otvorů" (237,15)</t>
  </si>
  <si>
    <t>40</t>
  </si>
  <si>
    <t>629995101</t>
  </si>
  <si>
    <t>Očištění vnějších ploch tlakovou vodou</t>
  </si>
  <si>
    <t>-532195408</t>
  </si>
  <si>
    <t>41</t>
  </si>
  <si>
    <t>632450131</t>
  </si>
  <si>
    <t>Vyrovnávací cementový potěr tl do 20 mm ze suchých směsí provedený v ploše</t>
  </si>
  <si>
    <t>1867177644</t>
  </si>
  <si>
    <t>"C 30, vč. příslušné ponetrace podkladu" (121,812)</t>
  </si>
  <si>
    <t>Ostatní konstrukce a práce-bourání</t>
  </si>
  <si>
    <t>42</t>
  </si>
  <si>
    <t>949101111</t>
  </si>
  <si>
    <t>Lešení pomocné pro objekty pozemních staveb s lešeňovou podlahou v do 1,9 m zatížení do 150 kg/m2</t>
  </si>
  <si>
    <t>-1500052118</t>
  </si>
  <si>
    <t>"předpoklad" 132,54*2*1,2</t>
  </si>
  <si>
    <t>43</t>
  </si>
  <si>
    <t>952901111</t>
  </si>
  <si>
    <t>Vyčištění budov bytové a občanské výstavby při výšce podlaží do 4 m</t>
  </si>
  <si>
    <t>635996589</t>
  </si>
  <si>
    <t>44</t>
  </si>
  <si>
    <t>962032230</t>
  </si>
  <si>
    <t>Bourání zdiva z cihel pálených nebo vápenopískových na MV nebo MVC do 1 m3</t>
  </si>
  <si>
    <t>1352802990</t>
  </si>
  <si>
    <t>"rozšíření dveřního otvoru" 0,2*0,25*2,8</t>
  </si>
  <si>
    <t>Mezisoučet</t>
  </si>
  <si>
    <t>"ostatní uvolněné zdivo" 0,5</t>
  </si>
  <si>
    <t>45</t>
  </si>
  <si>
    <t>967031132</t>
  </si>
  <si>
    <t>Přisekání rovných ostění v cihelném zdivu na MV nebo MVC</t>
  </si>
  <si>
    <t>-361053809</t>
  </si>
  <si>
    <t>571,54*0,25</t>
  </si>
  <si>
    <t>46</t>
  </si>
  <si>
    <t>973031324</t>
  </si>
  <si>
    <t>Vysekání kapes ve zdivu cihelném na MV nebo MVC pl do 0,10 m2 hl do 150 mm</t>
  </si>
  <si>
    <t>1516923741</t>
  </si>
  <si>
    <t>"rozšíření dveřního otvoru" 2,0</t>
  </si>
  <si>
    <t>95</t>
  </si>
  <si>
    <t>Různé dokončovací konstrukce a práce pozemních staveb</t>
  </si>
  <si>
    <t>47</t>
  </si>
  <si>
    <t>950125002</t>
  </si>
  <si>
    <t>DMTŽ všech prvků a zařízení na fasádě fasády - vč. příslušenství a komponentů</t>
  </si>
  <si>
    <t>HZS</t>
  </si>
  <si>
    <t>845033651</t>
  </si>
  <si>
    <t>"kompletní provedení dle specifikace PD a TZ vč. všech souvisejících prací a dodávek - viz v.č. SO03-b-1.01-05, b-2.01-05"</t>
  </si>
  <si>
    <t xml:space="preserve">"R-pložka - v ceně zahrnuta kompletní demontáž, likvidace, případné uskladnění pro zpětnou montáž" (90,0)  </t>
  </si>
  <si>
    <t>48</t>
  </si>
  <si>
    <t>950125012</t>
  </si>
  <si>
    <t>DMTŽ všech prvků a zařízení na střeše objektu - vč. příslušenství a komponentů</t>
  </si>
  <si>
    <t>803576721</t>
  </si>
  <si>
    <t xml:space="preserve">"R-pložka - v ceně zahrnuta kompletní demontáž, likvidace, případné uskladnění pro zpětnou montáž" (85,0)  </t>
  </si>
  <si>
    <t>49</t>
  </si>
  <si>
    <t>950125101</t>
  </si>
  <si>
    <t>O/01 - výměna odvětrávacích hlavic kanalizace prům. 150 mm</t>
  </si>
  <si>
    <t>-1689192186</t>
  </si>
  <si>
    <t>"R-položka , v ceně demontáž, dodávka + montáž, viz detail" (25,0)</t>
  </si>
  <si>
    <t>50</t>
  </si>
  <si>
    <t>950125105</t>
  </si>
  <si>
    <t>Provedení utěsnění šech větracích otvorů v atikách - dle specifikace</t>
  </si>
  <si>
    <t>-1568016185</t>
  </si>
  <si>
    <t>"R-položka, v ceně započítány potřebné dodávky materiálů"</t>
  </si>
  <si>
    <t>(25,0)</t>
  </si>
  <si>
    <t>51</t>
  </si>
  <si>
    <t>950125201</t>
  </si>
  <si>
    <t xml:space="preserve">Oprava oplocení u JZ strany - (DMTŽ + úprava zkrácením + obnova nátěrů + zpětná montáž) </t>
  </si>
  <si>
    <t>-1793916900</t>
  </si>
  <si>
    <t>(1,0)</t>
  </si>
  <si>
    <t>52</t>
  </si>
  <si>
    <t>950125202</t>
  </si>
  <si>
    <t xml:space="preserve">VZT - odvětrání sociálek - (dozdění jádra (1300/800 mm) + zvednutí VZT na min výšku 500 mm nad úroveň střešního pláště </t>
  </si>
  <si>
    <t>-1348962166</t>
  </si>
  <si>
    <t>53</t>
  </si>
  <si>
    <t>950125203</t>
  </si>
  <si>
    <t xml:space="preserve">VZT - odvětrání sociálek - zvednutí VZT na min výšku 500 mm nad úroveň střešního pláště </t>
  </si>
  <si>
    <t>-715798026</t>
  </si>
  <si>
    <t>54</t>
  </si>
  <si>
    <t>950125204</t>
  </si>
  <si>
    <t xml:space="preserve">VZT - odvětrání kuchyně - (zrušení žaluzií 400/500 mm + D+M výfukové hlavice prům. 400 mm, vč. dopojení </t>
  </si>
  <si>
    <t>-645518688</t>
  </si>
  <si>
    <t>55</t>
  </si>
  <si>
    <t>950125205</t>
  </si>
  <si>
    <t>Žaluzie na střeše - (zvednutí na min výšku 500 mm nad střešní plášť + úprava rozměrů, 4000/630 mm ) vč. příslušenství a komponentů</t>
  </si>
  <si>
    <t>656624685</t>
  </si>
  <si>
    <t>(6,0)</t>
  </si>
  <si>
    <t>56</t>
  </si>
  <si>
    <t>950125206</t>
  </si>
  <si>
    <t>Výduch VZT prům. 300 mm - (zvednutí na min výšku 500 mm nad střešní plášť) vč. příslušenství a komponentů</t>
  </si>
  <si>
    <t>-178188512</t>
  </si>
  <si>
    <t>57</t>
  </si>
  <si>
    <t>950125207</t>
  </si>
  <si>
    <t>Anténní stožáry - (demontáž, obnova nátěrů, zpětná MTŽ a osazení) vč. kotvení, příslušenství a komponentů</t>
  </si>
  <si>
    <t>-1809258454</t>
  </si>
  <si>
    <t>(2,0)</t>
  </si>
  <si>
    <t>58</t>
  </si>
  <si>
    <t>950125208</t>
  </si>
  <si>
    <t>VZT komory - (zateplení + obalení střešní krytinou vč. podkladních vrstev )</t>
  </si>
  <si>
    <t>-1960710398</t>
  </si>
  <si>
    <t>(5,0)</t>
  </si>
  <si>
    <t>59</t>
  </si>
  <si>
    <t>950125209</t>
  </si>
  <si>
    <t>Ocelové potrubí na fasádě - DMTŽ + úprava + zpětná montáž na prodloužené kotvy</t>
  </si>
  <si>
    <t>1654469875</t>
  </si>
  <si>
    <t>(3,0)</t>
  </si>
  <si>
    <t>60</t>
  </si>
  <si>
    <t>950125210</t>
  </si>
  <si>
    <t>Klima jednotky - (demontáž, uskladnění, úprava kotvících prvků, zpětná montáž, dopojení, revize) vč. příslušenství a komponentů</t>
  </si>
  <si>
    <t>-575966721</t>
  </si>
  <si>
    <t>(4,0)</t>
  </si>
  <si>
    <t>99</t>
  </si>
  <si>
    <t>Přesun hmot</t>
  </si>
  <si>
    <t>61</t>
  </si>
  <si>
    <t>999281111</t>
  </si>
  <si>
    <t>Přesun hmot pro opravy a údržbu budov</t>
  </si>
  <si>
    <t>CS ÚRS 2010 02</t>
  </si>
  <si>
    <t>1929015216</t>
  </si>
  <si>
    <t>62</t>
  </si>
  <si>
    <t>968062955</t>
  </si>
  <si>
    <t xml:space="preserve">Vybourání rámů výplní otvorů a meziokenních vložek, bez rozlišení, vč. vyvěšení křídel, demontáže parapetů, prahů, mříží a a ostatních příslušenství a komponentů </t>
  </si>
  <si>
    <t>1253911115</t>
  </si>
  <si>
    <t xml:space="preserve">"R-položka" </t>
  </si>
  <si>
    <t>(1,75*1,8*46)+(1,75*1,15*20)+(1,75*0,8*1)+(1,75*1*2)+(0,8*0,8*2)</t>
  </si>
  <si>
    <t>(0,835*0,835*2)+(1,73*0,54*4)+(1,6*1,35*1)+(1,9*2,55*3)+(0,85*2,75*1)+(1,9*2,2*4)+(1,9*2,6*1)</t>
  </si>
  <si>
    <t>63</t>
  </si>
  <si>
    <t>941111112</t>
  </si>
  <si>
    <t>Montáž lešení řadového trubkového lehkého s podlahami zatížení do 200 kg/m2 š do 0,9 m v do 25 m</t>
  </si>
  <si>
    <t>1817736249</t>
  </si>
  <si>
    <t>(157,5*8,5)+(100,0*1,8)+(4*1,25*8,5)</t>
  </si>
  <si>
    <t>64</t>
  </si>
  <si>
    <t>941111212</t>
  </si>
  <si>
    <t>Příplatek k lešení řadovému trubkovému lehkému s podlahami š 0,9 m v 25 m za první a ZKD den použití</t>
  </si>
  <si>
    <t>1789789551</t>
  </si>
  <si>
    <t>1561,25*120 'Přepočtené koeficientem množství</t>
  </si>
  <si>
    <t>65</t>
  </si>
  <si>
    <t>941111812</t>
  </si>
  <si>
    <t>Demontáž lešení řadového trubkového lehkého s podlahami zatížení do 200 kg/m2 š do 0,9 m v do 25 m</t>
  </si>
  <si>
    <t>-576353361</t>
  </si>
  <si>
    <t>66</t>
  </si>
  <si>
    <t>944511111</t>
  </si>
  <si>
    <t>Montáž ochranné sítě z textilie z umělých vláken</t>
  </si>
  <si>
    <t>-1900472094</t>
  </si>
  <si>
    <t>67</t>
  </si>
  <si>
    <t>944511211</t>
  </si>
  <si>
    <t>Příplatek k ochranné síti za první a ZKD den použití</t>
  </si>
  <si>
    <t>774522576</t>
  </si>
  <si>
    <t>68</t>
  </si>
  <si>
    <t>944511811</t>
  </si>
  <si>
    <t>Demontáž ochranné sítě z textilie z umělých vláken</t>
  </si>
  <si>
    <t>1419353295</t>
  </si>
  <si>
    <t>69</t>
  </si>
  <si>
    <t>978013191</t>
  </si>
  <si>
    <t>Otlučení vnitřních omítek stěn MV nebo MVC stěn o rozsahu do 100 %</t>
  </si>
  <si>
    <t>-1863942195</t>
  </si>
  <si>
    <t>"ostění, nadpraží" (571,54*0,25)</t>
  </si>
  <si>
    <t>70</t>
  </si>
  <si>
    <t>978013141</t>
  </si>
  <si>
    <t>Otlučení vnitřních omítek stěn MV nebo MVC stěn o rozsahu do 30 %</t>
  </si>
  <si>
    <t>-2090813708</t>
  </si>
  <si>
    <t>"oprava kolem výplní otvorů" (571,54*0,4)</t>
  </si>
  <si>
    <t>71</t>
  </si>
  <si>
    <t>962031132</t>
  </si>
  <si>
    <t>Bourání přizdívek z cihel pálených na MVC tl do 100 mm</t>
  </si>
  <si>
    <t>1149122765</t>
  </si>
  <si>
    <t>"izolační přizdívka spodní stavby" (56,0)</t>
  </si>
  <si>
    <t>72</t>
  </si>
  <si>
    <t>978071221</t>
  </si>
  <si>
    <t>Otlučení omítky a odstranění izolace z lepenky svislé pl přes 1 m2</t>
  </si>
  <si>
    <t>-440101893</t>
  </si>
  <si>
    <t>"izolace spodní stavby" (56,0)</t>
  </si>
  <si>
    <t>73</t>
  </si>
  <si>
    <t>965043341</t>
  </si>
  <si>
    <t>Bourání podkladů pod dlažby betonových s potěrem nebo teracem tl do 100 mm pl přes 4 m2</t>
  </si>
  <si>
    <t>-1515556247</t>
  </si>
  <si>
    <t>"vnější schodiště a rampy" (121,812*0,05)</t>
  </si>
  <si>
    <t>74</t>
  </si>
  <si>
    <t>965081213</t>
  </si>
  <si>
    <t>Bourání podlah z dlaždic keramických nebo xylolitových tl do 10 mm pl přes 1 m2</t>
  </si>
  <si>
    <t>519098933</t>
  </si>
  <si>
    <t>"vnější schodiště a rampy" (7*1,2*0,15)+(15,135*1,2)+(20,0*1,2)+(2,2*6*0,15)+(28,3*2,7)</t>
  </si>
  <si>
    <t>75</t>
  </si>
  <si>
    <t>978059641</t>
  </si>
  <si>
    <t>Odsekání a odebrání obkladů stěn z vnějších obkládaček pl přes 1 m2</t>
  </si>
  <si>
    <t>2110976586</t>
  </si>
  <si>
    <t>76</t>
  </si>
  <si>
    <t>978015291</t>
  </si>
  <si>
    <t>Otlučení vnějších omítek MV nebo MVC stupeň složitosti I až IV o rozsahu do 100 %</t>
  </si>
  <si>
    <t>1470525735</t>
  </si>
  <si>
    <t>77</t>
  </si>
  <si>
    <t>978036131</t>
  </si>
  <si>
    <t>Otlučení vnějších omítek břízolitových o rozsahu do 20 %</t>
  </si>
  <si>
    <t>-1284312567</t>
  </si>
  <si>
    <t>"plocha-předpoklad" 171,88+1643,393</t>
  </si>
  <si>
    <t>"plocha podhledů+ostatní" (82,62)</t>
  </si>
  <si>
    <t>997</t>
  </si>
  <si>
    <t>Přesun sutě</t>
  </si>
  <si>
    <t>78</t>
  </si>
  <si>
    <t>997013212</t>
  </si>
  <si>
    <t xml:space="preserve">Vnitrostaveništní doprava suti a vybouraných hmot </t>
  </si>
  <si>
    <t>1208383361</t>
  </si>
  <si>
    <t>79</t>
  </si>
  <si>
    <t>997013R31</t>
  </si>
  <si>
    <t>Poplatek za uložení stavebního odpadu, bez rozlišení, na skládce (skládkovné)</t>
  </si>
  <si>
    <t>1379218739</t>
  </si>
  <si>
    <t>80</t>
  </si>
  <si>
    <t>997211111</t>
  </si>
  <si>
    <t>Svislá doprava suti na v 3,5 m</t>
  </si>
  <si>
    <t>-2035074098</t>
  </si>
  <si>
    <t>81</t>
  </si>
  <si>
    <t>997211119</t>
  </si>
  <si>
    <t>Příplatek ZKD 3,5 m výšky u svislé dopravy suti</t>
  </si>
  <si>
    <t>691065995</t>
  </si>
  <si>
    <t>195,703*1,5 'Přepočtené koeficientem množství</t>
  </si>
  <si>
    <t>82</t>
  </si>
  <si>
    <t>997321511</t>
  </si>
  <si>
    <t>Vodorovná doprava suti a vybouraných hmot po suchu do 1 km</t>
  </si>
  <si>
    <t>1778766284</t>
  </si>
  <si>
    <t>83</t>
  </si>
  <si>
    <t>997321519</t>
  </si>
  <si>
    <t>Příplatek ZKD 1km vodorovné dopravy suti a vybouraných hmot po suchu</t>
  </si>
  <si>
    <t>-446766439</t>
  </si>
  <si>
    <t>195,703*15 'Přepočtené koeficientem množství</t>
  </si>
  <si>
    <t>84</t>
  </si>
  <si>
    <t>997321611</t>
  </si>
  <si>
    <t>Nakládání nebo překládání suti a vybouraných hmot</t>
  </si>
  <si>
    <t>-185372473</t>
  </si>
  <si>
    <t>PSV</t>
  </si>
  <si>
    <t xml:space="preserve">Práce a dodávky PSV </t>
  </si>
  <si>
    <t>711</t>
  </si>
  <si>
    <t>Izolace proti vodě, vlhkosti a plynům</t>
  </si>
  <si>
    <t>85</t>
  </si>
  <si>
    <t>711113117.1</t>
  </si>
  <si>
    <t xml:space="preserve">Izolace proti zemní vlhkosti vodorovná za studena těsnicí stěrkou </t>
  </si>
  <si>
    <t>1762560498</t>
  </si>
  <si>
    <t>"flexibilní dvousložková hydroizolační stěrka na bázi styrolakryátové polymerní disperze, miner.plniv a hydrau.pojiva"</t>
  </si>
  <si>
    <t>"venkovní dlažby, dvojnásobná" (121,812*2)</t>
  </si>
  <si>
    <t>86</t>
  </si>
  <si>
    <t>711113127.1</t>
  </si>
  <si>
    <t xml:space="preserve">Izolace proti zemní vlhkosti svislá za studena těsnicí stěrkou </t>
  </si>
  <si>
    <t>-1520637614</t>
  </si>
  <si>
    <t>"hydroizolační stěrka z dvousložkového živičného lepidla, vč. příslušenství" (56,0*1,3)</t>
  </si>
  <si>
    <t>87</t>
  </si>
  <si>
    <t>711132101</t>
  </si>
  <si>
    <t>Provedení izolace proti zemní vlhkosti pásy na sucho svislé AIP nebo tkaninou</t>
  </si>
  <si>
    <t>2071889448</t>
  </si>
  <si>
    <t>(56,0*2)</t>
  </si>
  <si>
    <t>88</t>
  </si>
  <si>
    <t>283230450</t>
  </si>
  <si>
    <t>fólie multifunkční profilovaná (nopová) 2 x 20 m - specifikace dle PD a TZ</t>
  </si>
  <si>
    <t>925829925</t>
  </si>
  <si>
    <t>112*1,2 'Přepočtené koeficientem množství</t>
  </si>
  <si>
    <t>89</t>
  </si>
  <si>
    <t>693110380</t>
  </si>
  <si>
    <t xml:space="preserve">geotextilie 300 g/m2 - specifikace dle PD a TZ </t>
  </si>
  <si>
    <t>836980126</t>
  </si>
  <si>
    <t>90</t>
  </si>
  <si>
    <t>711161382</t>
  </si>
  <si>
    <t>Izolace proti zemní vlhkosti foliemi nopovými ukončené horní provětrávací lištou</t>
  </si>
  <si>
    <t>-1738920622</t>
  </si>
  <si>
    <t>"viz v.č. SO03-b-1.01-05, b-2.01-05" 56,0</t>
  </si>
  <si>
    <t>91</t>
  </si>
  <si>
    <t>998711202</t>
  </si>
  <si>
    <t xml:space="preserve">Přesun hmot procentní pro izolace proti vodě, vlhkosti a plynům v objektech </t>
  </si>
  <si>
    <t>%</t>
  </si>
  <si>
    <t>698849289</t>
  </si>
  <si>
    <t>712</t>
  </si>
  <si>
    <t>Povlakové krytiny</t>
  </si>
  <si>
    <t>92</t>
  </si>
  <si>
    <t>712012111</t>
  </si>
  <si>
    <t>Příprava stávajícího podkladu střech - (očištění a odmaštění povrchu+prořezání boulí+oprava poruch NAIP asf. pásem do cca 15% plochy)</t>
  </si>
  <si>
    <t>1958237537</t>
  </si>
  <si>
    <t>"R-položka" - "stávající podklad bude sloužit jako parozábrana"</t>
  </si>
  <si>
    <t>(31,3*40,4)-(18,2*6,0)+(16,0*24,64)</t>
  </si>
  <si>
    <t>(347,1*1,3)</t>
  </si>
  <si>
    <t>93</t>
  </si>
  <si>
    <t>712331101</t>
  </si>
  <si>
    <t>Provedení povlakové krytiny střech do 10° podkladní vrstvy pásy na sucho AIP, NAIP nebo tkaninou</t>
  </si>
  <si>
    <t>-1277654621</t>
  </si>
  <si>
    <t>(1549,56+451,23)</t>
  </si>
  <si>
    <t>94</t>
  </si>
  <si>
    <t>693112550</t>
  </si>
  <si>
    <t>geotextilie netkaná (polypropylen) PP 120</t>
  </si>
  <si>
    <t>-1628091911</t>
  </si>
  <si>
    <t>2000,79*1,15 'Přepočtené koeficientem množství</t>
  </si>
  <si>
    <t>712361999</t>
  </si>
  <si>
    <t>D+M - Provedení povlakové krytiny střech do 10° fólií mechanicky vakuově kotvnou - (hydroizolační folie z měkčeného PVC tl.min1,5 mm s nosnou vložkou z polyesterové mříže, Broof , vč. systém.lišt, doplňků a příslušenství, provedení vč. detailů a ukončení)</t>
  </si>
  <si>
    <t>-1387336590</t>
  </si>
  <si>
    <t>Poznámka k položce:
Cena obsahuje kompletní systémové řešení jednoho výrobce
(lišty, doplňky, příslušenství, řešení detailů a ukončení)
--------------------------------------------------------------------------
-střešní krytina je navržena rozměrově stálá střešní hydroizolační fólie z PVC tloušťky DLE ZADÁVACÍ DOKUMENTACE ; Součásti dodávky střešní krytiny jsou veškeré přechodové a ukončovací profily z poplastovaného plechu (přechod krytiny na svislé konstrukce, ukončovací a přítlačné lišty apod.) 
-podkladní ochranná separační vrstva (např. geotextílie 300 g/m2). 
Součásti dodávky povlakové krytiny je dále ošetření prostupů střechou/terasou - budou využity typové doplňky ze sortimentu použité povlakové krytiny 
(tj. manžety s otvorem 2/3 průměru prostupu, doplňková fólie bude vytažena na prostupující potrubí do výšky min.150mm na úroveň střešní krytiny, fólie bude stažena systémovou plechovou objímkou a spoj zatmelen PU tmelem)
Hydroizolace bude ukončena na prostupujících konstrukcích a u stěn min. 150 mm nad vnější povrch přiléhající střešní plochy, u atiky bude ukončena na koruně.
--------------------------------------------------------------------------</t>
  </si>
  <si>
    <t>"R-položka"</t>
  </si>
  <si>
    <t>96</t>
  </si>
  <si>
    <t>998712202</t>
  </si>
  <si>
    <t xml:space="preserve">Přesun hmot procentní pro krytiny povlakové v objektech </t>
  </si>
  <si>
    <t>1913664947</t>
  </si>
  <si>
    <t>713</t>
  </si>
  <si>
    <t>Izolace tepelné</t>
  </si>
  <si>
    <t>97</t>
  </si>
  <si>
    <t>713131141</t>
  </si>
  <si>
    <t>Montáž izolace tepelné stěn a základů lepením celoplošně rohoží, pásů, dílců, desek</t>
  </si>
  <si>
    <t>2129302243</t>
  </si>
  <si>
    <t>"atiky" (347,1*1,3)</t>
  </si>
  <si>
    <t>98</t>
  </si>
  <si>
    <t>283763550</t>
  </si>
  <si>
    <t>deska fasádní polystyrénová izolační Perimeter (EPS P) 1265 x 615 x 120 mm</t>
  </si>
  <si>
    <t>798087993</t>
  </si>
  <si>
    <t>451,23*1,02 'Přepočtené koeficientem množství</t>
  </si>
  <si>
    <t>510739079</t>
  </si>
  <si>
    <t>"vyrovnání vnitřního ostění a nadpraží" 142,0</t>
  </si>
  <si>
    <t>100</t>
  </si>
  <si>
    <t>283763610</t>
  </si>
  <si>
    <t>polystyren extrudovaný XPS - 1250 x 600 x 30 mm</t>
  </si>
  <si>
    <t>1554780276</t>
  </si>
  <si>
    <t>Poznámka k položce:
lambda=0,034 [W / m K]</t>
  </si>
  <si>
    <t>142*1,1 'Přepočtené koeficientem množství</t>
  </si>
  <si>
    <t>101</t>
  </si>
  <si>
    <t>-875578372</t>
  </si>
  <si>
    <t>"zateplení vnějších parapetů" 132,54*0,25</t>
  </si>
  <si>
    <t>102</t>
  </si>
  <si>
    <t>631515180.1</t>
  </si>
  <si>
    <t>deska minerální izolační tl. do 40 mm</t>
  </si>
  <si>
    <t>-867363787</t>
  </si>
  <si>
    <t>33,135*1,1 'Přepočtené koeficientem množství</t>
  </si>
  <si>
    <t>103</t>
  </si>
  <si>
    <t>713141135</t>
  </si>
  <si>
    <t>Montáž izolace tepelné střech plochých lepené za studena bodově 1 vrstva rohoží, pásů, dílců, desek</t>
  </si>
  <si>
    <t>2060874514</t>
  </si>
  <si>
    <t>(1549,56)*2</t>
  </si>
  <si>
    <t>104</t>
  </si>
  <si>
    <t>283759140</t>
  </si>
  <si>
    <t>deska z pěnového polystyrenu bílá EPS 100 S 1000 x 1000 x 100 mm</t>
  </si>
  <si>
    <t>177019325</t>
  </si>
  <si>
    <t>3099,12*1,02 'Přepočtené koeficientem množství</t>
  </si>
  <si>
    <t>105</t>
  </si>
  <si>
    <t>713141211</t>
  </si>
  <si>
    <t>Montáž izolace tepelné střech plochých _ atikový klín</t>
  </si>
  <si>
    <t>-295045170</t>
  </si>
  <si>
    <t>106</t>
  </si>
  <si>
    <t>631529040</t>
  </si>
  <si>
    <t>klín atikový přechodný tl.60 x 60 mm</t>
  </si>
  <si>
    <t>-1345694497</t>
  </si>
  <si>
    <t>347,1*1,1 'Přepočtené koeficientem množství</t>
  </si>
  <si>
    <t>107</t>
  </si>
  <si>
    <t>998713202</t>
  </si>
  <si>
    <t>Přesun hmot procentní pro izolace tepelné v objektech</t>
  </si>
  <si>
    <t>44245711</t>
  </si>
  <si>
    <t>721</t>
  </si>
  <si>
    <t>Zdravotechnika - vnitřní kanalizace</t>
  </si>
  <si>
    <t>108</t>
  </si>
  <si>
    <t>721210824</t>
  </si>
  <si>
    <t>Demontáž vpustí střešních DN do 150</t>
  </si>
  <si>
    <t>995164480</t>
  </si>
  <si>
    <t>(10,0)</t>
  </si>
  <si>
    <t>109</t>
  </si>
  <si>
    <t>998721202</t>
  </si>
  <si>
    <t xml:space="preserve">Přesun hmot procentní pro vnitřní kanalizace v objektech </t>
  </si>
  <si>
    <t>-746416976</t>
  </si>
  <si>
    <t>762</t>
  </si>
  <si>
    <t>Konstrukce tesařské</t>
  </si>
  <si>
    <t>110</t>
  </si>
  <si>
    <t>762341033</t>
  </si>
  <si>
    <t>Bednění střech rovných z desek OSB tl 15 mm na sraz šroubovaných na rošt</t>
  </si>
  <si>
    <t>1961913594</t>
  </si>
  <si>
    <t>"kompletní provedení dle specifikace PD a TZ vč. všech souvisejících prací a dodávek - viz v.č. SO04-b-1.01-05, b-2.01-06"</t>
  </si>
  <si>
    <t>"podkladní vrstva atik" (347,1*0,6)</t>
  </si>
  <si>
    <t>111</t>
  </si>
  <si>
    <t>998762202</t>
  </si>
  <si>
    <t>Přesun hmot procentní pro kce tesařské v objektech</t>
  </si>
  <si>
    <t>-1951359006</t>
  </si>
  <si>
    <t>764</t>
  </si>
  <si>
    <t>Konstrukce klempířské</t>
  </si>
  <si>
    <t>112</t>
  </si>
  <si>
    <t>764001821</t>
  </si>
  <si>
    <t>Demontáž krytiny ze svitků nebo tabulí do suti</t>
  </si>
  <si>
    <t>-215286451</t>
  </si>
  <si>
    <t>"oplechování stříšky na fasádě" (1,6*51,65)</t>
  </si>
  <si>
    <t>113</t>
  </si>
  <si>
    <t>764002841</t>
  </si>
  <si>
    <t>Demontáž oplechování ostatních liniových prvků do suti</t>
  </si>
  <si>
    <t>989179393</t>
  </si>
  <si>
    <t>"viz atky-výpis prvků + ostatní" 347,1+66,5</t>
  </si>
  <si>
    <t>114</t>
  </si>
  <si>
    <t>764002851</t>
  </si>
  <si>
    <t>Demontáž oplechování parapetů do suti</t>
  </si>
  <si>
    <t>-229036680</t>
  </si>
  <si>
    <t>"viz výpis" 132,54</t>
  </si>
  <si>
    <t>115</t>
  </si>
  <si>
    <t>764040401</t>
  </si>
  <si>
    <t>K-01 - D+M Oplechování okenních parapetů, r.š. 340mm, poplastovaný plech tl. 0,8mm</t>
  </si>
  <si>
    <t>1019402367</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</si>
  <si>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t>
  </si>
  <si>
    <t>"kompletní provedení dle specifikace PD a TZ vč. povrchové úpravy a všech souvisejících prací, komponentů a příslušenství</t>
  </si>
  <si>
    <t>"viz výpis výrobků</t>
  </si>
  <si>
    <t>132,54</t>
  </si>
  <si>
    <t>"Součet</t>
  </si>
  <si>
    <t>116</t>
  </si>
  <si>
    <t>764040402</t>
  </si>
  <si>
    <t>K-02 - D+M Oplechování atiky - závětrná lišta, r.š. 330mm, poplastovaný plech tl. 0,8mm</t>
  </si>
  <si>
    <t>-1889789915</t>
  </si>
  <si>
    <t>347,1</t>
  </si>
  <si>
    <t>117</t>
  </si>
  <si>
    <t>764040403</t>
  </si>
  <si>
    <t>K-03 - D+M Oplechování stříšky na fasádě, r.š. 1270+300mm, poplastovaný plech tl. 0,8mm (včetně lemování u stěny)</t>
  </si>
  <si>
    <t>860020512</t>
  </si>
  <si>
    <t>51,65</t>
  </si>
  <si>
    <t>118</t>
  </si>
  <si>
    <t>764040404</t>
  </si>
  <si>
    <t>K-04 - D+M Oplechování okraje rampy, systémový AL balkonový profil</t>
  </si>
  <si>
    <t>-1053077768</t>
  </si>
  <si>
    <t>66,5</t>
  </si>
  <si>
    <t>119</t>
  </si>
  <si>
    <t>998764202</t>
  </si>
  <si>
    <t xml:space="preserve">Přesun hmot procentní pro konstrukce klempířské v objektech </t>
  </si>
  <si>
    <t>-753661158</t>
  </si>
  <si>
    <t>766</t>
  </si>
  <si>
    <t>Konstrukce truhlářské</t>
  </si>
  <si>
    <t>120</t>
  </si>
  <si>
    <t>766293401</t>
  </si>
  <si>
    <t>P-01 - D+M Plastové okno, dvoukřídlové, otavíravé a sklápěcí, okenní rám z plastových profilů s ocelovou výztuží, zasklení izolačním sklem s pokovením, včetně parapetů, včetně žaluzíí - interiérové AL horizontální, 1750x1800mm</t>
  </si>
  <si>
    <t>ks</t>
  </si>
  <si>
    <t>1510744432</t>
  </si>
  <si>
    <t>121</t>
  </si>
  <si>
    <t>766293402</t>
  </si>
  <si>
    <t>P-02 - D+M Plastové okno, dvoukřídlové, otavíravé a sklápěcí, okenní rám z plastových profilů s ocelovou výztuží, zasklení izolačním sklem s pokovením, včetně parapetů, včetně žaluzíí - interiérové AL horizontální, 1750x1150mm</t>
  </si>
  <si>
    <t>-2033712836</t>
  </si>
  <si>
    <t>122</t>
  </si>
  <si>
    <t>766293403</t>
  </si>
  <si>
    <t>P-03 - D+M Plastové okno, dvoukřídlové, otavíravé a sklápěcí, okenní rám z plastových profilů s ocelovou výztuží, zasklení izolačním sklem s pokovením, včetně parapetů, včetně žaluzíí - interiérové AL horizontální, 1750x800mm</t>
  </si>
  <si>
    <t>669439870</t>
  </si>
  <si>
    <t>123</t>
  </si>
  <si>
    <t>766293404</t>
  </si>
  <si>
    <t>P-04 - D+M Plastové okno, dvoukřídlové, otavíravé a sklápěcí, okenní rám z plastových profilů s ocelovou výztuží, zasklení izolačním sklem s pokovením, včetně parapetů, včetně žaluzíí - interiérové AL horizontální, 1750x1000mm</t>
  </si>
  <si>
    <t>312727742</t>
  </si>
  <si>
    <t>124</t>
  </si>
  <si>
    <t>766293405</t>
  </si>
  <si>
    <t>P-05 - D+M Plastové okno, jednokřídlové, otavíravé a sklápěcí, okenní rám z plastových profilů s ocelovou výztuží, zasklení izolačním sklem s pokovením, včetně parapetů, včetně žaluzíí - interiérové AL horizontální, 800x800mm</t>
  </si>
  <si>
    <t>-1253792685</t>
  </si>
  <si>
    <t>125</t>
  </si>
  <si>
    <t>766293406</t>
  </si>
  <si>
    <t>P-06 - D+M Plastové okno, jednokřídlové, otavíravé a sklápěcí, okenní rám z plastových profilů s ocelovou výztuží, zasklení izolačním sklem s pokovením, včetně parapetů, včetně žaluzíí - interiérové AL horizontální, 835x835mm</t>
  </si>
  <si>
    <t>170458422</t>
  </si>
  <si>
    <t>126</t>
  </si>
  <si>
    <t>766293407</t>
  </si>
  <si>
    <t>P-07 - D+M Plastové okno, trojkřídlové, sklápěcí, okenní rám z plastových profilů s ocelovou výztuží, zasklení izolačním sklem s pokovením, včetně parapetů, včetně žaluzíí - interiérové AL horizontální, 1730x540mm</t>
  </si>
  <si>
    <t>-1591120285</t>
  </si>
  <si>
    <t>127</t>
  </si>
  <si>
    <t>766293408</t>
  </si>
  <si>
    <t>P-08 - D+M Plastové okno, dvoukřídlové, sklápěcí, okenní rám z plastových profilů s ocelovou výztuží, zasklení izolačním sklem s pokovením, včetně parapetů, včetně žaluzíí - interiérové AL horizontální, 1600x1350mm</t>
  </si>
  <si>
    <t>-1506872282</t>
  </si>
  <si>
    <t>128</t>
  </si>
  <si>
    <t>766293409</t>
  </si>
  <si>
    <t>P-09 - D+M Dvoustupňový střešní vtok DN 125mm, těleso vtoku z pěněné polyuretanové hmoty s pevnou přírubou, s integrovaným přířezem hydroizolace (PVC folie)</t>
  </si>
  <si>
    <t>977990541</t>
  </si>
  <si>
    <t>129</t>
  </si>
  <si>
    <t>766629214</t>
  </si>
  <si>
    <t>Příplatek k montáži oken rovné ostění připojovací spára do 15 mm - páska</t>
  </si>
  <si>
    <t>-890955148</t>
  </si>
  <si>
    <t>Poznámka k položce:
Specifikace:
-vnitřní parotěsná páska
-vnější vodotěsná paropropustná páska
------------------------------------------------</t>
  </si>
  <si>
    <t>viz v.č. SO04-b-1.01-05, b-2.01-06</t>
  </si>
  <si>
    <t>-vnitřní parotěsná folie</t>
  </si>
  <si>
    <t>-vnější vodotěsná paropropustná folie</t>
  </si>
  <si>
    <t>-SYSTÉMOVÉ provedení dle PD a TP výrobce výplní otvorů</t>
  </si>
  <si>
    <t>(571,54+132,54)</t>
  </si>
  <si>
    <t>130</t>
  </si>
  <si>
    <t>998766202</t>
  </si>
  <si>
    <t xml:space="preserve">Přesun hmot procentní pro konstrukce truhlářské v objektech </t>
  </si>
  <si>
    <t>155036404</t>
  </si>
  <si>
    <t>767</t>
  </si>
  <si>
    <t>Konstrukce zámečnické</t>
  </si>
  <si>
    <t>131</t>
  </si>
  <si>
    <t>767209401</t>
  </si>
  <si>
    <t>Z-01 - D+M AL dveře, dvoukřídlové, otevéravé, pravé, prosklené, s prahem, rám z AL profilů s PTM, zasklení vrstveným bezpečnostním sklem s pokovením, prosklená část chráněná mříží, 1900x2550mm</t>
  </si>
  <si>
    <t>841468988</t>
  </si>
  <si>
    <t>"kompletní provedení dle specifikace PD a TZ vč. povrchové úpravy a všech souvisejících prací</t>
  </si>
  <si>
    <t>"vč. komponentů a příslušenství, kotvení</t>
  </si>
  <si>
    <t>132</t>
  </si>
  <si>
    <t>767209402</t>
  </si>
  <si>
    <t>Z-02 - D+M AL dveře, jednokřídlové, otevéravé, levé, prosklené, s prahem, rám z AL profilů s PTM, zasklení vrstveným bezpečnostním sklem s pokovením, 1000x2800 mm</t>
  </si>
  <si>
    <t>-2144614898</t>
  </si>
  <si>
    <t>133</t>
  </si>
  <si>
    <t>767209403</t>
  </si>
  <si>
    <t>Z-03 - D+M AL dveře, dvoukřídlové, otevéravé, pravé, prosklené, s prahem, rám z AL profilů s PTM, zasklení vrstveným bezpečnostním sklem s pokovením, 1900x2200mm</t>
  </si>
  <si>
    <t>-341079848</t>
  </si>
  <si>
    <t>134</t>
  </si>
  <si>
    <t>767209404</t>
  </si>
  <si>
    <t>Z-04 - D+M AL dveře, dvoukřídlové, otevéravé, pravé, prosklené, s prahem, rám z AL profilů s PTM, zasklení vrstveným bezpečnostním sklem s pokovením, 1900x2600mm</t>
  </si>
  <si>
    <t>1717072797</t>
  </si>
  <si>
    <t>135</t>
  </si>
  <si>
    <t>767209405</t>
  </si>
  <si>
    <t>Z-05 - D+M Ocelová krycí mříž 950x580mm</t>
  </si>
  <si>
    <t>400468574</t>
  </si>
  <si>
    <t>136</t>
  </si>
  <si>
    <t>767209406</t>
  </si>
  <si>
    <t>Z-06 - D+M Ocelová krycí mříž 420x420mm</t>
  </si>
  <si>
    <t>1150359817</t>
  </si>
  <si>
    <t>137</t>
  </si>
  <si>
    <t>767209407</t>
  </si>
  <si>
    <t>Z-07 - D+M Ocelová krycí mříž 500x400mm</t>
  </si>
  <si>
    <t>2136851632</t>
  </si>
  <si>
    <t>138</t>
  </si>
  <si>
    <t>767209408</t>
  </si>
  <si>
    <t>Z-08 - D+M Ocelová krycí mříž 1800x600mm</t>
  </si>
  <si>
    <t>-548253212</t>
  </si>
  <si>
    <t>139</t>
  </si>
  <si>
    <t>767209409</t>
  </si>
  <si>
    <t>Z-09 - D+M Ocelová svařovaná ochranná mříž 1750x1800mm</t>
  </si>
  <si>
    <t>-937050279</t>
  </si>
  <si>
    <t>140</t>
  </si>
  <si>
    <t>767209410</t>
  </si>
  <si>
    <t>Z-10 - D+M Ocelová svařovaná ochranná mříž 1600x1350mm</t>
  </si>
  <si>
    <t>-750104190</t>
  </si>
  <si>
    <t>141</t>
  </si>
  <si>
    <t>767209411</t>
  </si>
  <si>
    <t>Z-11 - D+M Ocelová svařovaná ochranná mříž 1750x1200mm</t>
  </si>
  <si>
    <t>2082544734</t>
  </si>
  <si>
    <t>142</t>
  </si>
  <si>
    <t>767209412</t>
  </si>
  <si>
    <t>Z-12 - D+M Ocelová svařovaná ochranná mříž 1750x800mm</t>
  </si>
  <si>
    <t>1376287882</t>
  </si>
  <si>
    <t>143</t>
  </si>
  <si>
    <t>767209413</t>
  </si>
  <si>
    <t xml:space="preserve">Z-13 - D+M Ocelové zábradlí </t>
  </si>
  <si>
    <t>kg</t>
  </si>
  <si>
    <t>-1399813172</t>
  </si>
  <si>
    <t>794,6+91,7</t>
  </si>
  <si>
    <t>144</t>
  </si>
  <si>
    <t>767209414</t>
  </si>
  <si>
    <t>Z-14 - D+M Ocelová krycí mříž 1100x600mm</t>
  </si>
  <si>
    <t>571342776</t>
  </si>
  <si>
    <t>145</t>
  </si>
  <si>
    <t>767209415</t>
  </si>
  <si>
    <t>Z-15 - D+M Ocelová krycí mříž 1370x600mm</t>
  </si>
  <si>
    <t>-2128941196</t>
  </si>
  <si>
    <t>146</t>
  </si>
  <si>
    <t>767209416</t>
  </si>
  <si>
    <t>Z-16 - D+M ocelová fasádní větrací mřížka 600x300mm</t>
  </si>
  <si>
    <t>1039292315</t>
  </si>
  <si>
    <t>147</t>
  </si>
  <si>
    <t>767209417</t>
  </si>
  <si>
    <t>Z-17 - D+M ocelová fasádní větrací mřížka 1600x600mm</t>
  </si>
  <si>
    <t>722017267</t>
  </si>
  <si>
    <t>148</t>
  </si>
  <si>
    <t>767996802</t>
  </si>
  <si>
    <t>Demontáž atypických zámečnických konstrukcí hmotnosti jednotlivých dílů do 100 kg</t>
  </si>
  <si>
    <t>610615117</t>
  </si>
  <si>
    <t>"ocelové mříže anglic. dvorků, ocelového zábradlí a další" (198,0+360,0)</t>
  </si>
  <si>
    <t>149</t>
  </si>
  <si>
    <t>998767202</t>
  </si>
  <si>
    <t xml:space="preserve">Přesun hmot procentní pro zámečnické konstrukce v objektech </t>
  </si>
  <si>
    <t>-519678113</t>
  </si>
  <si>
    <t>771</t>
  </si>
  <si>
    <t>Podlahy z dlaždic</t>
  </si>
  <si>
    <t>150</t>
  </si>
  <si>
    <t>771574116</t>
  </si>
  <si>
    <t>Montáž podlah keramických režných hladkých lepených flexibilním lepidlem (protiskluzné/běžné/mrazuvzdorné)</t>
  </si>
  <si>
    <t>-1481562628</t>
  </si>
  <si>
    <t>(montáž dlažeb+spárování vč. dodávky spárovací hmoty, montáž obvodových soklů vč. spárování)</t>
  </si>
  <si>
    <t>(121,812)</t>
  </si>
  <si>
    <t>151</t>
  </si>
  <si>
    <t>597610R01</t>
  </si>
  <si>
    <t>dlažby keramické mrazuvzdorné, protiskluzové 300/300/10 mm , vč. schodovek, systémových lišt - cena předběžná (výběr dle investora)</t>
  </si>
  <si>
    <t>2039370809</t>
  </si>
  <si>
    <t>121,812*1,15 'Přepočtené koeficientem množství</t>
  </si>
  <si>
    <t>152</t>
  </si>
  <si>
    <t>771579196</t>
  </si>
  <si>
    <t xml:space="preserve">Příplatek k montáž podlah keramických za spárování tmelem </t>
  </si>
  <si>
    <t>1106453847</t>
  </si>
  <si>
    <t>153</t>
  </si>
  <si>
    <t>771591111</t>
  </si>
  <si>
    <t>Podlahy penetrace podkladu</t>
  </si>
  <si>
    <t>1863428652</t>
  </si>
  <si>
    <t>154</t>
  </si>
  <si>
    <t>998771202</t>
  </si>
  <si>
    <t xml:space="preserve">Přesun hmot procentní pro podlahy z dlaždic v objektech </t>
  </si>
  <si>
    <t>-1390031171</t>
  </si>
  <si>
    <t>783</t>
  </si>
  <si>
    <t>Dokončovací práce - nátěry</t>
  </si>
  <si>
    <t>155</t>
  </si>
  <si>
    <t>783024101</t>
  </si>
  <si>
    <t>Obnova nátěrů VZT, zámečnických prvků a dalších zařízení na střeše, fasádě, ostatní - odstranění stávajících nátěrů prvků a kcí - obrusem + odmaštění + 1x základní antikorozní nátěr + 2x vrchní nátěr</t>
  </si>
  <si>
    <t>72428615</t>
  </si>
  <si>
    <t>"předpoklad" 55,0</t>
  </si>
  <si>
    <t>784</t>
  </si>
  <si>
    <t>Dokončovací práce - malby a tapety</t>
  </si>
  <si>
    <t>156</t>
  </si>
  <si>
    <t>784121001</t>
  </si>
  <si>
    <t>Oškrabání malby v mísnostech výšky do 3,80 m</t>
  </si>
  <si>
    <t>-1055113042</t>
  </si>
  <si>
    <t>"dotčené plochy vnitřní" 1250,0</t>
  </si>
  <si>
    <t>157</t>
  </si>
  <si>
    <t>784181101</t>
  </si>
  <si>
    <t>Základní akrylátová jednonásobná penetrace podkladu v místnostech výšky do 3,80m</t>
  </si>
  <si>
    <t>1614166912</t>
  </si>
  <si>
    <t>158</t>
  </si>
  <si>
    <t>784221101</t>
  </si>
  <si>
    <t>Dvojnásobné bílé malby  ze směsí za sucha dobře otěruvzdorných v místnostech do 3,80 m</t>
  </si>
  <si>
    <t>955532739</t>
  </si>
  <si>
    <t>Práce a dodávky M</t>
  </si>
  <si>
    <t>21-M</t>
  </si>
  <si>
    <t>Elektromontáže</t>
  </si>
  <si>
    <t>159</t>
  </si>
  <si>
    <t>210099011</t>
  </si>
  <si>
    <t>DMTŽ, D+M - kompletně nového hromosvodu střechy a fasády - viz samostatný soupis prací vč. souvisejících prací a dodávek</t>
  </si>
  <si>
    <t>422418405</t>
  </si>
  <si>
    <t>N00</t>
  </si>
  <si>
    <t>Nepojmenované, ostatní práce a dodávky</t>
  </si>
  <si>
    <t>160</t>
  </si>
  <si>
    <t>N00_015R01</t>
  </si>
  <si>
    <t xml:space="preserve">Doplňkové a pomocné, jinde nespecifikované, dodávky a doplňky včetně montážních prací příslušné k projekčním a konstrukčním detailům a úpravám _ viz specifikace </t>
  </si>
  <si>
    <t>512</t>
  </si>
  <si>
    <t>-1221469537</t>
  </si>
  <si>
    <t>Poznámka k položce:
Kompletní dodávka a provedení dle specifikace PD (SOUPIS DETAILŮ) a TZ 
--------------------------------------------------------------------------------------------
-dodávka, jinde nespecifikovaných, doplňkových / pomocných a ostatních systémových materiálů
-kompletní přesuny a montážní práce vztažené k "dodávkám"
------------------------------------------------------------------------</t>
  </si>
  <si>
    <t>"rozsah a specifikace viz v.č. D.1.1_c_01 DET , TZ" 13,0</t>
  </si>
  <si>
    <t>"úpravy prvků VZT _ rozsah a specifikace viz označení úprav VZT1-VZT11, TZ" 11,0</t>
  </si>
  <si>
    <t>161</t>
  </si>
  <si>
    <t>210099204</t>
  </si>
  <si>
    <t>Dodávka a aplikace _ označení volných okrajů venkovní rampy výstražnou páskou</t>
  </si>
  <si>
    <t>-386468155</t>
  </si>
  <si>
    <t>"množství 1kus=kompletní zajištění přípravy pro objekt" 1,0</t>
  </si>
  <si>
    <t>Ostatní</t>
  </si>
  <si>
    <t>OST11</t>
  </si>
  <si>
    <t xml:space="preserve">Dodatečné informace _ změna/úprava a doplnění položek_23.11.2017  </t>
  </si>
  <si>
    <t>162</t>
  </si>
  <si>
    <t>210099201</t>
  </si>
  <si>
    <t xml:space="preserve">Výměna venkovních LED svítidel na fasádě vč. přepojení </t>
  </si>
  <si>
    <t>376240944</t>
  </si>
  <si>
    <t>"R-položka" 19,0</t>
  </si>
  <si>
    <t>163</t>
  </si>
  <si>
    <t>210099202</t>
  </si>
  <si>
    <t xml:space="preserve">Výměna venkovních zářivkových svítidel na fasádě vč. přepojení </t>
  </si>
  <si>
    <t>-405647473</t>
  </si>
  <si>
    <t>"R-položka" 2,0</t>
  </si>
  <si>
    <t>164</t>
  </si>
  <si>
    <t>210099203</t>
  </si>
  <si>
    <t>Provedení přípravy pro osvícení informačních kostek vč. potřebných rozvodů a komponentů</t>
  </si>
  <si>
    <t>-12336190</t>
  </si>
  <si>
    <t>D.1.4.2 - Ústřední vytápění</t>
  </si>
  <si>
    <t xml:space="preserve"> Ostrava</t>
  </si>
  <si>
    <t>Městská nemocnice Ostrava, p.o.</t>
  </si>
  <si>
    <t>Ing. Rostislav Babka</t>
  </si>
  <si>
    <t>HSV -  Práce a dodávky HSV</t>
  </si>
  <si>
    <t xml:space="preserve">    6 -  Úpravy povrchů, podlahy a osazování výplní</t>
  </si>
  <si>
    <t xml:space="preserve">    97 -  Prorážení otvorů a ostatní bourací práce</t>
  </si>
  <si>
    <t>PSV -  Práce a dodávky PSV</t>
  </si>
  <si>
    <t xml:space="preserve">    713 -  Izolace tepelné</t>
  </si>
  <si>
    <t xml:space="preserve">    733 -  Ústřední vytápění</t>
  </si>
  <si>
    <t xml:space="preserve">    734 -  Ústřední vytápění</t>
  </si>
  <si>
    <t xml:space="preserve">    735 -  Ústřední vytápění</t>
  </si>
  <si>
    <t xml:space="preserve">    766 -  Konstrukce truhlářské</t>
  </si>
  <si>
    <t xml:space="preserve">    783 -  Dokončovací práce</t>
  </si>
  <si>
    <t xml:space="preserve">    784 -  Dokončovací práce</t>
  </si>
  <si>
    <t xml:space="preserve"> Práce a dodávky HSV</t>
  </si>
  <si>
    <t xml:space="preserve"> Úpravy povrchů, podlahy a osazování výplní</t>
  </si>
  <si>
    <t>6123111411</t>
  </si>
  <si>
    <t>Nová omítka štuková dvouvrstvá vnitřních stěn nanášená ručně - po montáži ventilů</t>
  </si>
  <si>
    <t>-966689296</t>
  </si>
  <si>
    <t xml:space="preserve"> Prorážení otvorů a ostatní bourací práce</t>
  </si>
  <si>
    <t>952902021</t>
  </si>
  <si>
    <t>Čištění budov zametení hladkých podlah</t>
  </si>
  <si>
    <t>1663756084</t>
  </si>
  <si>
    <t>Vnitrostaveništní doprava suti a vybouraných hmot pro budovy v do 9 m ručně</t>
  </si>
  <si>
    <t>-1352969169</t>
  </si>
  <si>
    <t>997013219</t>
  </si>
  <si>
    <t>Příplatek k vnitrostaveništní dopravě suti a vybouraných hmot za zvětšenou dopravu suti ZKD 10 m</t>
  </si>
  <si>
    <t>1243700380</t>
  </si>
  <si>
    <t>997013831</t>
  </si>
  <si>
    <t>Poplatek za uložení stavebního směsného odpadu na skládce (skládkovné)</t>
  </si>
  <si>
    <t>-487781479</t>
  </si>
  <si>
    <t>997211511</t>
  </si>
  <si>
    <t>Vodorovná doprava suti po suchu na vzdálenost do 1 km</t>
  </si>
  <si>
    <t>1992499514</t>
  </si>
  <si>
    <t>997211519</t>
  </si>
  <si>
    <t>Příplatek ZKD 1 km u vodorovné dopravy suti</t>
  </si>
  <si>
    <t>937350264</t>
  </si>
  <si>
    <t xml:space="preserve"> Práce a dodávky PSV</t>
  </si>
  <si>
    <t xml:space="preserve"> Izolace tepelné</t>
  </si>
  <si>
    <t>713400843</t>
  </si>
  <si>
    <t>Izolace tepelné potrubí odstranění vláknitých materiálů bez povrchové úpravy</t>
  </si>
  <si>
    <t>763602765</t>
  </si>
  <si>
    <t>713463121</t>
  </si>
  <si>
    <t>Montáž izolace tepelné potrubí potrubními pouzdry bez úpravy uchycenými sponami 1x</t>
  </si>
  <si>
    <t>-1343983725</t>
  </si>
  <si>
    <t>6315451001</t>
  </si>
  <si>
    <t>pouzdro potrubní izolační referenční typ ROCKWOOL PIPO ALS 15/20 mm</t>
  </si>
  <si>
    <t>-959476246</t>
  </si>
  <si>
    <t>63154510011</t>
  </si>
  <si>
    <t>pouzdro potrubní izolační referenční typ ROCKWOOL PIPO ALS 25/20 mm</t>
  </si>
  <si>
    <t>30924931</t>
  </si>
  <si>
    <t>631545100</t>
  </si>
  <si>
    <t>pouzdro potrubní izolační referenční typ ROCKWOOL PIPO ALS 22/25 mm</t>
  </si>
  <si>
    <t>-1074395032</t>
  </si>
  <si>
    <t>631545110</t>
  </si>
  <si>
    <t>pouzdro potrubní izolační referenční typ ROCKWOOL PIPO ALS 28/25 mm</t>
  </si>
  <si>
    <t>867012784</t>
  </si>
  <si>
    <t>631545120</t>
  </si>
  <si>
    <t>pouzdro potrubní izolační referenční typ ROCKWOOL PIPO ALS 35/25 mm</t>
  </si>
  <si>
    <t>-702493718</t>
  </si>
  <si>
    <t>631545140</t>
  </si>
  <si>
    <t>pouzdro potrubní izolační referenční typ ROCKWOOL PIPO ALS 49/25 mm</t>
  </si>
  <si>
    <t>1744633740</t>
  </si>
  <si>
    <t>631545350</t>
  </si>
  <si>
    <t>pouzdro potrubní izolační referenční typ ROCKWOOL PIPO ALS 60/30 mm</t>
  </si>
  <si>
    <t>-2121710875</t>
  </si>
  <si>
    <t>631545770</t>
  </si>
  <si>
    <t>pouzdro potrubní izolační referenční typ ROCKWOOL PIPO ALS 76/40 mm</t>
  </si>
  <si>
    <t>-150905697</t>
  </si>
  <si>
    <t>631546100</t>
  </si>
  <si>
    <t>pouzdro potrubní izolační referenční typ ROCKWOOL PIPO ALS 108/50 mm</t>
  </si>
  <si>
    <t>-187107740</t>
  </si>
  <si>
    <t>631547120</t>
  </si>
  <si>
    <t>pouzdro potrubní izolační referenční typ ROCKWOOL PIPO ALS 133/60 mm</t>
  </si>
  <si>
    <t>-1312936782</t>
  </si>
  <si>
    <t>Přesun hmot procentní pro izolace tepelné v objektech v do 12 m</t>
  </si>
  <si>
    <t>-1744545935</t>
  </si>
  <si>
    <t>733</t>
  </si>
  <si>
    <t xml:space="preserve"> Ústřední vytápění</t>
  </si>
  <si>
    <t>733110806</t>
  </si>
  <si>
    <t>Demontáž potrubí ocelového závitového do DN 32</t>
  </si>
  <si>
    <t>-262649997</t>
  </si>
  <si>
    <t>733110810</t>
  </si>
  <si>
    <t>Demontáž potrubí ocelového závitového do DN 80</t>
  </si>
  <si>
    <t>188670730</t>
  </si>
  <si>
    <t>733120832</t>
  </si>
  <si>
    <t>Demontáž potrubí ocelového hladkého do D 133</t>
  </si>
  <si>
    <t>164583044</t>
  </si>
  <si>
    <t>733111122</t>
  </si>
  <si>
    <t>Potrubí ocelové závitové bezešvé běžné nízkotlaké nebo středotlaké DN 10</t>
  </si>
  <si>
    <t>-139960144</t>
  </si>
  <si>
    <t>733111123</t>
  </si>
  <si>
    <t>Potrubí ocelové závitové bezešvé běžné nízkotlaké nebo středotlaké DN 15</t>
  </si>
  <si>
    <t>-916979162</t>
  </si>
  <si>
    <t>733111124</t>
  </si>
  <si>
    <t>Potrubí ocelové závitové bezešvé běžné nízkotlaké nebo středotlaké DN 20</t>
  </si>
  <si>
    <t>1546313301</t>
  </si>
  <si>
    <t>733111125</t>
  </si>
  <si>
    <t>Potrubí ocelové závitové bezešvé běžné nízkotlaké nebo středotlaké DN 25</t>
  </si>
  <si>
    <t>-1261649501</t>
  </si>
  <si>
    <t>733111126</t>
  </si>
  <si>
    <t>Potrubí ocelové závitové bezešvé běžné nízkotlaké nebo středotlaké DN 32</t>
  </si>
  <si>
    <t>891430256</t>
  </si>
  <si>
    <t>733111127</t>
  </si>
  <si>
    <t>Potrubí ocelové závitové bezešvé běžné nízkotlaké nebo středotlaké DN 40</t>
  </si>
  <si>
    <t>-1011767568</t>
  </si>
  <si>
    <t>733111128</t>
  </si>
  <si>
    <t>Potrubí ocelové závitové bezešvé běžné nízkotlaké nebo středotlaké DN 50</t>
  </si>
  <si>
    <t>-943165362</t>
  </si>
  <si>
    <t>733121164</t>
  </si>
  <si>
    <t>Potrubí ocelové hladké bezešvé nízkotlaké nebo středotlaké D 76x3,6</t>
  </si>
  <si>
    <t>-115303852</t>
  </si>
  <si>
    <t>733121168</t>
  </si>
  <si>
    <t>Potrubí ocelové hladké bezešvé nízkotlaké nebo středotlaké D 108x4,0</t>
  </si>
  <si>
    <t>-863488457</t>
  </si>
  <si>
    <t>733121173</t>
  </si>
  <si>
    <t>Potrubí ocelové hladké bezešvé nízkotlaké nebo středotlaké D 133x5,0</t>
  </si>
  <si>
    <t>1959556454</t>
  </si>
  <si>
    <t>7331131131</t>
  </si>
  <si>
    <t>Zkrácení vratného potrubí přípojek k ot. tělesům -DN 15</t>
  </si>
  <si>
    <t>-1137865269</t>
  </si>
  <si>
    <t>733191923</t>
  </si>
  <si>
    <t>Navaření odbočky na potrubí ocelové závitové - DN 15</t>
  </si>
  <si>
    <t>779814374</t>
  </si>
  <si>
    <t>7331901</t>
  </si>
  <si>
    <t>Topná a tlaková zkouška</t>
  </si>
  <si>
    <t>hod</t>
  </si>
  <si>
    <t>2113959013</t>
  </si>
  <si>
    <t>733890803</t>
  </si>
  <si>
    <t>Přemístění potrubí demontovaného vodorovně do 100 m v objektech výšky přes 6 do 24 m</t>
  </si>
  <si>
    <t>-1778104902</t>
  </si>
  <si>
    <t>7351919</t>
  </si>
  <si>
    <t>Vypuštění a napuštění topného systému</t>
  </si>
  <si>
    <t>-1233343716</t>
  </si>
  <si>
    <t>998733202</t>
  </si>
  <si>
    <t>Přesun hmot procentní pro rozvody potrubí v objektech v do 12 m</t>
  </si>
  <si>
    <t>-956102907</t>
  </si>
  <si>
    <t>734</t>
  </si>
  <si>
    <t>722224115</t>
  </si>
  <si>
    <t>Kohout plnicí nebo vypouštěcí G 1/2 PN 10 s jedním závitem</t>
  </si>
  <si>
    <t>2026791174</t>
  </si>
  <si>
    <t>7341931</t>
  </si>
  <si>
    <t>Klapa mezipřírubová uzavírací DN 100 vč. protipřírub</t>
  </si>
  <si>
    <t>-1497858854</t>
  </si>
  <si>
    <t>734193118</t>
  </si>
  <si>
    <t>Klapa mezipřírubová uzavírací DN 125 vč. protipřírub</t>
  </si>
  <si>
    <t>1658039947</t>
  </si>
  <si>
    <t>734193118.1</t>
  </si>
  <si>
    <t>Klapa mezipřírubová zpětná DN 125 vč. protipřírub</t>
  </si>
  <si>
    <t>67324103</t>
  </si>
  <si>
    <t>734193118.2</t>
  </si>
  <si>
    <t>Klapa mezipřírubová zpětná DN 80 vč. protipřírub</t>
  </si>
  <si>
    <t>924603727</t>
  </si>
  <si>
    <t>734211113</t>
  </si>
  <si>
    <t>Ventil závitový odvzdušňovací G 3/8 PN 10 do 120°C otopných těles</t>
  </si>
  <si>
    <t>413786954</t>
  </si>
  <si>
    <t>734200811</t>
  </si>
  <si>
    <t>Demontáž armatury závitové s jedním závitem do G 1/2</t>
  </si>
  <si>
    <t>-491063280</t>
  </si>
  <si>
    <t>734200821</t>
  </si>
  <si>
    <t>Demontáž armatury závitové se dvěma závity do G 1/2</t>
  </si>
  <si>
    <t>1460831322</t>
  </si>
  <si>
    <t>734200822</t>
  </si>
  <si>
    <t>Demontáž armatury závitové se dvěma závity do G 1</t>
  </si>
  <si>
    <t>-1131513097</t>
  </si>
  <si>
    <t>734200824</t>
  </si>
  <si>
    <t>Demontáž armatury závitové se dvěma závity do G 2</t>
  </si>
  <si>
    <t>28569751</t>
  </si>
  <si>
    <t>734100813</t>
  </si>
  <si>
    <t>Demontáž armatury přírubové se dvěma přírubami do DN 150</t>
  </si>
  <si>
    <t>-350499176</t>
  </si>
  <si>
    <t>734209112</t>
  </si>
  <si>
    <t>Montáž armatury závitové s dvěma závity G 3/8</t>
  </si>
  <si>
    <t>-618174434</t>
  </si>
  <si>
    <t>552</t>
  </si>
  <si>
    <t>Dvojregulační ventil DN10 přímý referenční typ RA-N, Danfoss</t>
  </si>
  <si>
    <t>-52174637</t>
  </si>
  <si>
    <t>5521</t>
  </si>
  <si>
    <t>Radiátorové šroubení s přednastavením, uzavíráním a vyp. DN10 referenční typ RLV, Danfoss</t>
  </si>
  <si>
    <t>1376183487</t>
  </si>
  <si>
    <t>-2110532854</t>
  </si>
  <si>
    <t>551141220</t>
  </si>
  <si>
    <t>kulový kohout, PN 42, T 185 C, chromovaný  3/8" červený</t>
  </si>
  <si>
    <t>1730337766</t>
  </si>
  <si>
    <t>734209113</t>
  </si>
  <si>
    <t>Montáž armatury závitové s dvěma závity G 1/2</t>
  </si>
  <si>
    <t>14481996</t>
  </si>
  <si>
    <t>553</t>
  </si>
  <si>
    <t>Dvojregulační ventil DN15 přímý referenční typ RA-N, Danfoss</t>
  </si>
  <si>
    <t>1142311712</t>
  </si>
  <si>
    <t>55401</t>
  </si>
  <si>
    <t>Dvojregulační ventil DN15 rohový referenční typ RA-N, Danfoss</t>
  </si>
  <si>
    <t>1140241750</t>
  </si>
  <si>
    <t>5531</t>
  </si>
  <si>
    <t>Radiátorové šroubení přímé s přednastavením, uzavíráním a vyp.  DN15 referenční typ RLV, Danfoss</t>
  </si>
  <si>
    <t>-528916334</t>
  </si>
  <si>
    <t>55310</t>
  </si>
  <si>
    <t>Radiátorové šroubení rohové s přednastavením, uzavíráním a vyp. DN15 referenční typ RLV, Danfoss</t>
  </si>
  <si>
    <t>-1212182344</t>
  </si>
  <si>
    <t>1730813711</t>
  </si>
  <si>
    <t>551141240</t>
  </si>
  <si>
    <t>kulový kohout, PN 42, T 185 C, chromovaný  1/2" červený</t>
  </si>
  <si>
    <t>-99853226</t>
  </si>
  <si>
    <t>734209114</t>
  </si>
  <si>
    <t>Montáž armatury závitové s dvěma závity G 3/4</t>
  </si>
  <si>
    <t>-235055851</t>
  </si>
  <si>
    <t>554</t>
  </si>
  <si>
    <t>Dvojregulační ventil DN20 přímý referenční typ RA-N, Danfoss</t>
  </si>
  <si>
    <t>-1111650512</t>
  </si>
  <si>
    <t>5540</t>
  </si>
  <si>
    <t>Dvojregulační ventil DN20 rohový referenční typ RA-N, Danfoss</t>
  </si>
  <si>
    <t>282066288</t>
  </si>
  <si>
    <t>5541</t>
  </si>
  <si>
    <t>Radiátorové šroubení přímé s přednastavením, uzavíráním a vyp. DN20 referenční typ RLV, Danfoss</t>
  </si>
  <si>
    <t>-1955235099</t>
  </si>
  <si>
    <t>55410</t>
  </si>
  <si>
    <t>1581802770</t>
  </si>
  <si>
    <t>-1751703411</t>
  </si>
  <si>
    <t>551141260</t>
  </si>
  <si>
    <t>kulový kohout, PN 42, T 185 C, chromovaný  3/4" červený</t>
  </si>
  <si>
    <t>389424233</t>
  </si>
  <si>
    <t>734209115</t>
  </si>
  <si>
    <t>Montáž armatury závitové s dvěma závity G 1</t>
  </si>
  <si>
    <t>-923676587</t>
  </si>
  <si>
    <t>551141280</t>
  </si>
  <si>
    <t>kulový kohout, PN 35, T 185 C, chromovaný  1" červený</t>
  </si>
  <si>
    <t>-515645297</t>
  </si>
  <si>
    <t>734209116</t>
  </si>
  <si>
    <t>Montáž armatury závitové s dvěma závity G 5/4</t>
  </si>
  <si>
    <t>1222918828</t>
  </si>
  <si>
    <t>551141300</t>
  </si>
  <si>
    <t>kulový kohout, PN 35, T 185 C, chromovaný  1"1/4 červený</t>
  </si>
  <si>
    <t>1662505851</t>
  </si>
  <si>
    <t>734209117</t>
  </si>
  <si>
    <t>Montáž armatury závitové s dvěma závity G 6/4</t>
  </si>
  <si>
    <t>1043826848</t>
  </si>
  <si>
    <t>551141320</t>
  </si>
  <si>
    <t>kulový kohout, PN 35, T 185 C, chromovaný  1"1/2 červený</t>
  </si>
  <si>
    <t>675906958</t>
  </si>
  <si>
    <t>734209118</t>
  </si>
  <si>
    <t>Montáž armatury závitové s dvěma závity G 2</t>
  </si>
  <si>
    <t>444727202</t>
  </si>
  <si>
    <t>551141340</t>
  </si>
  <si>
    <t>kulový kohout, PN 35, T 185 C, chromovaný  2" červený</t>
  </si>
  <si>
    <t>-1258726907</t>
  </si>
  <si>
    <t>551141689</t>
  </si>
  <si>
    <t>zpětný ventil závitový G2"</t>
  </si>
  <si>
    <t>152416627</t>
  </si>
  <si>
    <t>-1270984666</t>
  </si>
  <si>
    <t>4056501001</t>
  </si>
  <si>
    <t>regulátor diferenciálního tlaku DN15 referenční typ ASV-PV fy Danfoss</t>
  </si>
  <si>
    <t>-1424292107</t>
  </si>
  <si>
    <t>40565010011</t>
  </si>
  <si>
    <t>uzavírací impulzní ventil DN15 referenční typ ASV-M fy Danfoss</t>
  </si>
  <si>
    <t>860029623</t>
  </si>
  <si>
    <t>-1612495249</t>
  </si>
  <si>
    <t>4056501002</t>
  </si>
  <si>
    <t>regulátor diferenciálního tlaku DN20 referenční typ ASV-PV fy Danfoss</t>
  </si>
  <si>
    <t>1451494421</t>
  </si>
  <si>
    <t>40565010021</t>
  </si>
  <si>
    <t>uzavírací a impulzní ventil DN20 referenční typ ASV-M fy Danfoss</t>
  </si>
  <si>
    <t>20710817</t>
  </si>
  <si>
    <t>2144073115</t>
  </si>
  <si>
    <t>4056501003</t>
  </si>
  <si>
    <t>regulátor diferenciálního tlaku DN25 referenční typ ASV-PV fy Danfoss</t>
  </si>
  <si>
    <t>-1562895087</t>
  </si>
  <si>
    <t>40565010031</t>
  </si>
  <si>
    <t>uzavírací a impulzní ventil DN25 referenční typ ASV-M fy Danfoss</t>
  </si>
  <si>
    <t>-1917930582</t>
  </si>
  <si>
    <t>551141686</t>
  </si>
  <si>
    <t>zpětný ventil závitový G1"</t>
  </si>
  <si>
    <t>-600056304</t>
  </si>
  <si>
    <t>7342091161</t>
  </si>
  <si>
    <t>2028212543</t>
  </si>
  <si>
    <t>405650100</t>
  </si>
  <si>
    <t>regulátor diferenciálního tlaku DN25/32 (5-30 kPa), referenční typ DA 516 fy Hydronics</t>
  </si>
  <si>
    <t>-1588756895</t>
  </si>
  <si>
    <t>40591</t>
  </si>
  <si>
    <t>Spojka pro připojení kapiláry 3/8"</t>
  </si>
  <si>
    <t>884651363</t>
  </si>
  <si>
    <t>40592</t>
  </si>
  <si>
    <t>Připojení pro navaření referenční typ DA516</t>
  </si>
  <si>
    <t>1308038935</t>
  </si>
  <si>
    <t>40593</t>
  </si>
  <si>
    <t>Měřící vsuvka DN 10</t>
  </si>
  <si>
    <t>698764054</t>
  </si>
  <si>
    <t>4059321</t>
  </si>
  <si>
    <t>Měřící koncovky pro referenční typ ASV-M</t>
  </si>
  <si>
    <t>930103538</t>
  </si>
  <si>
    <t>7342201041</t>
  </si>
  <si>
    <t xml:space="preserve">Vyvažovací ventil s vyp., uzavír.,měřením průtoku, tlaku a teploty DN40, vč. kapiláry referenční typ STAD </t>
  </si>
  <si>
    <t>-993860673</t>
  </si>
  <si>
    <t>73422168</t>
  </si>
  <si>
    <t>Termostatická hlavice s odděleným čidlem pro veřejné budovy referenční typ RA 2922 Danfoss -dod+mtž</t>
  </si>
  <si>
    <t>1904931929</t>
  </si>
  <si>
    <t>734221683</t>
  </si>
  <si>
    <t>Termostatická hlavice s vestavěným čidlem pro veřejné budovy referenční typ RA 2920 Danfoss-dod+mtž</t>
  </si>
  <si>
    <t>-1442003396</t>
  </si>
  <si>
    <t>73441</t>
  </si>
  <si>
    <t>Teploměr  0-120st.C</t>
  </si>
  <si>
    <t>-1938025459</t>
  </si>
  <si>
    <t>734680</t>
  </si>
  <si>
    <t>trojcestný směšovací ventil DN 80, PN16, Kvs 78 vč. servopohonu AC230V-3bodový referenční typ Siemens VXF 41.80 + SKC 32.60</t>
  </si>
  <si>
    <t>1370758088</t>
  </si>
  <si>
    <t>734640</t>
  </si>
  <si>
    <t>trojcestný směšovací ventil DN 25, PN16, Kvs 6,3 vč. servopohonu AC230V-3bodový referenční typ Siemens VXG 41.20 + SQX 32.50</t>
  </si>
  <si>
    <t>759875827</t>
  </si>
  <si>
    <t>73417650</t>
  </si>
  <si>
    <t>elektronicky řízené čerpadlo DN80, PN16, Q=23m3/h, H=5m s funkcí autoadapt</t>
  </si>
  <si>
    <t>1560892237</t>
  </si>
  <si>
    <t>73417620</t>
  </si>
  <si>
    <t>elektronicky řízené čerpadlo DN25, PN16, Q=2m3/h, H=3,5m s funkcí autoadapt</t>
  </si>
  <si>
    <t>1957259081</t>
  </si>
  <si>
    <t>73417690</t>
  </si>
  <si>
    <t>Modulární plastový nástěnný elektro rozvaděč dodávka a montáž</t>
  </si>
  <si>
    <t>-131322609</t>
  </si>
  <si>
    <t>73417691</t>
  </si>
  <si>
    <t>Dod a mtž ekvitermní regulátor vč. svorkovnice příložných čidel a čidla venkovní teploty a kabeláže referenční typ Siemens RVD 125</t>
  </si>
  <si>
    <t>269902814</t>
  </si>
  <si>
    <t>734412</t>
  </si>
  <si>
    <t>Měřič tepla bateriový ultrazvukový 2,5m3/h, 1", PN 16, vč. kabeláže a čidel, referenční typ Siemens ULTRAHEAT 2WR7</t>
  </si>
  <si>
    <t>-1972514512</t>
  </si>
  <si>
    <t>7344121</t>
  </si>
  <si>
    <t>Měřič tepla bateriový ultrazvukový 25m3/h, DN65, PN 25, vč. kabeláže a čidel, referenční typ Siemens ULTRAHEAT 2WR7</t>
  </si>
  <si>
    <t>-269201825</t>
  </si>
  <si>
    <t>734421</t>
  </si>
  <si>
    <t>Tlakoměr 0-1,0 MPa</t>
  </si>
  <si>
    <t>-1519562997</t>
  </si>
  <si>
    <t>734424</t>
  </si>
  <si>
    <t>Návarek 1/2"</t>
  </si>
  <si>
    <t>-1695133939</t>
  </si>
  <si>
    <t>734890803</t>
  </si>
  <si>
    <t>Přemístění demontovaných armatur vodorovně do 100 m v objektech výšky přes 6 do 24 m</t>
  </si>
  <si>
    <t>-1049163947</t>
  </si>
  <si>
    <t>998734202</t>
  </si>
  <si>
    <t>Přesun hmot procentní pro armatury v objektech v do 12 m</t>
  </si>
  <si>
    <t>2116843208</t>
  </si>
  <si>
    <t>735</t>
  </si>
  <si>
    <t>735000912</t>
  </si>
  <si>
    <t>Vyregulování termost.ventilů a šroubení</t>
  </si>
  <si>
    <t>-43386610</t>
  </si>
  <si>
    <t>7351113501</t>
  </si>
  <si>
    <t>Otopné těleso litinové článkové  10/500/160 s nátěrem a vč. uchycení referenční typ Kalor</t>
  </si>
  <si>
    <t>kpl</t>
  </si>
  <si>
    <t>-511438766</t>
  </si>
  <si>
    <t>73511135012</t>
  </si>
  <si>
    <t>Otopné těleso litinové článkové 15/500/160 s nátěrem a vč. uchycení referenční typ Kalor</t>
  </si>
  <si>
    <t>-677894317</t>
  </si>
  <si>
    <t>735191905</t>
  </si>
  <si>
    <t>Odvzdušnění otopných těles</t>
  </si>
  <si>
    <t>274131253</t>
  </si>
  <si>
    <t>7351929111</t>
  </si>
  <si>
    <t xml:space="preserve">Dmtž a zpětná montáž otopných těles </t>
  </si>
  <si>
    <t>-970268373</t>
  </si>
  <si>
    <t>Dmtž podokenních vzt jednotek</t>
  </si>
  <si>
    <t>-1329200399</t>
  </si>
  <si>
    <t>998735202</t>
  </si>
  <si>
    <t>Přesun hmot procentní pro otopná tělesa v objektech v do 12 m</t>
  </si>
  <si>
    <t>1549006436</t>
  </si>
  <si>
    <t xml:space="preserve"> Konstrukce truhlářské</t>
  </si>
  <si>
    <t>7661</t>
  </si>
  <si>
    <t>Demontáž a zp. mtž krytů otopných těles</t>
  </si>
  <si>
    <t>-657453320</t>
  </si>
  <si>
    <t>76642181</t>
  </si>
  <si>
    <t xml:space="preserve">Demontáž a zp. mtž truhlářského obložení podhledů </t>
  </si>
  <si>
    <t>359832628</t>
  </si>
  <si>
    <t xml:space="preserve"> Dokončovací práce</t>
  </si>
  <si>
    <t>783425411</t>
  </si>
  <si>
    <t>Nátěry syntetické potrubí do DN 50 barva dražší lesklý povrch 1x antikorozní, 1x základní, 1x email</t>
  </si>
  <si>
    <t>-2037042210</t>
  </si>
  <si>
    <t>783425428</t>
  </si>
  <si>
    <t>Nátěry syntetické potrubí do DN 50 barva dražší základní antikorozní</t>
  </si>
  <si>
    <t>212754489</t>
  </si>
  <si>
    <t>783425528</t>
  </si>
  <si>
    <t>Nátěry syntetické potrubí do DN 100 barva dražší základní antikorozní</t>
  </si>
  <si>
    <t>-665038983</t>
  </si>
  <si>
    <t>783425628</t>
  </si>
  <si>
    <t>Nátěry syntetické potrubí do DN 150 barva dražší základní antikorozní</t>
  </si>
  <si>
    <t>-749224836</t>
  </si>
  <si>
    <t>784211101</t>
  </si>
  <si>
    <t>Dvojnásobné bílé malby ze směsí za mokra výborně otěruvzdorných v místnostech výšky do 3,80 m</t>
  </si>
  <si>
    <t>92427803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</si>
  <si>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</si>
  <si>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</si>
  <si>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</si>
  <si>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</si>
  <si>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charset val="238"/>
      </rPr>
      <t xml:space="preserve">Rekapitulace stavby </t>
    </r>
    <r>
      <rPr>
        <sz val="9"/>
        <rFont val="Trebuchet MS"/>
        <family val="2"/>
        <charset val="238"/>
      </rPr>
      <t>obsahuje sestavu Rekapitulace stavby a Rekapitulace objektů stavby a soupisů prací.</t>
    </r>
  </si>
  <si>
    <r>
      <t xml:space="preserve">V sestavě </t>
    </r>
    <r>
      <rPr>
        <b/>
        <sz val="9"/>
        <rFont val="Trebuchet MS"/>
        <family val="2"/>
        <charset val="238"/>
      </rPr>
      <t>Rekapitulace stavby</t>
    </r>
    <r>
      <rPr>
        <sz val="9"/>
        <rFont val="Trebuchet MS"/>
        <family val="2"/>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</si>
  <si>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</si>
  <si>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charset val="238"/>
      </rPr>
      <t>Rekapitulace objektů stavby a soupisů prací</t>
    </r>
    <r>
      <rPr>
        <sz val="9"/>
        <rFont val="Trebuchet MS"/>
        <family val="2"/>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</si>
  <si>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</si>
  <si>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</si>
  <si>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</si>
  <si>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</si>
  <si>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</si>
  <si>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</si>
  <si>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</si>
  <si>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</si>
  <si>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Soupis</t>
  </si>
  <si>
    <t>Soupis prací pro daný typ objektu</t>
  </si>
  <si>
    <r>
      <rPr>
        <i/>
        <sz val="9"/>
        <rFont val="Trebuchet MS"/>
        <family val="2"/>
        <charset val="238"/>
      </rPr>
      <t xml:space="preserve">Soupis prací </t>
    </r>
    <r>
      <rPr>
        <sz val="9"/>
        <rFont val="Trebuchet MS"/>
        <family val="2"/>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</si>
  <si>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</si>
  <si>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charset val="238"/>
      </rPr>
      <t>Krycí list soupisu</t>
    </r>
    <r>
      <rPr>
        <sz val="9"/>
        <rFont val="Trebuchet MS"/>
        <family val="2"/>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</si>
  <si>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</si>
  <si>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charset val="238"/>
      </rPr>
      <t>Rekapitulace členění soupisu prací</t>
    </r>
    <r>
      <rPr>
        <sz val="9"/>
        <rFont val="Trebuchet MS"/>
        <family val="2"/>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</si>
  <si>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</si>
  <si>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charset val="238"/>
      </rPr>
      <t xml:space="preserve">Soupis prací </t>
    </r>
    <r>
      <rPr>
        <sz val="9"/>
        <rFont val="Trebuchet MS"/>
        <family val="2"/>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</si>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</sst>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Trebuchet MS"/>
      <family val="2"/>
    </font>
    <font>
      <sz val="8"/>
      <color rgb="FF969696"/>
      <name val="Trebuchet MS"/>
      <family val="2"/>
      <charset val="238"/>
    </font>
    <font>
      <sz val="9"/>
      <name val="Trebuchet MS"/>
      <family val="2"/>
      <charset val="238"/>
    </font>
    <font>
      <b/>
      <sz val="12"/>
      <name val="Trebuchet MS"/>
      <family val="2"/>
      <charset val="238"/>
    </font>
    <font>
      <sz val="11"/>
      <name val="Trebuchet MS"/>
      <family val="2"/>
      <charset val="238"/>
    </font>
    <font>
      <sz val="12"/>
      <color rgb="FF003366"/>
      <name val="Trebuchet MS"/>
      <family val="2"/>
      <charset val="238"/>
    </font>
    <font>
      <sz val="8"/>
      <color rgb="FF003366"/>
      <name val="Trebuchet MS"/>
      <family val="2"/>
      <charset val="238"/>
    </font>
    <font>
      <sz val="10"/>
      <color rgb="FF003366"/>
      <name val="Trebuchet MS"/>
      <family val="2"/>
      <charset val="238"/>
    </font>
    <font>
      <sz val="8"/>
      <color rgb="FF800080"/>
      <name val="Trebuchet MS"/>
      <family val="2"/>
      <charset val="238"/>
    </font>
    <font>
      <sz val="8"/>
      <color rgb="FF505050"/>
      <name val="Trebuchet MS"/>
      <family val="2"/>
      <charset val="238"/>
    </font>
    <font>
      <sz val="8"/>
      <color rgb="FFFF0000"/>
      <name val="Trebuchet MS"/>
      <family val="2"/>
      <charset val="238"/>
    </font>
    <font>
      <sz val="8"/>
      <color rgb="FF0000A8"/>
      <name val="Trebuchet MS"/>
      <family val="2"/>
      <charset val="238"/>
    </font>
    <font>
      <sz val="8"/>
      <color rgb="FFFAE682"/>
      <name val="Trebuchet MS"/>
      <family val="2"/>
      <charset val="238"/>
    </font>
    <font>
      <sz val="10"/>
      <name val="Trebuchet MS"/>
      <family val="2"/>
      <charset val="238"/>
    </font>
    <font>
      <sz val="10"/>
      <color rgb="FF960000"/>
      <name val="Trebuchet MS"/>
      <family val="2"/>
      <charset val="238"/>
    </font>
    <font>
      <u/>
      <sz val="10"/>
      <color theme="10"/>
      <name val="Trebuchet MS"/>
      <family val="2"/>
      <charset val="238"/>
    </font>
    <font>
      <b/>
      <sz val="16"/>
      <name val="Trebuchet MS"/>
      <family val="2"/>
      <charset val="238"/>
    </font>
    <font>
      <sz val="8"/>
      <color rgb="FF3366FF"/>
      <name val="Trebuchet MS"/>
      <family val="2"/>
      <charset val="238"/>
    </font>
    <font>
      <b/>
      <sz val="12"/>
      <color rgb="FF969696"/>
      <name val="Trebuchet MS"/>
      <family val="2"/>
      <charset val="238"/>
    </font>
    <font>
      <sz val="9"/>
      <color rgb="FF969696"/>
      <name val="Trebuchet MS"/>
      <family val="2"/>
      <charset val="238"/>
    </font>
    <font>
      <b/>
      <sz val="8"/>
      <color rgb="FF969696"/>
      <name val="Trebuchet MS"/>
      <family val="2"/>
      <charset val="238"/>
    </font>
    <font>
      <b/>
      <sz val="10"/>
      <name val="Trebuchet MS"/>
      <family val="2"/>
      <charset val="238"/>
    </font>
    <font>
      <b/>
      <sz val="9"/>
      <name val="Trebuchet MS"/>
      <family val="2"/>
      <charset val="238"/>
    </font>
    <font>
      <sz val="12"/>
      <color rgb="FF969696"/>
      <name val="Trebuchet MS"/>
      <family val="2"/>
      <charset val="238"/>
    </font>
    <font>
      <b/>
      <sz val="12"/>
      <color rgb="FF960000"/>
      <name val="Trebuchet MS"/>
      <family val="2"/>
      <charset val="238"/>
    </font>
    <font>
      <sz val="12"/>
      <name val="Trebuchet MS"/>
      <family val="2"/>
      <charset val="238"/>
    </font>
    <font>
      <sz val="18"/>
      <color theme="10"/>
      <name val="Wingdings 2"/>
      <family val="1"/>
      <charset val="2"/>
    </font>
    <font>
      <b/>
      <sz val="11"/>
      <color rgb="FF003366"/>
      <name val="Trebuchet MS"/>
      <family val="2"/>
      <charset val="238"/>
    </font>
    <font>
      <sz val="11"/>
      <color rgb="FF003366"/>
      <name val="Trebuchet MS"/>
      <family val="2"/>
      <charset val="238"/>
    </font>
    <font>
      <b/>
      <sz val="11"/>
      <name val="Trebuchet MS"/>
      <family val="2"/>
      <charset val="238"/>
    </font>
    <font>
      <sz val="11"/>
      <color rgb="FF969696"/>
      <name val="Trebuchet MS"/>
      <family val="2"/>
      <charset val="238"/>
    </font>
    <font>
      <sz val="10"/>
      <color theme="10"/>
      <name val="Trebuchet MS"/>
      <family val="2"/>
      <charset val="238"/>
    </font>
    <font>
      <b/>
      <sz val="12"/>
      <color rgb="FF800000"/>
      <name val="Trebuchet MS"/>
      <family val="2"/>
      <charset val="238"/>
    </font>
    <font>
      <sz val="8"/>
      <color rgb="FF960000"/>
      <name val="Trebuchet MS"/>
      <family val="2"/>
      <charset val="238"/>
    </font>
    <font>
      <b/>
      <sz val="8"/>
      <name val="Trebuchet MS"/>
      <family val="2"/>
      <charset val="238"/>
    </font>
    <font>
      <sz val="7"/>
      <color rgb="FF969696"/>
      <name val="Trebuchet MS"/>
      <family val="2"/>
      <charset val="238"/>
    </font>
    <font>
      <i/>
      <sz val="7"/>
      <color rgb="FF969696"/>
      <name val="Trebuchet MS"/>
      <family val="2"/>
      <charset val="238"/>
    </font>
    <font>
      <i/>
      <sz val="8"/>
      <color rgb="FF0000FF"/>
      <name val="Trebuchet MS"/>
      <family val="2"/>
      <charset val="238"/>
    </font>
    <font>
      <sz val="8"/>
      <name val="Trebuchet MS"/>
      <family val="2"/>
      <charset val="238"/>
    </font>
    <font>
      <b/>
      <sz val="16"/>
      <name val="Trebuchet MS"/>
      <family val="2"/>
      <charset val="238"/>
    </font>
    <font>
      <b/>
      <sz val="11"/>
      <name val="Trebuchet MS"/>
      <family val="2"/>
      <charset val="238"/>
    </font>
    <font>
      <sz val="9"/>
      <name val="Trebuchet MS"/>
      <family val="2"/>
      <charset val="238"/>
    </font>
    <font>
      <sz val="10"/>
      <name val="Trebuchet MS"/>
      <family val="2"/>
      <charset val="238"/>
    </font>
    <font>
      <sz val="11"/>
      <name val="Trebuchet MS"/>
      <family val="2"/>
      <charset val="238"/>
    </font>
    <font>
      <b/>
      <sz val="9"/>
      <name val="Trebuchet MS"/>
      <family val="2"/>
      <charset val="238"/>
    </font>
    <font>
      <u/>
      <sz val="11"/>
      <color theme="10"/>
      <name val="Calibri"/>
      <family val="2"/>
      <charset val="238"/>
      <scheme val="minor"/>
    </font>
    <font>
      <i/>
      <sz val="9"/>
      <name val="Trebuchet MS"/>
      <family val="2"/>
      <charset val="238"/>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5" fillId="0" borderId="0" applyNumberFormat="0" applyFill="0" applyBorder="0" applyAlignment="0" applyProtection="0"/>
  </cellStyleXfs>
  <cellXfs count="402">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0" fillId="0" borderId="0" xfId="0" applyFont="1" applyAlignment="1">
      <alignment horizontal="center" vertical="center" wrapText="1"/>
    </xf>
    <xf numFmtId="0" fontId="6" fillId="0" borderId="0" xfId="0" applyFont="1" applyAlignment="1"/>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xf>
    <xf numFmtId="0" fontId="13"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2" borderId="0" xfId="1" applyFont="1" applyFill="1" applyAlignment="1" applyProtection="1">
      <alignment vertical="center"/>
    </xf>
    <xf numFmtId="0" fontId="45" fillId="2" borderId="0" xfId="1"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9" fillId="0" borderId="0" xfId="0" applyFont="1" applyBorder="1" applyAlignment="1" applyProtection="1">
      <alignment horizontal="left" vertical="center"/>
    </xf>
    <xf numFmtId="0" fontId="2" fillId="0" borderId="0" xfId="0" applyFont="1" applyBorder="1" applyAlignment="1" applyProtection="1">
      <alignment horizontal="left" vertical="top"/>
    </xf>
    <xf numFmtId="49" fontId="2" fillId="3"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5" borderId="10" xfId="0" applyFont="1" applyFill="1" applyBorder="1" applyAlignment="1" applyProtection="1">
      <alignment vertical="center"/>
    </xf>
    <xf numFmtId="0" fontId="2" fillId="5"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1" applyFont="1" applyFill="1" applyAlignment="1">
      <alignment vertical="center"/>
    </xf>
    <xf numFmtId="0" fontId="13"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6" fillId="0" borderId="5" xfId="0" applyFont="1" applyBorder="1" applyAlignment="1" applyProtection="1"/>
    <xf numFmtId="0" fontId="6" fillId="0" borderId="0" xfId="0" applyFont="1" applyAlignment="1" applyProtection="1"/>
    <xf numFmtId="0" fontId="6" fillId="0" borderId="0" xfId="0" applyFont="1" applyAlignment="1" applyProtection="1">
      <alignment horizontal="left"/>
    </xf>
    <xf numFmtId="0" fontId="5" fillId="0" borderId="0" xfId="0" applyFont="1" applyAlignment="1" applyProtection="1">
      <alignment horizontal="left"/>
    </xf>
    <xf numFmtId="0" fontId="6" fillId="0" borderId="0" xfId="0" applyFont="1" applyAlignment="1" applyProtection="1">
      <protection locked="0"/>
    </xf>
    <xf numFmtId="4" fontId="5" fillId="0" borderId="0" xfId="0" applyNumberFormat="1" applyFont="1" applyAlignment="1" applyProtection="1"/>
    <xf numFmtId="0" fontId="6" fillId="0" borderId="5" xfId="0" applyFont="1" applyBorder="1" applyAlignment="1"/>
    <xf numFmtId="0" fontId="6" fillId="0" borderId="18" xfId="0" applyFont="1" applyBorder="1" applyAlignment="1" applyProtection="1"/>
    <xf numFmtId="0" fontId="6" fillId="0" borderId="0" xfId="0" applyFont="1" applyBorder="1" applyAlignment="1" applyProtection="1"/>
    <xf numFmtId="166" fontId="6" fillId="0" borderId="0" xfId="0" applyNumberFormat="1" applyFont="1" applyBorder="1" applyAlignment="1" applyProtection="1"/>
    <xf numFmtId="166" fontId="6" fillId="0" borderId="19" xfId="0" applyNumberFormat="1" applyFont="1" applyBorder="1" applyAlignment="1" applyProtection="1"/>
    <xf numFmtId="0" fontId="6" fillId="0" borderId="0" xfId="0" applyFont="1" applyAlignment="1">
      <alignment horizontal="left"/>
    </xf>
    <xf numFmtId="0" fontId="6" fillId="0" borderId="0" xfId="0" applyFont="1" applyAlignment="1">
      <alignment horizontal="center"/>
    </xf>
    <xf numFmtId="4" fontId="6" fillId="0" borderId="0" xfId="0" applyNumberFormat="1" applyFont="1" applyAlignment="1">
      <alignment vertical="center"/>
    </xf>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18" xfId="0" applyFont="1" applyBorder="1" applyAlignment="1" applyProtection="1">
      <alignmen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7" fillId="0" borderId="5" xfId="0" applyFont="1" applyBorder="1" applyAlignment="1" applyProtection="1">
      <alignment vertical="center"/>
    </xf>
    <xf numFmtId="0" fontId="7" fillId="0" borderId="0" xfId="0" applyFont="1" applyBorder="1" applyAlignment="1" applyProtection="1">
      <alignment vertical="center"/>
    </xf>
    <xf numFmtId="0" fontId="7" fillId="0" borderId="24" xfId="0" applyFont="1" applyBorder="1" applyAlignment="1" applyProtection="1">
      <alignment horizontal="left" vertical="center"/>
    </xf>
    <xf numFmtId="0" fontId="7" fillId="0" borderId="24" xfId="0" applyFont="1" applyBorder="1" applyAlignment="1" applyProtection="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pplyProtection="1">
      <alignment vertical="center"/>
    </xf>
    <xf numFmtId="0" fontId="7" fillId="0" borderId="6" xfId="0" applyFont="1" applyBorder="1" applyAlignment="1" applyProtection="1">
      <alignment vertical="center"/>
    </xf>
    <xf numFmtId="0" fontId="7" fillId="0" borderId="0" xfId="0" applyFont="1" applyAlignment="1" applyProtection="1">
      <alignment horizontal="left"/>
    </xf>
    <xf numFmtId="4" fontId="7" fillId="0" borderId="0" xfId="0" applyNumberFormat="1" applyFont="1" applyAlignment="1" applyProtection="1"/>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3" borderId="28" xfId="0" applyNumberFormat="1" applyFont="1" applyFill="1" applyBorder="1" applyAlignment="1" applyProtection="1">
      <alignment vertical="center"/>
      <protection locked="0"/>
    </xf>
    <xf numFmtId="4" fontId="37" fillId="0" borderId="28" xfId="0" applyNumberFormat="1" applyFont="1" applyBorder="1" applyAlignment="1" applyProtection="1">
      <alignment vertical="center"/>
    </xf>
    <xf numFmtId="0" fontId="37" fillId="0" borderId="5" xfId="0" applyFont="1" applyBorder="1" applyAlignment="1">
      <alignment vertical="center"/>
    </xf>
    <xf numFmtId="0" fontId="37" fillId="3" borderId="2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167" fontId="0" fillId="3" borderId="28" xfId="0" applyNumberFormat="1" applyFont="1" applyFill="1" applyBorder="1" applyAlignment="1" applyProtection="1">
      <alignment vertical="center"/>
      <protection locked="0"/>
    </xf>
    <xf numFmtId="0" fontId="10" fillId="0" borderId="23" xfId="0" applyFont="1" applyBorder="1" applyAlignment="1" applyProtection="1">
      <alignment vertical="center"/>
    </xf>
    <xf numFmtId="0" fontId="10" fillId="0" borderId="24" xfId="0" applyFont="1" applyBorder="1" applyAlignment="1" applyProtection="1">
      <alignment vertical="center"/>
    </xf>
    <xf numFmtId="0" fontId="10" fillId="0" borderId="25" xfId="0" applyFont="1" applyBorder="1" applyAlignment="1" applyProtection="1">
      <alignment vertical="center"/>
    </xf>
    <xf numFmtId="0" fontId="0" fillId="0" borderId="0" xfId="0" applyAlignment="1" applyProtection="1">
      <alignment vertical="top"/>
      <protection locked="0"/>
    </xf>
    <xf numFmtId="0" fontId="38" fillId="0" borderId="29" xfId="0" applyFont="1" applyBorder="1" applyAlignment="1" applyProtection="1">
      <alignment vertical="center" wrapText="1"/>
      <protection locked="0"/>
    </xf>
    <xf numFmtId="0" fontId="38" fillId="0" borderId="30" xfId="0" applyFont="1" applyBorder="1" applyAlignment="1" applyProtection="1">
      <alignment vertical="center" wrapText="1"/>
      <protection locked="0"/>
    </xf>
    <xf numFmtId="0" fontId="38" fillId="0" borderId="31" xfId="0" applyFont="1" applyBorder="1" applyAlignment="1" applyProtection="1">
      <alignment vertical="center" wrapText="1"/>
      <protection locked="0"/>
    </xf>
    <xf numFmtId="0" fontId="38" fillId="0" borderId="32" xfId="0" applyFont="1" applyBorder="1" applyAlignment="1" applyProtection="1">
      <alignment horizontal="center" vertical="center" wrapText="1"/>
      <protection locked="0"/>
    </xf>
    <xf numFmtId="0" fontId="38" fillId="0" borderId="33" xfId="0" applyFont="1" applyBorder="1" applyAlignment="1" applyProtection="1">
      <alignment horizontal="center" vertical="center" wrapText="1"/>
      <protection locked="0"/>
    </xf>
    <xf numFmtId="0" fontId="38" fillId="0" borderId="32" xfId="0" applyFont="1" applyBorder="1" applyAlignment="1" applyProtection="1">
      <alignment vertical="center" wrapText="1"/>
      <protection locked="0"/>
    </xf>
    <xf numFmtId="0" fontId="38" fillId="0" borderId="33" xfId="0" applyFont="1" applyBorder="1" applyAlignment="1" applyProtection="1">
      <alignment vertical="center" wrapText="1"/>
      <protection locked="0"/>
    </xf>
    <xf numFmtId="0" fontId="40" fillId="0" borderId="1" xfId="0"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1" fillId="0" borderId="32" xfId="0" applyFont="1" applyBorder="1" applyAlignment="1" applyProtection="1">
      <alignment vertical="center" wrapText="1"/>
      <protection locked="0"/>
    </xf>
    <xf numFmtId="0" fontId="41" fillId="0" borderId="1" xfId="0" applyFont="1" applyBorder="1" applyAlignment="1" applyProtection="1">
      <alignment vertical="center" wrapText="1"/>
      <protection locked="0"/>
    </xf>
    <xf numFmtId="0" fontId="41" fillId="0" borderId="1" xfId="0" applyFont="1" applyBorder="1" applyAlignment="1" applyProtection="1">
      <alignment vertical="center"/>
      <protection locked="0"/>
    </xf>
    <xf numFmtId="0" fontId="41" fillId="0" borderId="1" xfId="0" applyFont="1" applyBorder="1" applyAlignment="1" applyProtection="1">
      <alignment horizontal="left" vertical="center"/>
      <protection locked="0"/>
    </xf>
    <xf numFmtId="49" fontId="41" fillId="0" borderId="1" xfId="0" applyNumberFormat="1" applyFont="1" applyBorder="1" applyAlignment="1" applyProtection="1">
      <alignment vertical="center" wrapText="1"/>
      <protection locked="0"/>
    </xf>
    <xf numFmtId="0" fontId="38" fillId="0" borderId="35" xfId="0" applyFont="1" applyBorder="1" applyAlignment="1" applyProtection="1">
      <alignment vertical="center" wrapText="1"/>
      <protection locked="0"/>
    </xf>
    <xf numFmtId="0" fontId="42" fillId="0" borderId="34" xfId="0" applyFont="1" applyBorder="1" applyAlignment="1" applyProtection="1">
      <alignment vertical="center" wrapText="1"/>
      <protection locked="0"/>
    </xf>
    <xf numFmtId="0" fontId="38" fillId="0" borderId="36" xfId="0" applyFont="1" applyBorder="1" applyAlignment="1" applyProtection="1">
      <alignment vertical="center" wrapText="1"/>
      <protection locked="0"/>
    </xf>
    <xf numFmtId="0" fontId="38" fillId="0" borderId="1" xfId="0" applyFont="1" applyBorder="1" applyAlignment="1" applyProtection="1">
      <alignment vertical="top"/>
      <protection locked="0"/>
    </xf>
    <xf numFmtId="0" fontId="38" fillId="0" borderId="0" xfId="0" applyFont="1" applyAlignment="1" applyProtection="1">
      <alignment vertical="top"/>
      <protection locked="0"/>
    </xf>
    <xf numFmtId="0" fontId="38" fillId="0" borderId="29" xfId="0" applyFont="1" applyBorder="1" applyAlignment="1" applyProtection="1">
      <alignment horizontal="left" vertical="center"/>
      <protection locked="0"/>
    </xf>
    <xf numFmtId="0" fontId="38" fillId="0" borderId="30" xfId="0" applyFont="1" applyBorder="1" applyAlignment="1" applyProtection="1">
      <alignment horizontal="left" vertical="center"/>
      <protection locked="0"/>
    </xf>
    <xf numFmtId="0" fontId="38" fillId="0" borderId="31" xfId="0" applyFont="1" applyBorder="1" applyAlignment="1" applyProtection="1">
      <alignment horizontal="left" vertical="center"/>
      <protection locked="0"/>
    </xf>
    <xf numFmtId="0" fontId="38" fillId="0" borderId="32" xfId="0" applyFont="1" applyBorder="1" applyAlignment="1" applyProtection="1">
      <alignment horizontal="left" vertical="center"/>
      <protection locked="0"/>
    </xf>
    <xf numFmtId="0" fontId="38" fillId="0" borderId="33"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40" fillId="0" borderId="34" xfId="0" applyFont="1" applyBorder="1" applyAlignment="1" applyProtection="1">
      <alignment horizontal="center" vertical="center"/>
      <protection locked="0"/>
    </xf>
    <xf numFmtId="0" fontId="43" fillId="0" borderId="34"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41" fillId="0" borderId="1" xfId="0" applyFont="1" applyBorder="1" applyAlignment="1" applyProtection="1">
      <alignment horizontal="center" vertical="center"/>
      <protection locked="0"/>
    </xf>
    <xf numFmtId="0" fontId="41" fillId="0" borderId="32" xfId="0" applyFont="1" applyBorder="1" applyAlignment="1" applyProtection="1">
      <alignment horizontal="left" vertical="center"/>
      <protection locked="0"/>
    </xf>
    <xf numFmtId="0" fontId="41" fillId="0" borderId="1" xfId="0" applyFont="1" applyFill="1" applyBorder="1" applyAlignment="1" applyProtection="1">
      <alignment horizontal="left" vertical="center"/>
      <protection locked="0"/>
    </xf>
    <xf numFmtId="0" fontId="41" fillId="0" borderId="1" xfId="0" applyFont="1" applyFill="1" applyBorder="1" applyAlignment="1" applyProtection="1">
      <alignment horizontal="center" vertical="center"/>
      <protection locked="0"/>
    </xf>
    <xf numFmtId="0" fontId="38" fillId="0" borderId="35" xfId="0" applyFont="1" applyBorder="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38" fillId="0" borderId="36"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38" fillId="0" borderId="1" xfId="0" applyFont="1" applyBorder="1" applyAlignment="1" applyProtection="1">
      <alignment horizontal="left" vertical="center" wrapText="1"/>
      <protection locked="0"/>
    </xf>
    <xf numFmtId="0" fontId="41" fillId="0" borderId="1" xfId="0" applyFont="1" applyBorder="1" applyAlignment="1" applyProtection="1">
      <alignment horizontal="center" vertical="center" wrapText="1"/>
      <protection locked="0"/>
    </xf>
    <xf numFmtId="0" fontId="38" fillId="0" borderId="29" xfId="0" applyFont="1" applyBorder="1" applyAlignment="1" applyProtection="1">
      <alignment horizontal="left" vertical="center" wrapText="1"/>
      <protection locked="0"/>
    </xf>
    <xf numFmtId="0" fontId="38" fillId="0" borderId="30" xfId="0" applyFont="1" applyBorder="1" applyAlignment="1" applyProtection="1">
      <alignment horizontal="left" vertical="center" wrapText="1"/>
      <protection locked="0"/>
    </xf>
    <xf numFmtId="0" fontId="38" fillId="0" borderId="31" xfId="0" applyFont="1" applyBorder="1" applyAlignment="1" applyProtection="1">
      <alignment horizontal="left" vertical="center" wrapText="1"/>
      <protection locked="0"/>
    </xf>
    <xf numFmtId="0" fontId="38" fillId="0" borderId="32"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protection locked="0"/>
    </xf>
    <xf numFmtId="0" fontId="41" fillId="0" borderId="35" xfId="0" applyFont="1" applyBorder="1" applyAlignment="1" applyProtection="1">
      <alignment horizontal="left" vertical="center" wrapText="1"/>
      <protection locked="0"/>
    </xf>
    <xf numFmtId="0" fontId="41" fillId="0" borderId="34" xfId="0" applyFont="1" applyBorder="1" applyAlignment="1" applyProtection="1">
      <alignment horizontal="left" vertical="center" wrapText="1"/>
      <protection locked="0"/>
    </xf>
    <xf numFmtId="0" fontId="41" fillId="0" borderId="36" xfId="0" applyFont="1" applyBorder="1" applyAlignment="1" applyProtection="1">
      <alignment horizontal="left" vertical="center" wrapText="1"/>
      <protection locked="0"/>
    </xf>
    <xf numFmtId="0" fontId="41" fillId="0" borderId="1" xfId="0" applyFont="1" applyBorder="1" applyAlignment="1" applyProtection="1">
      <alignment horizontal="left" vertical="top"/>
      <protection locked="0"/>
    </xf>
    <xf numFmtId="0" fontId="41" fillId="0" borderId="1" xfId="0" applyFont="1" applyBorder="1" applyAlignment="1" applyProtection="1">
      <alignment horizontal="center" vertical="top"/>
      <protection locked="0"/>
    </xf>
    <xf numFmtId="0" fontId="41" fillId="0" borderId="35" xfId="0" applyFont="1" applyBorder="1" applyAlignment="1" applyProtection="1">
      <alignment horizontal="left" vertical="center"/>
      <protection locked="0"/>
    </xf>
    <xf numFmtId="0" fontId="41" fillId="0" borderId="36" xfId="0" applyFont="1" applyBorder="1" applyAlignment="1" applyProtection="1">
      <alignment horizontal="left" vertical="center"/>
      <protection locked="0"/>
    </xf>
    <xf numFmtId="0" fontId="43" fillId="0" borderId="0" xfId="0" applyFont="1" applyAlignment="1" applyProtection="1">
      <alignment vertical="center"/>
      <protection locked="0"/>
    </xf>
    <xf numFmtId="0" fontId="40" fillId="0" borderId="1" xfId="0" applyFont="1" applyBorder="1" applyAlignment="1" applyProtection="1">
      <alignment vertical="center"/>
      <protection locked="0"/>
    </xf>
    <xf numFmtId="0" fontId="43" fillId="0" borderId="34" xfId="0" applyFont="1" applyBorder="1" applyAlignment="1" applyProtection="1">
      <alignment vertical="center"/>
      <protection locked="0"/>
    </xf>
    <xf numFmtId="0" fontId="40"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1"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0" fillId="0" borderId="34" xfId="0" applyFont="1" applyBorder="1" applyAlignment="1" applyProtection="1">
      <alignment horizontal="left"/>
      <protection locked="0"/>
    </xf>
    <xf numFmtId="0" fontId="43" fillId="0" borderId="34" xfId="0" applyFont="1" applyBorder="1" applyAlignment="1" applyProtection="1">
      <protection locked="0"/>
    </xf>
    <xf numFmtId="0" fontId="38" fillId="0" borderId="32" xfId="0" applyFont="1" applyBorder="1" applyAlignment="1" applyProtection="1">
      <alignment vertical="top"/>
      <protection locked="0"/>
    </xf>
    <xf numFmtId="0" fontId="38" fillId="0" borderId="33" xfId="0" applyFont="1" applyBorder="1" applyAlignment="1" applyProtection="1">
      <alignment vertical="top"/>
      <protection locked="0"/>
    </xf>
    <xf numFmtId="0" fontId="38" fillId="0" borderId="1" xfId="0" applyFont="1" applyBorder="1" applyAlignment="1" applyProtection="1">
      <alignment horizontal="center" vertical="center"/>
      <protection locked="0"/>
    </xf>
    <xf numFmtId="0" fontId="38" fillId="0" borderId="1" xfId="0" applyFont="1" applyBorder="1" applyAlignment="1" applyProtection="1">
      <alignment horizontal="left" vertical="top"/>
      <protection locked="0"/>
    </xf>
    <xf numFmtId="0" fontId="38" fillId="0" borderId="35" xfId="0" applyFont="1" applyBorder="1" applyAlignment="1" applyProtection="1">
      <alignment vertical="top"/>
      <protection locked="0"/>
    </xf>
    <xf numFmtId="0" fontId="38" fillId="0" borderId="34" xfId="0" applyFont="1" applyBorder="1" applyAlignment="1" applyProtection="1">
      <alignment vertical="top"/>
      <protection locked="0"/>
    </xf>
    <xf numFmtId="0" fontId="38" fillId="0" borderId="36"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1"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20" fillId="0" borderId="0" xfId="0" applyNumberFormat="1" applyFont="1" applyBorder="1" applyAlignment="1" applyProtection="1">
      <alignment vertical="center"/>
    </xf>
    <xf numFmtId="0" fontId="3" fillId="4" borderId="10" xfId="0" applyFont="1" applyFill="1" applyBorder="1" applyAlignment="1" applyProtection="1">
      <alignment horizontal="left" vertical="center"/>
    </xf>
    <xf numFmtId="0" fontId="0" fillId="4" borderId="10" xfId="0" applyFont="1" applyFill="1" applyBorder="1" applyAlignment="1" applyProtection="1">
      <alignmen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0" fontId="27" fillId="0" borderId="0" xfId="0" applyFont="1" applyAlignment="1" applyProtection="1">
      <alignment horizontal="left" vertical="center" wrapText="1"/>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0" fillId="0" borderId="0" xfId="0"/>
    <xf numFmtId="0" fontId="19" fillId="0" borderId="0" xfId="0" applyFont="1" applyBorder="1" applyAlignment="1" applyProtection="1">
      <alignment horizontal="left" vertical="center" wrapText="1"/>
    </xf>
    <xf numFmtId="0" fontId="19"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19" fillId="0" borderId="0" xfId="0" applyFont="1" applyAlignment="1" applyProtection="1">
      <alignment horizontal="left" vertical="center" wrapText="1"/>
    </xf>
    <xf numFmtId="0" fontId="19" fillId="0" borderId="0" xfId="0" applyFont="1" applyAlignment="1" applyProtection="1">
      <alignment horizontal="left" vertical="center"/>
    </xf>
    <xf numFmtId="0" fontId="0" fillId="0" borderId="0" xfId="0" applyFont="1" applyAlignment="1" applyProtection="1">
      <alignment vertical="center"/>
    </xf>
    <xf numFmtId="0" fontId="31" fillId="2" borderId="0" xfId="1" applyFont="1" applyFill="1" applyAlignment="1">
      <alignment vertical="center"/>
    </xf>
    <xf numFmtId="0" fontId="41"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top"/>
      <protection locked="0"/>
    </xf>
    <xf numFmtId="0" fontId="40" fillId="0" borderId="34" xfId="0" applyFont="1" applyBorder="1" applyAlignment="1" applyProtection="1">
      <alignment horizontal="left"/>
      <protection locked="0"/>
    </xf>
    <xf numFmtId="0" fontId="39" fillId="0" borderId="1"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49" fontId="41" fillId="0" borderId="1" xfId="0" applyNumberFormat="1"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0" fillId="0" borderId="34" xfId="0" applyFont="1" applyBorder="1" applyAlignment="1" applyProtection="1">
      <alignment horizontal="left" wrapText="1"/>
      <protection locked="0"/>
    </xf>
    <xf numFmtId="14" fontId="2" fillId="3" borderId="0" xfId="0" applyNumberFormat="1" applyFont="1" applyFill="1" applyBorder="1" applyAlignment="1" applyProtection="1">
      <alignment horizontal="left" vertical="center"/>
      <protection locked="0"/>
    </xf>
  </cellXfs>
  <cellStyles count="2">
    <cellStyle name="Hypertextový odkaz" xfId="1" builtinId="8"/>
    <cellStyle name="normální" xfId="0" builtinId="0"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tabSelected="1" workbookViewId="0">
      <pane ySplit="1" topLeftCell="A2" activePane="bottomLeft" state="frozen"/>
      <selection pane="bottomLeft" activeCell="AQ14" sqref="AQ14"/>
    </sheetView>
  </sheetViews>
  <sheetFormatPr defaultRowHeight="14.4"/>
  <cols>
    <col min="1" max="1" width="8.28515625" customWidth="1"/>
    <col min="2" max="2" width="1.7109375" customWidth="1"/>
    <col min="3" max="3" width="4.140625" customWidth="1"/>
    <col min="4" max="33" width="2.7109375" customWidth="1"/>
    <col min="34" max="34" width="3.28515625" customWidth="1"/>
    <col min="35" max="35" width="31.7109375" customWidth="1"/>
    <col min="36" max="37" width="2.42578125" customWidth="1"/>
    <col min="38" max="38" width="8.28515625" customWidth="1"/>
    <col min="39" max="39" width="3.28515625" customWidth="1"/>
    <col min="40" max="40" width="13.28515625" customWidth="1"/>
    <col min="41" max="41" width="7.42578125" customWidth="1"/>
    <col min="42" max="42" width="4.140625" customWidth="1"/>
    <col min="43" max="43" width="15.7109375" customWidth="1"/>
    <col min="44" max="44" width="13.7109375" customWidth="1"/>
    <col min="45" max="47" width="25.85546875" hidden="1" customWidth="1"/>
    <col min="48" max="52" width="21.7109375" hidden="1" customWidth="1"/>
    <col min="53" max="53" width="19.140625" hidden="1" customWidth="1"/>
    <col min="54" max="54" width="25" hidden="1" customWidth="1"/>
    <col min="55" max="56" width="19.140625" hidden="1" customWidth="1"/>
    <col min="57" max="57" width="66.42578125" customWidth="1"/>
    <col min="71" max="91" width="9.28515625" hidden="1"/>
  </cols>
  <sheetData>
    <row r="1" spans="1:74" ht="21.3"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1:74" ht="36.9" customHeight="1">
      <c r="AR2" s="383"/>
      <c r="AS2" s="383"/>
      <c r="AT2" s="383"/>
      <c r="AU2" s="383"/>
      <c r="AV2" s="383"/>
      <c r="AW2" s="383"/>
      <c r="AX2" s="383"/>
      <c r="AY2" s="383"/>
      <c r="AZ2" s="383"/>
      <c r="BA2" s="383"/>
      <c r="BB2" s="383"/>
      <c r="BC2" s="383"/>
      <c r="BD2" s="383"/>
      <c r="BE2" s="383"/>
      <c r="BS2" s="24" t="s">
        <v>8</v>
      </c>
      <c r="BT2" s="24" t="s">
        <v>9</v>
      </c>
    </row>
    <row r="3" spans="1:74" ht="6.9"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1:74" ht="36.9"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1:74" ht="14.4" customHeight="1">
      <c r="B5" s="28"/>
      <c r="C5" s="29"/>
      <c r="D5" s="34" t="s">
        <v>15</v>
      </c>
      <c r="E5" s="29"/>
      <c r="F5" s="29"/>
      <c r="G5" s="29"/>
      <c r="H5" s="29"/>
      <c r="I5" s="29"/>
      <c r="J5" s="29"/>
      <c r="K5" s="348" t="s">
        <v>16</v>
      </c>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29"/>
      <c r="AQ5" s="31"/>
      <c r="BE5" s="346" t="s">
        <v>17</v>
      </c>
      <c r="BS5" s="24" t="s">
        <v>8</v>
      </c>
    </row>
    <row r="6" spans="1:74" ht="36.9" customHeight="1">
      <c r="B6" s="28"/>
      <c r="C6" s="29"/>
      <c r="D6" s="36" t="s">
        <v>18</v>
      </c>
      <c r="E6" s="29"/>
      <c r="F6" s="29"/>
      <c r="G6" s="29"/>
      <c r="H6" s="29"/>
      <c r="I6" s="29"/>
      <c r="J6" s="29"/>
      <c r="K6" s="350" t="s">
        <v>19</v>
      </c>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29"/>
      <c r="AQ6" s="31"/>
      <c r="BE6" s="347"/>
      <c r="BS6" s="24" t="s">
        <v>8</v>
      </c>
    </row>
    <row r="7" spans="1:74" ht="14.4"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23</v>
      </c>
      <c r="AO7" s="29"/>
      <c r="AP7" s="29"/>
      <c r="AQ7" s="31"/>
      <c r="BE7" s="347"/>
      <c r="BS7" s="24" t="s">
        <v>8</v>
      </c>
    </row>
    <row r="8" spans="1:74" ht="14.4" customHeight="1">
      <c r="B8" s="28"/>
      <c r="C8" s="29"/>
      <c r="D8" s="37"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26</v>
      </c>
      <c r="AL8" s="29"/>
      <c r="AM8" s="29"/>
      <c r="AN8" s="401">
        <v>43179</v>
      </c>
      <c r="AO8" s="29"/>
      <c r="AP8" s="29"/>
      <c r="AQ8" s="31"/>
      <c r="BE8" s="347"/>
      <c r="BS8" s="24" t="s">
        <v>8</v>
      </c>
    </row>
    <row r="9" spans="1:74" ht="29.25" customHeight="1">
      <c r="B9" s="28"/>
      <c r="C9" s="29"/>
      <c r="D9" s="34" t="s">
        <v>27</v>
      </c>
      <c r="E9" s="29"/>
      <c r="F9" s="29"/>
      <c r="G9" s="29"/>
      <c r="H9" s="29"/>
      <c r="I9" s="29"/>
      <c r="J9" s="29"/>
      <c r="K9" s="38" t="s">
        <v>28</v>
      </c>
      <c r="L9" s="29"/>
      <c r="M9" s="29"/>
      <c r="N9" s="29"/>
      <c r="O9" s="29"/>
      <c r="P9" s="29"/>
      <c r="Q9" s="29"/>
      <c r="R9" s="29"/>
      <c r="S9" s="29"/>
      <c r="T9" s="29"/>
      <c r="U9" s="29"/>
      <c r="V9" s="29"/>
      <c r="W9" s="29"/>
      <c r="X9" s="29"/>
      <c r="Y9" s="29"/>
      <c r="Z9" s="29"/>
      <c r="AA9" s="29"/>
      <c r="AB9" s="29"/>
      <c r="AC9" s="29"/>
      <c r="AD9" s="29"/>
      <c r="AE9" s="29"/>
      <c r="AF9" s="29"/>
      <c r="AG9" s="29"/>
      <c r="AH9" s="29"/>
      <c r="AI9" s="29"/>
      <c r="AJ9" s="29"/>
      <c r="AK9" s="34" t="s">
        <v>29</v>
      </c>
      <c r="AL9" s="29"/>
      <c r="AM9" s="29"/>
      <c r="AN9" s="38" t="s">
        <v>30</v>
      </c>
      <c r="AO9" s="29"/>
      <c r="AP9" s="29"/>
      <c r="AQ9" s="31"/>
      <c r="BE9" s="347"/>
      <c r="BS9" s="24" t="s">
        <v>8</v>
      </c>
    </row>
    <row r="10" spans="1:74" ht="14.4" customHeight="1">
      <c r="B10" s="28"/>
      <c r="C10" s="29"/>
      <c r="D10" s="37" t="s">
        <v>31</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32</v>
      </c>
      <c r="AL10" s="29"/>
      <c r="AM10" s="29"/>
      <c r="AN10" s="35" t="s">
        <v>33</v>
      </c>
      <c r="AO10" s="29"/>
      <c r="AP10" s="29"/>
      <c r="AQ10" s="31"/>
      <c r="BE10" s="347"/>
      <c r="BS10" s="24" t="s">
        <v>8</v>
      </c>
    </row>
    <row r="11" spans="1:74" ht="18.45" customHeight="1">
      <c r="B11" s="28"/>
      <c r="C11" s="29"/>
      <c r="D11" s="29"/>
      <c r="E11" s="35" t="s">
        <v>34</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35</v>
      </c>
      <c r="AL11" s="29"/>
      <c r="AM11" s="29"/>
      <c r="AN11" s="35" t="s">
        <v>33</v>
      </c>
      <c r="AO11" s="29"/>
      <c r="AP11" s="29"/>
      <c r="AQ11" s="31"/>
      <c r="BE11" s="347"/>
      <c r="BS11" s="24" t="s">
        <v>8</v>
      </c>
    </row>
    <row r="12" spans="1:74" ht="6.9"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47"/>
      <c r="BS12" s="24" t="s">
        <v>8</v>
      </c>
    </row>
    <row r="13" spans="1:74" ht="14.4" customHeight="1">
      <c r="B13" s="28"/>
      <c r="C13" s="29"/>
      <c r="D13" s="37" t="s">
        <v>36</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32</v>
      </c>
      <c r="AL13" s="29"/>
      <c r="AM13" s="29"/>
      <c r="AN13" s="39" t="s">
        <v>37</v>
      </c>
      <c r="AO13" s="29"/>
      <c r="AP13" s="29"/>
      <c r="AQ13" s="31"/>
      <c r="BE13" s="347"/>
      <c r="BS13" s="24" t="s">
        <v>8</v>
      </c>
    </row>
    <row r="14" spans="1:74" ht="13.2">
      <c r="B14" s="28"/>
      <c r="C14" s="29"/>
      <c r="D14" s="29"/>
      <c r="E14" s="351" t="s">
        <v>37</v>
      </c>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7" t="s">
        <v>35</v>
      </c>
      <c r="AL14" s="29"/>
      <c r="AM14" s="29"/>
      <c r="AN14" s="39" t="s">
        <v>37</v>
      </c>
      <c r="AO14" s="29"/>
      <c r="AP14" s="29"/>
      <c r="AQ14" s="31"/>
      <c r="BE14" s="347"/>
      <c r="BS14" s="24" t="s">
        <v>8</v>
      </c>
    </row>
    <row r="15" spans="1:74" ht="6.9"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47"/>
      <c r="BS15" s="24" t="s">
        <v>6</v>
      </c>
    </row>
    <row r="16" spans="1:74" ht="14.4" customHeight="1">
      <c r="B16" s="28"/>
      <c r="C16" s="29"/>
      <c r="D16" s="37" t="s">
        <v>38</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32</v>
      </c>
      <c r="AL16" s="29"/>
      <c r="AM16" s="29"/>
      <c r="AN16" s="35" t="s">
        <v>33</v>
      </c>
      <c r="AO16" s="29"/>
      <c r="AP16" s="29"/>
      <c r="AQ16" s="31"/>
      <c r="BE16" s="347"/>
      <c r="BS16" s="24" t="s">
        <v>6</v>
      </c>
    </row>
    <row r="17" spans="2:71" ht="18.45" customHeight="1">
      <c r="B17" s="28"/>
      <c r="C17" s="29"/>
      <c r="D17" s="29"/>
      <c r="E17" s="35" t="s">
        <v>39</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35</v>
      </c>
      <c r="AL17" s="29"/>
      <c r="AM17" s="29"/>
      <c r="AN17" s="35" t="s">
        <v>33</v>
      </c>
      <c r="AO17" s="29"/>
      <c r="AP17" s="29"/>
      <c r="AQ17" s="31"/>
      <c r="BE17" s="347"/>
      <c r="BS17" s="24" t="s">
        <v>40</v>
      </c>
    </row>
    <row r="18" spans="2:71" ht="6.9"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47"/>
      <c r="BS18" s="24" t="s">
        <v>8</v>
      </c>
    </row>
    <row r="19" spans="2:71" ht="14.4" customHeight="1">
      <c r="B19" s="28"/>
      <c r="C19" s="29"/>
      <c r="D19" s="37" t="s">
        <v>41</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47"/>
      <c r="BS19" s="24" t="s">
        <v>8</v>
      </c>
    </row>
    <row r="20" spans="2:71" ht="71.25" customHeight="1">
      <c r="B20" s="28"/>
      <c r="C20" s="29"/>
      <c r="D20" s="29"/>
      <c r="E20" s="353" t="s">
        <v>42</v>
      </c>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29"/>
      <c r="AP20" s="29"/>
      <c r="AQ20" s="31"/>
      <c r="BE20" s="347"/>
      <c r="BS20" s="24" t="s">
        <v>40</v>
      </c>
    </row>
    <row r="21" spans="2:71" ht="6.9"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47"/>
    </row>
    <row r="22" spans="2:71" ht="6.9"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47"/>
    </row>
    <row r="23" spans="2:71" s="1" customFormat="1" ht="25.95" customHeight="1">
      <c r="B23" s="41"/>
      <c r="C23" s="42"/>
      <c r="D23" s="43" t="s">
        <v>43</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54">
        <f>ROUND(AG51,2)</f>
        <v>0</v>
      </c>
      <c r="AL23" s="355"/>
      <c r="AM23" s="355"/>
      <c r="AN23" s="355"/>
      <c r="AO23" s="355"/>
      <c r="AP23" s="42"/>
      <c r="AQ23" s="45"/>
      <c r="BE23" s="347"/>
    </row>
    <row r="24" spans="2:71" s="1" customFormat="1" ht="6.9"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47"/>
    </row>
    <row r="25" spans="2:71" s="1" customFormat="1" ht="12">
      <c r="B25" s="41"/>
      <c r="C25" s="42"/>
      <c r="D25" s="42"/>
      <c r="E25" s="42"/>
      <c r="F25" s="42"/>
      <c r="G25" s="42"/>
      <c r="H25" s="42"/>
      <c r="I25" s="42"/>
      <c r="J25" s="42"/>
      <c r="K25" s="42"/>
      <c r="L25" s="356" t="s">
        <v>44</v>
      </c>
      <c r="M25" s="356"/>
      <c r="N25" s="356"/>
      <c r="O25" s="356"/>
      <c r="P25" s="42"/>
      <c r="Q25" s="42"/>
      <c r="R25" s="42"/>
      <c r="S25" s="42"/>
      <c r="T25" s="42"/>
      <c r="U25" s="42"/>
      <c r="V25" s="42"/>
      <c r="W25" s="356" t="s">
        <v>45</v>
      </c>
      <c r="X25" s="356"/>
      <c r="Y25" s="356"/>
      <c r="Z25" s="356"/>
      <c r="AA25" s="356"/>
      <c r="AB25" s="356"/>
      <c r="AC25" s="356"/>
      <c r="AD25" s="356"/>
      <c r="AE25" s="356"/>
      <c r="AF25" s="42"/>
      <c r="AG25" s="42"/>
      <c r="AH25" s="42"/>
      <c r="AI25" s="42"/>
      <c r="AJ25" s="42"/>
      <c r="AK25" s="356" t="s">
        <v>46</v>
      </c>
      <c r="AL25" s="356"/>
      <c r="AM25" s="356"/>
      <c r="AN25" s="356"/>
      <c r="AO25" s="356"/>
      <c r="AP25" s="42"/>
      <c r="AQ25" s="45"/>
      <c r="BE25" s="347"/>
    </row>
    <row r="26" spans="2:71" s="2" customFormat="1" ht="14.4" customHeight="1">
      <c r="B26" s="47"/>
      <c r="C26" s="48"/>
      <c r="D26" s="49" t="s">
        <v>47</v>
      </c>
      <c r="E26" s="48"/>
      <c r="F26" s="49" t="s">
        <v>48</v>
      </c>
      <c r="G26" s="48"/>
      <c r="H26" s="48"/>
      <c r="I26" s="48"/>
      <c r="J26" s="48"/>
      <c r="K26" s="48"/>
      <c r="L26" s="357">
        <v>0.21</v>
      </c>
      <c r="M26" s="358"/>
      <c r="N26" s="358"/>
      <c r="O26" s="358"/>
      <c r="P26" s="48"/>
      <c r="Q26" s="48"/>
      <c r="R26" s="48"/>
      <c r="S26" s="48"/>
      <c r="T26" s="48"/>
      <c r="U26" s="48"/>
      <c r="V26" s="48"/>
      <c r="W26" s="359">
        <f>ROUND(AZ51,2)</f>
        <v>0</v>
      </c>
      <c r="X26" s="358"/>
      <c r="Y26" s="358"/>
      <c r="Z26" s="358"/>
      <c r="AA26" s="358"/>
      <c r="AB26" s="358"/>
      <c r="AC26" s="358"/>
      <c r="AD26" s="358"/>
      <c r="AE26" s="358"/>
      <c r="AF26" s="48"/>
      <c r="AG26" s="48"/>
      <c r="AH26" s="48"/>
      <c r="AI26" s="48"/>
      <c r="AJ26" s="48"/>
      <c r="AK26" s="359">
        <f>ROUND(AV51,2)</f>
        <v>0</v>
      </c>
      <c r="AL26" s="358"/>
      <c r="AM26" s="358"/>
      <c r="AN26" s="358"/>
      <c r="AO26" s="358"/>
      <c r="AP26" s="48"/>
      <c r="AQ26" s="50"/>
      <c r="BE26" s="347"/>
    </row>
    <row r="27" spans="2:71" s="2" customFormat="1" ht="14.4" customHeight="1">
      <c r="B27" s="47"/>
      <c r="C27" s="48"/>
      <c r="D27" s="48"/>
      <c r="E27" s="48"/>
      <c r="F27" s="49" t="s">
        <v>49</v>
      </c>
      <c r="G27" s="48"/>
      <c r="H27" s="48"/>
      <c r="I27" s="48"/>
      <c r="J27" s="48"/>
      <c r="K27" s="48"/>
      <c r="L27" s="357">
        <v>0.15</v>
      </c>
      <c r="M27" s="358"/>
      <c r="N27" s="358"/>
      <c r="O27" s="358"/>
      <c r="P27" s="48"/>
      <c r="Q27" s="48"/>
      <c r="R27" s="48"/>
      <c r="S27" s="48"/>
      <c r="T27" s="48"/>
      <c r="U27" s="48"/>
      <c r="V27" s="48"/>
      <c r="W27" s="359">
        <f>ROUND(BA51,2)</f>
        <v>0</v>
      </c>
      <c r="X27" s="358"/>
      <c r="Y27" s="358"/>
      <c r="Z27" s="358"/>
      <c r="AA27" s="358"/>
      <c r="AB27" s="358"/>
      <c r="AC27" s="358"/>
      <c r="AD27" s="358"/>
      <c r="AE27" s="358"/>
      <c r="AF27" s="48"/>
      <c r="AG27" s="48"/>
      <c r="AH27" s="48"/>
      <c r="AI27" s="48"/>
      <c r="AJ27" s="48"/>
      <c r="AK27" s="359">
        <f>ROUND(AW51,2)</f>
        <v>0</v>
      </c>
      <c r="AL27" s="358"/>
      <c r="AM27" s="358"/>
      <c r="AN27" s="358"/>
      <c r="AO27" s="358"/>
      <c r="AP27" s="48"/>
      <c r="AQ27" s="50"/>
      <c r="BE27" s="347"/>
    </row>
    <row r="28" spans="2:71" s="2" customFormat="1" ht="14.4" hidden="1" customHeight="1">
      <c r="B28" s="47"/>
      <c r="C28" s="48"/>
      <c r="D28" s="48"/>
      <c r="E28" s="48"/>
      <c r="F28" s="49" t="s">
        <v>50</v>
      </c>
      <c r="G28" s="48"/>
      <c r="H28" s="48"/>
      <c r="I28" s="48"/>
      <c r="J28" s="48"/>
      <c r="K28" s="48"/>
      <c r="L28" s="357">
        <v>0.21</v>
      </c>
      <c r="M28" s="358"/>
      <c r="N28" s="358"/>
      <c r="O28" s="358"/>
      <c r="P28" s="48"/>
      <c r="Q28" s="48"/>
      <c r="R28" s="48"/>
      <c r="S28" s="48"/>
      <c r="T28" s="48"/>
      <c r="U28" s="48"/>
      <c r="V28" s="48"/>
      <c r="W28" s="359">
        <f>ROUND(BB51,2)</f>
        <v>0</v>
      </c>
      <c r="X28" s="358"/>
      <c r="Y28" s="358"/>
      <c r="Z28" s="358"/>
      <c r="AA28" s="358"/>
      <c r="AB28" s="358"/>
      <c r="AC28" s="358"/>
      <c r="AD28" s="358"/>
      <c r="AE28" s="358"/>
      <c r="AF28" s="48"/>
      <c r="AG28" s="48"/>
      <c r="AH28" s="48"/>
      <c r="AI28" s="48"/>
      <c r="AJ28" s="48"/>
      <c r="AK28" s="359">
        <v>0</v>
      </c>
      <c r="AL28" s="358"/>
      <c r="AM28" s="358"/>
      <c r="AN28" s="358"/>
      <c r="AO28" s="358"/>
      <c r="AP28" s="48"/>
      <c r="AQ28" s="50"/>
      <c r="BE28" s="347"/>
    </row>
    <row r="29" spans="2:71" s="2" customFormat="1" ht="14.4" hidden="1" customHeight="1">
      <c r="B29" s="47"/>
      <c r="C29" s="48"/>
      <c r="D29" s="48"/>
      <c r="E29" s="48"/>
      <c r="F29" s="49" t="s">
        <v>51</v>
      </c>
      <c r="G29" s="48"/>
      <c r="H29" s="48"/>
      <c r="I29" s="48"/>
      <c r="J29" s="48"/>
      <c r="K29" s="48"/>
      <c r="L29" s="357">
        <v>0.15</v>
      </c>
      <c r="M29" s="358"/>
      <c r="N29" s="358"/>
      <c r="O29" s="358"/>
      <c r="P29" s="48"/>
      <c r="Q29" s="48"/>
      <c r="R29" s="48"/>
      <c r="S29" s="48"/>
      <c r="T29" s="48"/>
      <c r="U29" s="48"/>
      <c r="V29" s="48"/>
      <c r="W29" s="359">
        <f>ROUND(BC51,2)</f>
        <v>0</v>
      </c>
      <c r="X29" s="358"/>
      <c r="Y29" s="358"/>
      <c r="Z29" s="358"/>
      <c r="AA29" s="358"/>
      <c r="AB29" s="358"/>
      <c r="AC29" s="358"/>
      <c r="AD29" s="358"/>
      <c r="AE29" s="358"/>
      <c r="AF29" s="48"/>
      <c r="AG29" s="48"/>
      <c r="AH29" s="48"/>
      <c r="AI29" s="48"/>
      <c r="AJ29" s="48"/>
      <c r="AK29" s="359">
        <v>0</v>
      </c>
      <c r="AL29" s="358"/>
      <c r="AM29" s="358"/>
      <c r="AN29" s="358"/>
      <c r="AO29" s="358"/>
      <c r="AP29" s="48"/>
      <c r="AQ29" s="50"/>
      <c r="BE29" s="347"/>
    </row>
    <row r="30" spans="2:71" s="2" customFormat="1" ht="14.4" hidden="1" customHeight="1">
      <c r="B30" s="47"/>
      <c r="C30" s="48"/>
      <c r="D30" s="48"/>
      <c r="E30" s="48"/>
      <c r="F30" s="49" t="s">
        <v>52</v>
      </c>
      <c r="G30" s="48"/>
      <c r="H30" s="48"/>
      <c r="I30" s="48"/>
      <c r="J30" s="48"/>
      <c r="K30" s="48"/>
      <c r="L30" s="357">
        <v>0</v>
      </c>
      <c r="M30" s="358"/>
      <c r="N30" s="358"/>
      <c r="O30" s="358"/>
      <c r="P30" s="48"/>
      <c r="Q30" s="48"/>
      <c r="R30" s="48"/>
      <c r="S30" s="48"/>
      <c r="T30" s="48"/>
      <c r="U30" s="48"/>
      <c r="V30" s="48"/>
      <c r="W30" s="359">
        <f>ROUND(BD51,2)</f>
        <v>0</v>
      </c>
      <c r="X30" s="358"/>
      <c r="Y30" s="358"/>
      <c r="Z30" s="358"/>
      <c r="AA30" s="358"/>
      <c r="AB30" s="358"/>
      <c r="AC30" s="358"/>
      <c r="AD30" s="358"/>
      <c r="AE30" s="358"/>
      <c r="AF30" s="48"/>
      <c r="AG30" s="48"/>
      <c r="AH30" s="48"/>
      <c r="AI30" s="48"/>
      <c r="AJ30" s="48"/>
      <c r="AK30" s="359">
        <v>0</v>
      </c>
      <c r="AL30" s="358"/>
      <c r="AM30" s="358"/>
      <c r="AN30" s="358"/>
      <c r="AO30" s="358"/>
      <c r="AP30" s="48"/>
      <c r="AQ30" s="50"/>
      <c r="BE30" s="347"/>
    </row>
    <row r="31" spans="2:71" s="1" customFormat="1" ht="6.9"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47"/>
    </row>
    <row r="32" spans="2:71" s="1" customFormat="1" ht="25.95" customHeight="1">
      <c r="B32" s="41"/>
      <c r="C32" s="51"/>
      <c r="D32" s="52" t="s">
        <v>53</v>
      </c>
      <c r="E32" s="53"/>
      <c r="F32" s="53"/>
      <c r="G32" s="53"/>
      <c r="H32" s="53"/>
      <c r="I32" s="53"/>
      <c r="J32" s="53"/>
      <c r="K32" s="53"/>
      <c r="L32" s="53"/>
      <c r="M32" s="53"/>
      <c r="N32" s="53"/>
      <c r="O32" s="53"/>
      <c r="P32" s="53"/>
      <c r="Q32" s="53"/>
      <c r="R32" s="53"/>
      <c r="S32" s="53"/>
      <c r="T32" s="54" t="s">
        <v>54</v>
      </c>
      <c r="U32" s="53"/>
      <c r="V32" s="53"/>
      <c r="W32" s="53"/>
      <c r="X32" s="360" t="s">
        <v>55</v>
      </c>
      <c r="Y32" s="361"/>
      <c r="Z32" s="361"/>
      <c r="AA32" s="361"/>
      <c r="AB32" s="361"/>
      <c r="AC32" s="53"/>
      <c r="AD32" s="53"/>
      <c r="AE32" s="53"/>
      <c r="AF32" s="53"/>
      <c r="AG32" s="53"/>
      <c r="AH32" s="53"/>
      <c r="AI32" s="53"/>
      <c r="AJ32" s="53"/>
      <c r="AK32" s="362">
        <f>SUM(AK23:AK30)</f>
        <v>0</v>
      </c>
      <c r="AL32" s="361"/>
      <c r="AM32" s="361"/>
      <c r="AN32" s="361"/>
      <c r="AO32" s="363"/>
      <c r="AP32" s="51"/>
      <c r="AQ32" s="55"/>
      <c r="BE32" s="347"/>
    </row>
    <row r="33" spans="2:56" s="1" customFormat="1" ht="6.9"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56" s="1" customFormat="1" ht="6.9"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56" s="1" customFormat="1" ht="6.9"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56" s="1" customFormat="1" ht="36.9" customHeight="1">
      <c r="B39" s="41"/>
      <c r="C39" s="62" t="s">
        <v>56</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56" s="1" customFormat="1" ht="6.9"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56" s="3" customFormat="1" ht="14.4" customHeight="1">
      <c r="B41" s="64"/>
      <c r="C41" s="65" t="s">
        <v>15</v>
      </c>
      <c r="D41" s="66"/>
      <c r="E41" s="66"/>
      <c r="F41" s="66"/>
      <c r="G41" s="66"/>
      <c r="H41" s="66"/>
      <c r="I41" s="66"/>
      <c r="J41" s="66"/>
      <c r="K41" s="66"/>
      <c r="L41" s="66" t="str">
        <f>K5</f>
        <v>N17-057-DI3_exp5</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56" s="4" customFormat="1" ht="36.9" customHeight="1">
      <c r="B42" s="68"/>
      <c r="C42" s="69" t="s">
        <v>18</v>
      </c>
      <c r="D42" s="70"/>
      <c r="E42" s="70"/>
      <c r="F42" s="70"/>
      <c r="G42" s="70"/>
      <c r="H42" s="70"/>
      <c r="I42" s="70"/>
      <c r="J42" s="70"/>
      <c r="K42" s="70"/>
      <c r="L42" s="364" t="str">
        <f>K6</f>
        <v>ENERGETICKÉ ÚSPORY MNO - Centrální sklad/sklad oddělení zásobování</v>
      </c>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70"/>
      <c r="AQ42" s="70"/>
      <c r="AR42" s="71"/>
    </row>
    <row r="43" spans="2:56" s="1" customFormat="1" ht="6.9"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56" s="1" customFormat="1" ht="13.2">
      <c r="B44" s="41"/>
      <c r="C44" s="65" t="s">
        <v>24</v>
      </c>
      <c r="D44" s="63"/>
      <c r="E44" s="63"/>
      <c r="F44" s="63"/>
      <c r="G44" s="63"/>
      <c r="H44" s="63"/>
      <c r="I44" s="63"/>
      <c r="J44" s="63"/>
      <c r="K44" s="63"/>
      <c r="L44" s="72" t="str">
        <f>IF(K8="","",K8)</f>
        <v>Ostrava</v>
      </c>
      <c r="M44" s="63"/>
      <c r="N44" s="63"/>
      <c r="O44" s="63"/>
      <c r="P44" s="63"/>
      <c r="Q44" s="63"/>
      <c r="R44" s="63"/>
      <c r="S44" s="63"/>
      <c r="T44" s="63"/>
      <c r="U44" s="63"/>
      <c r="V44" s="63"/>
      <c r="W44" s="63"/>
      <c r="X44" s="63"/>
      <c r="Y44" s="63"/>
      <c r="Z44" s="63"/>
      <c r="AA44" s="63"/>
      <c r="AB44" s="63"/>
      <c r="AC44" s="63"/>
      <c r="AD44" s="63"/>
      <c r="AE44" s="63"/>
      <c r="AF44" s="63"/>
      <c r="AG44" s="63"/>
      <c r="AH44" s="63"/>
      <c r="AI44" s="65" t="s">
        <v>26</v>
      </c>
      <c r="AJ44" s="63"/>
      <c r="AK44" s="63"/>
      <c r="AL44" s="63"/>
      <c r="AM44" s="366">
        <f>IF(AN8= "","",AN8)</f>
        <v>43179</v>
      </c>
      <c r="AN44" s="366"/>
      <c r="AO44" s="63"/>
      <c r="AP44" s="63"/>
      <c r="AQ44" s="63"/>
      <c r="AR44" s="61"/>
    </row>
    <row r="45" spans="2:56" s="1" customFormat="1" ht="6.9"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2">
      <c r="B46" s="41"/>
      <c r="C46" s="65" t="s">
        <v>31</v>
      </c>
      <c r="D46" s="63"/>
      <c r="E46" s="63"/>
      <c r="F46" s="63"/>
      <c r="G46" s="63"/>
      <c r="H46" s="63"/>
      <c r="I46" s="63"/>
      <c r="J46" s="63"/>
      <c r="K46" s="63"/>
      <c r="L46" s="66" t="str">
        <f>IF(E11= "","",E11)</f>
        <v>MĚSTSKÁ NEMOCNICE OSTRAVA</v>
      </c>
      <c r="M46" s="63"/>
      <c r="N46" s="63"/>
      <c r="O46" s="63"/>
      <c r="P46" s="63"/>
      <c r="Q46" s="63"/>
      <c r="R46" s="63"/>
      <c r="S46" s="63"/>
      <c r="T46" s="63"/>
      <c r="U46" s="63"/>
      <c r="V46" s="63"/>
      <c r="W46" s="63"/>
      <c r="X46" s="63"/>
      <c r="Y46" s="63"/>
      <c r="Z46" s="63"/>
      <c r="AA46" s="63"/>
      <c r="AB46" s="63"/>
      <c r="AC46" s="63"/>
      <c r="AD46" s="63"/>
      <c r="AE46" s="63"/>
      <c r="AF46" s="63"/>
      <c r="AG46" s="63"/>
      <c r="AH46" s="63"/>
      <c r="AI46" s="65" t="s">
        <v>38</v>
      </c>
      <c r="AJ46" s="63"/>
      <c r="AK46" s="63"/>
      <c r="AL46" s="63"/>
      <c r="AM46" s="367" t="str">
        <f>IF(E17="","",E17)</f>
        <v>KANIA a.s. , Ostrava</v>
      </c>
      <c r="AN46" s="367"/>
      <c r="AO46" s="367"/>
      <c r="AP46" s="367"/>
      <c r="AQ46" s="63"/>
      <c r="AR46" s="61"/>
      <c r="AS46" s="368" t="s">
        <v>57</v>
      </c>
      <c r="AT46" s="369"/>
      <c r="AU46" s="74"/>
      <c r="AV46" s="74"/>
      <c r="AW46" s="74"/>
      <c r="AX46" s="74"/>
      <c r="AY46" s="74"/>
      <c r="AZ46" s="74"/>
      <c r="BA46" s="74"/>
      <c r="BB46" s="74"/>
      <c r="BC46" s="74"/>
      <c r="BD46" s="75"/>
    </row>
    <row r="47" spans="2:56" s="1" customFormat="1" ht="13.2">
      <c r="B47" s="41"/>
      <c r="C47" s="65" t="s">
        <v>36</v>
      </c>
      <c r="D47" s="63"/>
      <c r="E47" s="63"/>
      <c r="F47" s="63"/>
      <c r="G47" s="63"/>
      <c r="H47" s="63"/>
      <c r="I47" s="63"/>
      <c r="J47" s="63"/>
      <c r="K47" s="63"/>
      <c r="L47" s="66" t="str">
        <f>IF(E14= "Vyplň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70"/>
      <c r="AT47" s="371"/>
      <c r="AU47" s="76"/>
      <c r="AV47" s="76"/>
      <c r="AW47" s="76"/>
      <c r="AX47" s="76"/>
      <c r="AY47" s="76"/>
      <c r="AZ47" s="76"/>
      <c r="BA47" s="76"/>
      <c r="BB47" s="76"/>
      <c r="BC47" s="76"/>
      <c r="BD47" s="77"/>
    </row>
    <row r="48" spans="2:56" s="1" customFormat="1" ht="10.8"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72"/>
      <c r="AT48" s="373"/>
      <c r="AU48" s="42"/>
      <c r="AV48" s="42"/>
      <c r="AW48" s="42"/>
      <c r="AX48" s="42"/>
      <c r="AY48" s="42"/>
      <c r="AZ48" s="42"/>
      <c r="BA48" s="42"/>
      <c r="BB48" s="42"/>
      <c r="BC48" s="42"/>
      <c r="BD48" s="78"/>
    </row>
    <row r="49" spans="1:91" s="1" customFormat="1" ht="29.25" customHeight="1">
      <c r="B49" s="41"/>
      <c r="C49" s="374" t="s">
        <v>58</v>
      </c>
      <c r="D49" s="375"/>
      <c r="E49" s="375"/>
      <c r="F49" s="375"/>
      <c r="G49" s="375"/>
      <c r="H49" s="79"/>
      <c r="I49" s="376" t="s">
        <v>59</v>
      </c>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7" t="s">
        <v>60</v>
      </c>
      <c r="AH49" s="375"/>
      <c r="AI49" s="375"/>
      <c r="AJ49" s="375"/>
      <c r="AK49" s="375"/>
      <c r="AL49" s="375"/>
      <c r="AM49" s="375"/>
      <c r="AN49" s="376" t="s">
        <v>61</v>
      </c>
      <c r="AO49" s="375"/>
      <c r="AP49" s="375"/>
      <c r="AQ49" s="80" t="s">
        <v>62</v>
      </c>
      <c r="AR49" s="61"/>
      <c r="AS49" s="81" t="s">
        <v>63</v>
      </c>
      <c r="AT49" s="82" t="s">
        <v>64</v>
      </c>
      <c r="AU49" s="82" t="s">
        <v>65</v>
      </c>
      <c r="AV49" s="82" t="s">
        <v>66</v>
      </c>
      <c r="AW49" s="82" t="s">
        <v>67</v>
      </c>
      <c r="AX49" s="82" t="s">
        <v>68</v>
      </c>
      <c r="AY49" s="82" t="s">
        <v>69</v>
      </c>
      <c r="AZ49" s="82" t="s">
        <v>70</v>
      </c>
      <c r="BA49" s="82" t="s">
        <v>71</v>
      </c>
      <c r="BB49" s="82" t="s">
        <v>72</v>
      </c>
      <c r="BC49" s="82" t="s">
        <v>73</v>
      </c>
      <c r="BD49" s="83" t="s">
        <v>74</v>
      </c>
    </row>
    <row r="50" spans="1:91" s="1" customFormat="1" ht="10.8"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1:91" s="4" customFormat="1" ht="32.4" customHeight="1">
      <c r="B51" s="68"/>
      <c r="C51" s="87" t="s">
        <v>75</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81">
        <f>ROUND(SUM(AG52:AG54),2)</f>
        <v>0</v>
      </c>
      <c r="AH51" s="381"/>
      <c r="AI51" s="381"/>
      <c r="AJ51" s="381"/>
      <c r="AK51" s="381"/>
      <c r="AL51" s="381"/>
      <c r="AM51" s="381"/>
      <c r="AN51" s="382">
        <f>SUM(AG51,AT51)</f>
        <v>0</v>
      </c>
      <c r="AO51" s="382"/>
      <c r="AP51" s="382"/>
      <c r="AQ51" s="89" t="s">
        <v>33</v>
      </c>
      <c r="AR51" s="71"/>
      <c r="AS51" s="90">
        <f>ROUND(SUM(AS52:AS54),2)</f>
        <v>0</v>
      </c>
      <c r="AT51" s="91">
        <f>ROUND(SUM(AV51:AW51),2)</f>
        <v>0</v>
      </c>
      <c r="AU51" s="92">
        <f>ROUND(SUM(AU52:AU54),5)</f>
        <v>0</v>
      </c>
      <c r="AV51" s="91">
        <f>ROUND(AZ51*L26,2)</f>
        <v>0</v>
      </c>
      <c r="AW51" s="91">
        <f>ROUND(BA51*L27,2)</f>
        <v>0</v>
      </c>
      <c r="AX51" s="91">
        <f>ROUND(BB51*L26,2)</f>
        <v>0</v>
      </c>
      <c r="AY51" s="91">
        <f>ROUND(BC51*L27,2)</f>
        <v>0</v>
      </c>
      <c r="AZ51" s="91">
        <f>ROUND(SUM(AZ52:AZ54),2)</f>
        <v>0</v>
      </c>
      <c r="BA51" s="91">
        <f>ROUND(SUM(BA52:BA54),2)</f>
        <v>0</v>
      </c>
      <c r="BB51" s="91">
        <f>ROUND(SUM(BB52:BB54),2)</f>
        <v>0</v>
      </c>
      <c r="BC51" s="91">
        <f>ROUND(SUM(BC52:BC54),2)</f>
        <v>0</v>
      </c>
      <c r="BD51" s="93">
        <f>ROUND(SUM(BD52:BD54),2)</f>
        <v>0</v>
      </c>
      <c r="BS51" s="94" t="s">
        <v>76</v>
      </c>
      <c r="BT51" s="94" t="s">
        <v>77</v>
      </c>
      <c r="BU51" s="95" t="s">
        <v>78</v>
      </c>
      <c r="BV51" s="94" t="s">
        <v>79</v>
      </c>
      <c r="BW51" s="94" t="s">
        <v>7</v>
      </c>
      <c r="BX51" s="94" t="s">
        <v>80</v>
      </c>
      <c r="CL51" s="94" t="s">
        <v>21</v>
      </c>
    </row>
    <row r="52" spans="1:91" s="5" customFormat="1" ht="16.5" customHeight="1">
      <c r="A52" s="96" t="s">
        <v>81</v>
      </c>
      <c r="B52" s="97"/>
      <c r="C52" s="98"/>
      <c r="D52" s="380" t="s">
        <v>82</v>
      </c>
      <c r="E52" s="380"/>
      <c r="F52" s="380"/>
      <c r="G52" s="380"/>
      <c r="H52" s="380"/>
      <c r="I52" s="99"/>
      <c r="J52" s="380" t="s">
        <v>83</v>
      </c>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78">
        <f>'VON - Vedlejší a ostatní ...'!J27</f>
        <v>0</v>
      </c>
      <c r="AH52" s="379"/>
      <c r="AI52" s="379"/>
      <c r="AJ52" s="379"/>
      <c r="AK52" s="379"/>
      <c r="AL52" s="379"/>
      <c r="AM52" s="379"/>
      <c r="AN52" s="378">
        <f>SUM(AG52,AT52)</f>
        <v>0</v>
      </c>
      <c r="AO52" s="379"/>
      <c r="AP52" s="379"/>
      <c r="AQ52" s="100" t="s">
        <v>82</v>
      </c>
      <c r="AR52" s="101"/>
      <c r="AS52" s="102">
        <v>0</v>
      </c>
      <c r="AT52" s="103">
        <f>ROUND(SUM(AV52:AW52),2)</f>
        <v>0</v>
      </c>
      <c r="AU52" s="104">
        <f>'VON - Vedlejší a ostatní ...'!P80</f>
        <v>0</v>
      </c>
      <c r="AV52" s="103">
        <f>'VON - Vedlejší a ostatní ...'!J30</f>
        <v>0</v>
      </c>
      <c r="AW52" s="103">
        <f>'VON - Vedlejší a ostatní ...'!J31</f>
        <v>0</v>
      </c>
      <c r="AX52" s="103">
        <f>'VON - Vedlejší a ostatní ...'!J32</f>
        <v>0</v>
      </c>
      <c r="AY52" s="103">
        <f>'VON - Vedlejší a ostatní ...'!J33</f>
        <v>0</v>
      </c>
      <c r="AZ52" s="103">
        <f>'VON - Vedlejší a ostatní ...'!F30</f>
        <v>0</v>
      </c>
      <c r="BA52" s="103">
        <f>'VON - Vedlejší a ostatní ...'!F31</f>
        <v>0</v>
      </c>
      <c r="BB52" s="103">
        <f>'VON - Vedlejší a ostatní ...'!F32</f>
        <v>0</v>
      </c>
      <c r="BC52" s="103">
        <f>'VON - Vedlejší a ostatní ...'!F33</f>
        <v>0</v>
      </c>
      <c r="BD52" s="105">
        <f>'VON - Vedlejší a ostatní ...'!F34</f>
        <v>0</v>
      </c>
      <c r="BT52" s="106" t="s">
        <v>84</v>
      </c>
      <c r="BV52" s="106" t="s">
        <v>79</v>
      </c>
      <c r="BW52" s="106" t="s">
        <v>85</v>
      </c>
      <c r="BX52" s="106" t="s">
        <v>7</v>
      </c>
      <c r="CL52" s="106" t="s">
        <v>86</v>
      </c>
      <c r="CM52" s="106" t="s">
        <v>87</v>
      </c>
    </row>
    <row r="53" spans="1:91" s="5" customFormat="1" ht="16.5" customHeight="1">
      <c r="A53" s="96" t="s">
        <v>81</v>
      </c>
      <c r="B53" s="97"/>
      <c r="C53" s="98"/>
      <c r="D53" s="380" t="s">
        <v>88</v>
      </c>
      <c r="E53" s="380"/>
      <c r="F53" s="380"/>
      <c r="G53" s="380"/>
      <c r="H53" s="380"/>
      <c r="I53" s="99"/>
      <c r="J53" s="380" t="s">
        <v>89</v>
      </c>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78">
        <f>'D.1.1 - Architektonicko-s...'!J27</f>
        <v>0</v>
      </c>
      <c r="AH53" s="379"/>
      <c r="AI53" s="379"/>
      <c r="AJ53" s="379"/>
      <c r="AK53" s="379"/>
      <c r="AL53" s="379"/>
      <c r="AM53" s="379"/>
      <c r="AN53" s="378">
        <f>SUM(AG53,AT53)</f>
        <v>0</v>
      </c>
      <c r="AO53" s="379"/>
      <c r="AP53" s="379"/>
      <c r="AQ53" s="100" t="s">
        <v>90</v>
      </c>
      <c r="AR53" s="101"/>
      <c r="AS53" s="102">
        <v>0</v>
      </c>
      <c r="AT53" s="103">
        <f>ROUND(SUM(AV53:AW53),2)</f>
        <v>0</v>
      </c>
      <c r="AU53" s="104">
        <f>'D.1.1 - Architektonicko-s...'!P103</f>
        <v>0</v>
      </c>
      <c r="AV53" s="103">
        <f>'D.1.1 - Architektonicko-s...'!J30</f>
        <v>0</v>
      </c>
      <c r="AW53" s="103">
        <f>'D.1.1 - Architektonicko-s...'!J31</f>
        <v>0</v>
      </c>
      <c r="AX53" s="103">
        <f>'D.1.1 - Architektonicko-s...'!J32</f>
        <v>0</v>
      </c>
      <c r="AY53" s="103">
        <f>'D.1.1 - Architektonicko-s...'!J33</f>
        <v>0</v>
      </c>
      <c r="AZ53" s="103">
        <f>'D.1.1 - Architektonicko-s...'!F30</f>
        <v>0</v>
      </c>
      <c r="BA53" s="103">
        <f>'D.1.1 - Architektonicko-s...'!F31</f>
        <v>0</v>
      </c>
      <c r="BB53" s="103">
        <f>'D.1.1 - Architektonicko-s...'!F32</f>
        <v>0</v>
      </c>
      <c r="BC53" s="103">
        <f>'D.1.1 - Architektonicko-s...'!F33</f>
        <v>0</v>
      </c>
      <c r="BD53" s="105">
        <f>'D.1.1 - Architektonicko-s...'!F34</f>
        <v>0</v>
      </c>
      <c r="BT53" s="106" t="s">
        <v>84</v>
      </c>
      <c r="BV53" s="106" t="s">
        <v>79</v>
      </c>
      <c r="BW53" s="106" t="s">
        <v>91</v>
      </c>
      <c r="BX53" s="106" t="s">
        <v>7</v>
      </c>
      <c r="CL53" s="106" t="s">
        <v>86</v>
      </c>
      <c r="CM53" s="106" t="s">
        <v>87</v>
      </c>
    </row>
    <row r="54" spans="1:91" s="5" customFormat="1" ht="16.5" customHeight="1">
      <c r="A54" s="96" t="s">
        <v>81</v>
      </c>
      <c r="B54" s="97"/>
      <c r="C54" s="98"/>
      <c r="D54" s="380" t="s">
        <v>92</v>
      </c>
      <c r="E54" s="380"/>
      <c r="F54" s="380"/>
      <c r="G54" s="380"/>
      <c r="H54" s="380"/>
      <c r="I54" s="99"/>
      <c r="J54" s="380" t="s">
        <v>93</v>
      </c>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78">
        <f>'D.1.4.2 - Ústřední vytápění'!J27</f>
        <v>0</v>
      </c>
      <c r="AH54" s="379"/>
      <c r="AI54" s="379"/>
      <c r="AJ54" s="379"/>
      <c r="AK54" s="379"/>
      <c r="AL54" s="379"/>
      <c r="AM54" s="379"/>
      <c r="AN54" s="378">
        <f>SUM(AG54,AT54)</f>
        <v>0</v>
      </c>
      <c r="AO54" s="379"/>
      <c r="AP54" s="379"/>
      <c r="AQ54" s="100" t="s">
        <v>90</v>
      </c>
      <c r="AR54" s="101"/>
      <c r="AS54" s="107">
        <v>0</v>
      </c>
      <c r="AT54" s="108">
        <f>ROUND(SUM(AV54:AW54),2)</f>
        <v>0</v>
      </c>
      <c r="AU54" s="109">
        <f>'D.1.4.2 - Ústřední vytápění'!P87</f>
        <v>0</v>
      </c>
      <c r="AV54" s="108">
        <f>'D.1.4.2 - Ústřední vytápění'!J30</f>
        <v>0</v>
      </c>
      <c r="AW54" s="108">
        <f>'D.1.4.2 - Ústřední vytápění'!J31</f>
        <v>0</v>
      </c>
      <c r="AX54" s="108">
        <f>'D.1.4.2 - Ústřední vytápění'!J32</f>
        <v>0</v>
      </c>
      <c r="AY54" s="108">
        <f>'D.1.4.2 - Ústřední vytápění'!J33</f>
        <v>0</v>
      </c>
      <c r="AZ54" s="108">
        <f>'D.1.4.2 - Ústřední vytápění'!F30</f>
        <v>0</v>
      </c>
      <c r="BA54" s="108">
        <f>'D.1.4.2 - Ústřední vytápění'!F31</f>
        <v>0</v>
      </c>
      <c r="BB54" s="108">
        <f>'D.1.4.2 - Ústřední vytápění'!F32</f>
        <v>0</v>
      </c>
      <c r="BC54" s="108">
        <f>'D.1.4.2 - Ústřední vytápění'!F33</f>
        <v>0</v>
      </c>
      <c r="BD54" s="110">
        <f>'D.1.4.2 - Ústřední vytápění'!F34</f>
        <v>0</v>
      </c>
      <c r="BT54" s="106" t="s">
        <v>84</v>
      </c>
      <c r="BV54" s="106" t="s">
        <v>79</v>
      </c>
      <c r="BW54" s="106" t="s">
        <v>94</v>
      </c>
      <c r="BX54" s="106" t="s">
        <v>7</v>
      </c>
      <c r="CL54" s="106" t="s">
        <v>33</v>
      </c>
      <c r="CM54" s="106" t="s">
        <v>87</v>
      </c>
    </row>
    <row r="55" spans="1:91" s="1" customFormat="1" ht="30" customHeight="1">
      <c r="B55" s="41"/>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1"/>
    </row>
    <row r="56" spans="1:91" s="1" customFormat="1" ht="6.9" customHeight="1">
      <c r="B56" s="56"/>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61"/>
    </row>
  </sheetData>
  <sheetProtection algorithmName="SHA-512" hashValue="4gBUQ8jH0O8eBFt9ckx1jC7mw/FYaBlieoEYun3Qu2noy/IyxYHyUaLzyuG1BzUSS/jdB37eSd1q76ZQ5pleNg==" saltValue="0iVfNZ6+kLHhVs0yVB13g1ra0y7ENibwL0d6BEdc3tyTWvZlk1KkVssuMFvLQ1jxlx5a35skERXTQphtv/rg+A==" spinCount="100000" sheet="1" objects="1" scenarios="1" formatColumns="0" formatRows="0"/>
  <mergeCells count="49">
    <mergeCell ref="AR2:BE2"/>
    <mergeCell ref="AN54:AP54"/>
    <mergeCell ref="AG54:AM54"/>
    <mergeCell ref="D54:H54"/>
    <mergeCell ref="J54:AF54"/>
    <mergeCell ref="AG51:AM51"/>
    <mergeCell ref="AN51:AP51"/>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VON - Vedlejší a ostatní ...'!C2" display="/"/>
    <hyperlink ref="A53" location="'D.1.1 - Architektonicko-s...'!C2" display="/"/>
    <hyperlink ref="A54" location="'D.1.4.2 - Ústřední vytápění'!C2" displa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14"/>
  <sheetViews>
    <sheetView showGridLines="0" workbookViewId="0">
      <pane ySplit="1" topLeftCell="A2" activePane="bottomLeft" state="frozen"/>
      <selection pane="bottomLeft"/>
    </sheetView>
  </sheetViews>
  <sheetFormatPr defaultRowHeight="14.4"/>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style="111"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21"/>
      <c r="B1" s="112"/>
      <c r="C1" s="112"/>
      <c r="D1" s="113" t="s">
        <v>1</v>
      </c>
      <c r="E1" s="112"/>
      <c r="F1" s="114" t="s">
        <v>95</v>
      </c>
      <c r="G1" s="392" t="s">
        <v>96</v>
      </c>
      <c r="H1" s="392"/>
      <c r="I1" s="115"/>
      <c r="J1" s="114" t="s">
        <v>97</v>
      </c>
      <c r="K1" s="113" t="s">
        <v>98</v>
      </c>
      <c r="L1" s="114" t="s">
        <v>99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 customHeight="1">
      <c r="L2" s="383"/>
      <c r="M2" s="383"/>
      <c r="N2" s="383"/>
      <c r="O2" s="383"/>
      <c r="P2" s="383"/>
      <c r="Q2" s="383"/>
      <c r="R2" s="383"/>
      <c r="S2" s="383"/>
      <c r="T2" s="383"/>
      <c r="U2" s="383"/>
      <c r="V2" s="383"/>
      <c r="AT2" s="24" t="s">
        <v>85</v>
      </c>
    </row>
    <row r="3" spans="1:70" ht="6.9" customHeight="1">
      <c r="B3" s="25"/>
      <c r="C3" s="26"/>
      <c r="D3" s="26"/>
      <c r="E3" s="26"/>
      <c r="F3" s="26"/>
      <c r="G3" s="26"/>
      <c r="H3" s="26"/>
      <c r="I3" s="116"/>
      <c r="J3" s="26"/>
      <c r="K3" s="27"/>
      <c r="AT3" s="24" t="s">
        <v>87</v>
      </c>
    </row>
    <row r="4" spans="1:70" ht="36.9" customHeight="1">
      <c r="B4" s="28"/>
      <c r="C4" s="29"/>
      <c r="D4" s="30" t="s">
        <v>100</v>
      </c>
      <c r="E4" s="29"/>
      <c r="F4" s="29"/>
      <c r="G4" s="29"/>
      <c r="H4" s="29"/>
      <c r="I4" s="117"/>
      <c r="J4" s="29"/>
      <c r="K4" s="31"/>
      <c r="M4" s="32" t="s">
        <v>12</v>
      </c>
      <c r="AT4" s="24" t="s">
        <v>6</v>
      </c>
    </row>
    <row r="5" spans="1:70" ht="6.9" customHeight="1">
      <c r="B5" s="28"/>
      <c r="C5" s="29"/>
      <c r="D5" s="29"/>
      <c r="E5" s="29"/>
      <c r="F5" s="29"/>
      <c r="G5" s="29"/>
      <c r="H5" s="29"/>
      <c r="I5" s="117"/>
      <c r="J5" s="29"/>
      <c r="K5" s="31"/>
    </row>
    <row r="6" spans="1:70" ht="13.2">
      <c r="B6" s="28"/>
      <c r="C6" s="29"/>
      <c r="D6" s="37" t="s">
        <v>18</v>
      </c>
      <c r="E6" s="29"/>
      <c r="F6" s="29"/>
      <c r="G6" s="29"/>
      <c r="H6" s="29"/>
      <c r="I6" s="117"/>
      <c r="J6" s="29"/>
      <c r="K6" s="31"/>
    </row>
    <row r="7" spans="1:70" ht="16.5" customHeight="1">
      <c r="B7" s="28"/>
      <c r="C7" s="29"/>
      <c r="D7" s="29"/>
      <c r="E7" s="384" t="str">
        <f>'Rekapitulace stavby'!K6</f>
        <v>ENERGETICKÉ ÚSPORY MNO - Centrální sklad/sklad oddělení zásobování</v>
      </c>
      <c r="F7" s="385"/>
      <c r="G7" s="385"/>
      <c r="H7" s="385"/>
      <c r="I7" s="117"/>
      <c r="J7" s="29"/>
      <c r="K7" s="31"/>
    </row>
    <row r="8" spans="1:70" s="1" customFormat="1" ht="13.2">
      <c r="B8" s="41"/>
      <c r="C8" s="42"/>
      <c r="D8" s="37" t="s">
        <v>101</v>
      </c>
      <c r="E8" s="42"/>
      <c r="F8" s="42"/>
      <c r="G8" s="42"/>
      <c r="H8" s="42"/>
      <c r="I8" s="118"/>
      <c r="J8" s="42"/>
      <c r="K8" s="45"/>
    </row>
    <row r="9" spans="1:70" s="1" customFormat="1" ht="36.9" customHeight="1">
      <c r="B9" s="41"/>
      <c r="C9" s="42"/>
      <c r="D9" s="42"/>
      <c r="E9" s="386" t="s">
        <v>102</v>
      </c>
      <c r="F9" s="387"/>
      <c r="G9" s="387"/>
      <c r="H9" s="387"/>
      <c r="I9" s="118"/>
      <c r="J9" s="42"/>
      <c r="K9" s="45"/>
    </row>
    <row r="10" spans="1:70" s="1" customFormat="1" ht="12">
      <c r="B10" s="41"/>
      <c r="C10" s="42"/>
      <c r="D10" s="42"/>
      <c r="E10" s="42"/>
      <c r="F10" s="42"/>
      <c r="G10" s="42"/>
      <c r="H10" s="42"/>
      <c r="I10" s="118"/>
      <c r="J10" s="42"/>
      <c r="K10" s="45"/>
    </row>
    <row r="11" spans="1:70" s="1" customFormat="1" ht="14.4" customHeight="1">
      <c r="B11" s="41"/>
      <c r="C11" s="42"/>
      <c r="D11" s="37" t="s">
        <v>20</v>
      </c>
      <c r="E11" s="42"/>
      <c r="F11" s="35" t="s">
        <v>86</v>
      </c>
      <c r="G11" s="42"/>
      <c r="H11" s="42"/>
      <c r="I11" s="119" t="s">
        <v>22</v>
      </c>
      <c r="J11" s="35" t="s">
        <v>33</v>
      </c>
      <c r="K11" s="45"/>
    </row>
    <row r="12" spans="1:70" s="1" customFormat="1" ht="14.4" customHeight="1">
      <c r="B12" s="41"/>
      <c r="C12" s="42"/>
      <c r="D12" s="37" t="s">
        <v>24</v>
      </c>
      <c r="E12" s="42"/>
      <c r="F12" s="35" t="s">
        <v>25</v>
      </c>
      <c r="G12" s="42"/>
      <c r="H12" s="42"/>
      <c r="I12" s="119" t="s">
        <v>26</v>
      </c>
      <c r="J12" s="120">
        <f>'Rekapitulace stavby'!AN8</f>
        <v>43179</v>
      </c>
      <c r="K12" s="45"/>
    </row>
    <row r="13" spans="1:70" s="1" customFormat="1" ht="10.8" customHeight="1">
      <c r="B13" s="41"/>
      <c r="C13" s="42"/>
      <c r="D13" s="42"/>
      <c r="E13" s="42"/>
      <c r="F13" s="42"/>
      <c r="G13" s="42"/>
      <c r="H13" s="42"/>
      <c r="I13" s="118"/>
      <c r="J13" s="42"/>
      <c r="K13" s="45"/>
    </row>
    <row r="14" spans="1:70" s="1" customFormat="1" ht="14.4" customHeight="1">
      <c r="B14" s="41"/>
      <c r="C14" s="42"/>
      <c r="D14" s="37" t="s">
        <v>31</v>
      </c>
      <c r="E14" s="42"/>
      <c r="F14" s="42"/>
      <c r="G14" s="42"/>
      <c r="H14" s="42"/>
      <c r="I14" s="119" t="s">
        <v>32</v>
      </c>
      <c r="J14" s="35" t="s">
        <v>33</v>
      </c>
      <c r="K14" s="45"/>
    </row>
    <row r="15" spans="1:70" s="1" customFormat="1" ht="18" customHeight="1">
      <c r="B15" s="41"/>
      <c r="C15" s="42"/>
      <c r="D15" s="42"/>
      <c r="E15" s="35" t="s">
        <v>34</v>
      </c>
      <c r="F15" s="42"/>
      <c r="G15" s="42"/>
      <c r="H15" s="42"/>
      <c r="I15" s="119" t="s">
        <v>35</v>
      </c>
      <c r="J15" s="35" t="s">
        <v>33</v>
      </c>
      <c r="K15" s="45"/>
    </row>
    <row r="16" spans="1:70" s="1" customFormat="1" ht="6.9" customHeight="1">
      <c r="B16" s="41"/>
      <c r="C16" s="42"/>
      <c r="D16" s="42"/>
      <c r="E16" s="42"/>
      <c r="F16" s="42"/>
      <c r="G16" s="42"/>
      <c r="H16" s="42"/>
      <c r="I16" s="118"/>
      <c r="J16" s="42"/>
      <c r="K16" s="45"/>
    </row>
    <row r="17" spans="2:11" s="1" customFormat="1" ht="14.4" customHeight="1">
      <c r="B17" s="41"/>
      <c r="C17" s="42"/>
      <c r="D17" s="37" t="s">
        <v>36</v>
      </c>
      <c r="E17" s="42"/>
      <c r="F17" s="42"/>
      <c r="G17" s="42"/>
      <c r="H17" s="42"/>
      <c r="I17" s="119" t="s">
        <v>32</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35</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38</v>
      </c>
      <c r="E20" s="42"/>
      <c r="F20" s="42"/>
      <c r="G20" s="42"/>
      <c r="H20" s="42"/>
      <c r="I20" s="119" t="s">
        <v>32</v>
      </c>
      <c r="J20" s="35" t="s">
        <v>33</v>
      </c>
      <c r="K20" s="45"/>
    </row>
    <row r="21" spans="2:11" s="1" customFormat="1" ht="18" customHeight="1">
      <c r="B21" s="41"/>
      <c r="C21" s="42"/>
      <c r="D21" s="42"/>
      <c r="E21" s="35" t="s">
        <v>39</v>
      </c>
      <c r="F21" s="42"/>
      <c r="G21" s="42"/>
      <c r="H21" s="42"/>
      <c r="I21" s="119" t="s">
        <v>35</v>
      </c>
      <c r="J21" s="35" t="s">
        <v>33</v>
      </c>
      <c r="K21" s="45"/>
    </row>
    <row r="22" spans="2:11" s="1" customFormat="1" ht="6.9" customHeight="1">
      <c r="B22" s="41"/>
      <c r="C22" s="42"/>
      <c r="D22" s="42"/>
      <c r="E22" s="42"/>
      <c r="F22" s="42"/>
      <c r="G22" s="42"/>
      <c r="H22" s="42"/>
      <c r="I22" s="118"/>
      <c r="J22" s="42"/>
      <c r="K22" s="45"/>
    </row>
    <row r="23" spans="2:11" s="1" customFormat="1" ht="14.4" customHeight="1">
      <c r="B23" s="41"/>
      <c r="C23" s="42"/>
      <c r="D23" s="37" t="s">
        <v>41</v>
      </c>
      <c r="E23" s="42"/>
      <c r="F23" s="42"/>
      <c r="G23" s="42"/>
      <c r="H23" s="42"/>
      <c r="I23" s="118"/>
      <c r="J23" s="42"/>
      <c r="K23" s="45"/>
    </row>
    <row r="24" spans="2:11" s="6" customFormat="1" ht="85.5" customHeight="1">
      <c r="B24" s="121"/>
      <c r="C24" s="122"/>
      <c r="D24" s="122"/>
      <c r="E24" s="353" t="s">
        <v>42</v>
      </c>
      <c r="F24" s="353"/>
      <c r="G24" s="353"/>
      <c r="H24" s="353"/>
      <c r="I24" s="123"/>
      <c r="J24" s="122"/>
      <c r="K24" s="124"/>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5"/>
      <c r="J26" s="85"/>
      <c r="K26" s="126"/>
    </row>
    <row r="27" spans="2:11" s="1" customFormat="1" ht="25.35" customHeight="1">
      <c r="B27" s="41"/>
      <c r="C27" s="42"/>
      <c r="D27" s="127" t="s">
        <v>43</v>
      </c>
      <c r="E27" s="42"/>
      <c r="F27" s="42"/>
      <c r="G27" s="42"/>
      <c r="H27" s="42"/>
      <c r="I27" s="118"/>
      <c r="J27" s="128">
        <f>ROUND(J80,2)</f>
        <v>0</v>
      </c>
      <c r="K27" s="45"/>
    </row>
    <row r="28" spans="2:11" s="1" customFormat="1" ht="6.9" customHeight="1">
      <c r="B28" s="41"/>
      <c r="C28" s="42"/>
      <c r="D28" s="85"/>
      <c r="E28" s="85"/>
      <c r="F28" s="85"/>
      <c r="G28" s="85"/>
      <c r="H28" s="85"/>
      <c r="I28" s="125"/>
      <c r="J28" s="85"/>
      <c r="K28" s="126"/>
    </row>
    <row r="29" spans="2:11" s="1" customFormat="1" ht="14.4" customHeight="1">
      <c r="B29" s="41"/>
      <c r="C29" s="42"/>
      <c r="D29" s="42"/>
      <c r="E29" s="42"/>
      <c r="F29" s="46" t="s">
        <v>45</v>
      </c>
      <c r="G29" s="42"/>
      <c r="H29" s="42"/>
      <c r="I29" s="129" t="s">
        <v>44</v>
      </c>
      <c r="J29" s="46" t="s">
        <v>46</v>
      </c>
      <c r="K29" s="45"/>
    </row>
    <row r="30" spans="2:11" s="1" customFormat="1" ht="14.4" customHeight="1">
      <c r="B30" s="41"/>
      <c r="C30" s="42"/>
      <c r="D30" s="49" t="s">
        <v>47</v>
      </c>
      <c r="E30" s="49" t="s">
        <v>48</v>
      </c>
      <c r="F30" s="130">
        <f>ROUND(SUM(BE80:BE113), 2)</f>
        <v>0</v>
      </c>
      <c r="G30" s="42"/>
      <c r="H30" s="42"/>
      <c r="I30" s="131">
        <v>0.21</v>
      </c>
      <c r="J30" s="130">
        <f>ROUND(ROUND((SUM(BE80:BE113)), 2)*I30, 2)</f>
        <v>0</v>
      </c>
      <c r="K30" s="45"/>
    </row>
    <row r="31" spans="2:11" s="1" customFormat="1" ht="14.4" customHeight="1">
      <c r="B31" s="41"/>
      <c r="C31" s="42"/>
      <c r="D31" s="42"/>
      <c r="E31" s="49" t="s">
        <v>49</v>
      </c>
      <c r="F31" s="130">
        <f>ROUND(SUM(BF80:BF113), 2)</f>
        <v>0</v>
      </c>
      <c r="G31" s="42"/>
      <c r="H31" s="42"/>
      <c r="I31" s="131">
        <v>0.15</v>
      </c>
      <c r="J31" s="130">
        <f>ROUND(ROUND((SUM(BF80:BF113)), 2)*I31, 2)</f>
        <v>0</v>
      </c>
      <c r="K31" s="45"/>
    </row>
    <row r="32" spans="2:11" s="1" customFormat="1" ht="14.4" hidden="1" customHeight="1">
      <c r="B32" s="41"/>
      <c r="C32" s="42"/>
      <c r="D32" s="42"/>
      <c r="E32" s="49" t="s">
        <v>50</v>
      </c>
      <c r="F32" s="130">
        <f>ROUND(SUM(BG80:BG113), 2)</f>
        <v>0</v>
      </c>
      <c r="G32" s="42"/>
      <c r="H32" s="42"/>
      <c r="I32" s="131">
        <v>0.21</v>
      </c>
      <c r="J32" s="130">
        <v>0</v>
      </c>
      <c r="K32" s="45"/>
    </row>
    <row r="33" spans="2:11" s="1" customFormat="1" ht="14.4" hidden="1" customHeight="1">
      <c r="B33" s="41"/>
      <c r="C33" s="42"/>
      <c r="D33" s="42"/>
      <c r="E33" s="49" t="s">
        <v>51</v>
      </c>
      <c r="F33" s="130">
        <f>ROUND(SUM(BH80:BH113), 2)</f>
        <v>0</v>
      </c>
      <c r="G33" s="42"/>
      <c r="H33" s="42"/>
      <c r="I33" s="131">
        <v>0.15</v>
      </c>
      <c r="J33" s="130">
        <v>0</v>
      </c>
      <c r="K33" s="45"/>
    </row>
    <row r="34" spans="2:11" s="1" customFormat="1" ht="14.4" hidden="1" customHeight="1">
      <c r="B34" s="41"/>
      <c r="C34" s="42"/>
      <c r="D34" s="42"/>
      <c r="E34" s="49" t="s">
        <v>52</v>
      </c>
      <c r="F34" s="130">
        <f>ROUND(SUM(BI80:BI113), 2)</f>
        <v>0</v>
      </c>
      <c r="G34" s="42"/>
      <c r="H34" s="42"/>
      <c r="I34" s="131">
        <v>0</v>
      </c>
      <c r="J34" s="130">
        <v>0</v>
      </c>
      <c r="K34" s="45"/>
    </row>
    <row r="35" spans="2:11" s="1" customFormat="1" ht="6.9" customHeight="1">
      <c r="B35" s="41"/>
      <c r="C35" s="42"/>
      <c r="D35" s="42"/>
      <c r="E35" s="42"/>
      <c r="F35" s="42"/>
      <c r="G35" s="42"/>
      <c r="H35" s="42"/>
      <c r="I35" s="118"/>
      <c r="J35" s="42"/>
      <c r="K35" s="45"/>
    </row>
    <row r="36" spans="2:11" s="1" customFormat="1" ht="25.35" customHeight="1">
      <c r="B36" s="41"/>
      <c r="C36" s="132"/>
      <c r="D36" s="133" t="s">
        <v>53</v>
      </c>
      <c r="E36" s="79"/>
      <c r="F36" s="79"/>
      <c r="G36" s="134" t="s">
        <v>54</v>
      </c>
      <c r="H36" s="135" t="s">
        <v>55</v>
      </c>
      <c r="I36" s="136"/>
      <c r="J36" s="137">
        <f>SUM(J27:J34)</f>
        <v>0</v>
      </c>
      <c r="K36" s="138"/>
    </row>
    <row r="37" spans="2:11" s="1" customFormat="1" ht="14.4" customHeight="1">
      <c r="B37" s="56"/>
      <c r="C37" s="57"/>
      <c r="D37" s="57"/>
      <c r="E37" s="57"/>
      <c r="F37" s="57"/>
      <c r="G37" s="57"/>
      <c r="H37" s="57"/>
      <c r="I37" s="139"/>
      <c r="J37" s="57"/>
      <c r="K37" s="58"/>
    </row>
    <row r="41" spans="2:11" s="1" customFormat="1" ht="6.9" customHeight="1">
      <c r="B41" s="140"/>
      <c r="C41" s="141"/>
      <c r="D41" s="141"/>
      <c r="E41" s="141"/>
      <c r="F41" s="141"/>
      <c r="G41" s="141"/>
      <c r="H41" s="141"/>
      <c r="I41" s="142"/>
      <c r="J41" s="141"/>
      <c r="K41" s="143"/>
    </row>
    <row r="42" spans="2:11" s="1" customFormat="1" ht="36.9" customHeight="1">
      <c r="B42" s="41"/>
      <c r="C42" s="30" t="s">
        <v>103</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16.5" customHeight="1">
      <c r="B45" s="41"/>
      <c r="C45" s="42"/>
      <c r="D45" s="42"/>
      <c r="E45" s="384" t="str">
        <f>E7</f>
        <v>ENERGETICKÉ ÚSPORY MNO - Centrální sklad/sklad oddělení zásobování</v>
      </c>
      <c r="F45" s="385"/>
      <c r="G45" s="385"/>
      <c r="H45" s="385"/>
      <c r="I45" s="118"/>
      <c r="J45" s="42"/>
      <c r="K45" s="45"/>
    </row>
    <row r="46" spans="2:11" s="1" customFormat="1" ht="14.4" customHeight="1">
      <c r="B46" s="41"/>
      <c r="C46" s="37" t="s">
        <v>101</v>
      </c>
      <c r="D46" s="42"/>
      <c r="E46" s="42"/>
      <c r="F46" s="42"/>
      <c r="G46" s="42"/>
      <c r="H46" s="42"/>
      <c r="I46" s="118"/>
      <c r="J46" s="42"/>
      <c r="K46" s="45"/>
    </row>
    <row r="47" spans="2:11" s="1" customFormat="1" ht="17.25" customHeight="1">
      <c r="B47" s="41"/>
      <c r="C47" s="42"/>
      <c r="D47" s="42"/>
      <c r="E47" s="386" t="str">
        <f>E9</f>
        <v>VON - Vedlejší a ostatní náklady</v>
      </c>
      <c r="F47" s="387"/>
      <c r="G47" s="387"/>
      <c r="H47" s="387"/>
      <c r="I47" s="118"/>
      <c r="J47" s="42"/>
      <c r="K47" s="45"/>
    </row>
    <row r="48" spans="2:11" s="1" customFormat="1" ht="6.9" customHeight="1">
      <c r="B48" s="41"/>
      <c r="C48" s="42"/>
      <c r="D48" s="42"/>
      <c r="E48" s="42"/>
      <c r="F48" s="42"/>
      <c r="G48" s="42"/>
      <c r="H48" s="42"/>
      <c r="I48" s="118"/>
      <c r="J48" s="42"/>
      <c r="K48" s="45"/>
    </row>
    <row r="49" spans="2:47" s="1" customFormat="1" ht="18" customHeight="1">
      <c r="B49" s="41"/>
      <c r="C49" s="37" t="s">
        <v>24</v>
      </c>
      <c r="D49" s="42"/>
      <c r="E49" s="42"/>
      <c r="F49" s="35" t="str">
        <f>F12</f>
        <v>Ostrava</v>
      </c>
      <c r="G49" s="42"/>
      <c r="H49" s="42"/>
      <c r="I49" s="119" t="s">
        <v>26</v>
      </c>
      <c r="J49" s="120">
        <f>IF(J12="","",J12)</f>
        <v>43179</v>
      </c>
      <c r="K49" s="45"/>
    </row>
    <row r="50" spans="2:47" s="1" customFormat="1" ht="6.9" customHeight="1">
      <c r="B50" s="41"/>
      <c r="C50" s="42"/>
      <c r="D50" s="42"/>
      <c r="E50" s="42"/>
      <c r="F50" s="42"/>
      <c r="G50" s="42"/>
      <c r="H50" s="42"/>
      <c r="I50" s="118"/>
      <c r="J50" s="42"/>
      <c r="K50" s="45"/>
    </row>
    <row r="51" spans="2:47" s="1" customFormat="1" ht="13.2">
      <c r="B51" s="41"/>
      <c r="C51" s="37" t="s">
        <v>31</v>
      </c>
      <c r="D51" s="42"/>
      <c r="E51" s="42"/>
      <c r="F51" s="35" t="str">
        <f>E15</f>
        <v>MĚSTSKÁ NEMOCNICE OSTRAVA</v>
      </c>
      <c r="G51" s="42"/>
      <c r="H51" s="42"/>
      <c r="I51" s="119" t="s">
        <v>38</v>
      </c>
      <c r="J51" s="353" t="str">
        <f>E21</f>
        <v>KANIA a.s. , Ostrava</v>
      </c>
      <c r="K51" s="45"/>
    </row>
    <row r="52" spans="2:47" s="1" customFormat="1" ht="14.4" customHeight="1">
      <c r="B52" s="41"/>
      <c r="C52" s="37" t="s">
        <v>36</v>
      </c>
      <c r="D52" s="42"/>
      <c r="E52" s="42"/>
      <c r="F52" s="35" t="str">
        <f>IF(E18="","",E18)</f>
        <v/>
      </c>
      <c r="G52" s="42"/>
      <c r="H52" s="42"/>
      <c r="I52" s="118"/>
      <c r="J52" s="388"/>
      <c r="K52" s="45"/>
    </row>
    <row r="53" spans="2:47" s="1" customFormat="1" ht="10.35" customHeight="1">
      <c r="B53" s="41"/>
      <c r="C53" s="42"/>
      <c r="D53" s="42"/>
      <c r="E53" s="42"/>
      <c r="F53" s="42"/>
      <c r="G53" s="42"/>
      <c r="H53" s="42"/>
      <c r="I53" s="118"/>
      <c r="J53" s="42"/>
      <c r="K53" s="45"/>
    </row>
    <row r="54" spans="2:47" s="1" customFormat="1" ht="29.25" customHeight="1">
      <c r="B54" s="41"/>
      <c r="C54" s="144" t="s">
        <v>104</v>
      </c>
      <c r="D54" s="132"/>
      <c r="E54" s="132"/>
      <c r="F54" s="132"/>
      <c r="G54" s="132"/>
      <c r="H54" s="132"/>
      <c r="I54" s="145"/>
      <c r="J54" s="146" t="s">
        <v>105</v>
      </c>
      <c r="K54" s="147"/>
    </row>
    <row r="55" spans="2:47" s="1" customFormat="1" ht="10.35" customHeight="1">
      <c r="B55" s="41"/>
      <c r="C55" s="42"/>
      <c r="D55" s="42"/>
      <c r="E55" s="42"/>
      <c r="F55" s="42"/>
      <c r="G55" s="42"/>
      <c r="H55" s="42"/>
      <c r="I55" s="118"/>
      <c r="J55" s="42"/>
      <c r="K55" s="45"/>
    </row>
    <row r="56" spans="2:47" s="1" customFormat="1" ht="29.25" customHeight="1">
      <c r="B56" s="41"/>
      <c r="C56" s="148" t="s">
        <v>106</v>
      </c>
      <c r="D56" s="42"/>
      <c r="E56" s="42"/>
      <c r="F56" s="42"/>
      <c r="G56" s="42"/>
      <c r="H56" s="42"/>
      <c r="I56" s="118"/>
      <c r="J56" s="128">
        <f>J80</f>
        <v>0</v>
      </c>
      <c r="K56" s="45"/>
      <c r="AU56" s="24" t="s">
        <v>107</v>
      </c>
    </row>
    <row r="57" spans="2:47" s="7" customFormat="1" ht="24.9" customHeight="1">
      <c r="B57" s="149"/>
      <c r="C57" s="150"/>
      <c r="D57" s="151" t="s">
        <v>108</v>
      </c>
      <c r="E57" s="152"/>
      <c r="F57" s="152"/>
      <c r="G57" s="152"/>
      <c r="H57" s="152"/>
      <c r="I57" s="153"/>
      <c r="J57" s="154">
        <f>J81</f>
        <v>0</v>
      </c>
      <c r="K57" s="155"/>
    </row>
    <row r="58" spans="2:47" s="7" customFormat="1" ht="24.9" customHeight="1">
      <c r="B58" s="149"/>
      <c r="C58" s="150"/>
      <c r="D58" s="151" t="s">
        <v>109</v>
      </c>
      <c r="E58" s="152"/>
      <c r="F58" s="152"/>
      <c r="G58" s="152"/>
      <c r="H58" s="152"/>
      <c r="I58" s="153"/>
      <c r="J58" s="154">
        <f>J84</f>
        <v>0</v>
      </c>
      <c r="K58" s="155"/>
    </row>
    <row r="59" spans="2:47" s="7" customFormat="1" ht="24.9" customHeight="1">
      <c r="B59" s="149"/>
      <c r="C59" s="150"/>
      <c r="D59" s="151" t="s">
        <v>110</v>
      </c>
      <c r="E59" s="152"/>
      <c r="F59" s="152"/>
      <c r="G59" s="152"/>
      <c r="H59" s="152"/>
      <c r="I59" s="153"/>
      <c r="J59" s="154">
        <f>J87</f>
        <v>0</v>
      </c>
      <c r="K59" s="155"/>
    </row>
    <row r="60" spans="2:47" s="7" customFormat="1" ht="24.9" customHeight="1">
      <c r="B60" s="149"/>
      <c r="C60" s="150"/>
      <c r="D60" s="151" t="s">
        <v>111</v>
      </c>
      <c r="E60" s="152"/>
      <c r="F60" s="152"/>
      <c r="G60" s="152"/>
      <c r="H60" s="152"/>
      <c r="I60" s="153"/>
      <c r="J60" s="154">
        <f>J89</f>
        <v>0</v>
      </c>
      <c r="K60" s="155"/>
    </row>
    <row r="61" spans="2:47" s="1" customFormat="1" ht="21.75" customHeight="1">
      <c r="B61" s="41"/>
      <c r="C61" s="42"/>
      <c r="D61" s="42"/>
      <c r="E61" s="42"/>
      <c r="F61" s="42"/>
      <c r="G61" s="42"/>
      <c r="H61" s="42"/>
      <c r="I61" s="118"/>
      <c r="J61" s="42"/>
      <c r="K61" s="45"/>
    </row>
    <row r="62" spans="2:47" s="1" customFormat="1" ht="6.9" customHeight="1">
      <c r="B62" s="56"/>
      <c r="C62" s="57"/>
      <c r="D62" s="57"/>
      <c r="E62" s="57"/>
      <c r="F62" s="57"/>
      <c r="G62" s="57"/>
      <c r="H62" s="57"/>
      <c r="I62" s="139"/>
      <c r="J62" s="57"/>
      <c r="K62" s="58"/>
    </row>
    <row r="66" spans="2:63" s="1" customFormat="1" ht="6.9" customHeight="1">
      <c r="B66" s="59"/>
      <c r="C66" s="60"/>
      <c r="D66" s="60"/>
      <c r="E66" s="60"/>
      <c r="F66" s="60"/>
      <c r="G66" s="60"/>
      <c r="H66" s="60"/>
      <c r="I66" s="142"/>
      <c r="J66" s="60"/>
      <c r="K66" s="60"/>
      <c r="L66" s="61"/>
    </row>
    <row r="67" spans="2:63" s="1" customFormat="1" ht="36.9" customHeight="1">
      <c r="B67" s="41"/>
      <c r="C67" s="62" t="s">
        <v>112</v>
      </c>
      <c r="D67" s="63"/>
      <c r="E67" s="63"/>
      <c r="F67" s="63"/>
      <c r="G67" s="63"/>
      <c r="H67" s="63"/>
      <c r="I67" s="156"/>
      <c r="J67" s="63"/>
      <c r="K67" s="63"/>
      <c r="L67" s="61"/>
    </row>
    <row r="68" spans="2:63" s="1" customFormat="1" ht="6.9" customHeight="1">
      <c r="B68" s="41"/>
      <c r="C68" s="63"/>
      <c r="D68" s="63"/>
      <c r="E68" s="63"/>
      <c r="F68" s="63"/>
      <c r="G68" s="63"/>
      <c r="H68" s="63"/>
      <c r="I68" s="156"/>
      <c r="J68" s="63"/>
      <c r="K68" s="63"/>
      <c r="L68" s="61"/>
    </row>
    <row r="69" spans="2:63" s="1" customFormat="1" ht="14.4" customHeight="1">
      <c r="B69" s="41"/>
      <c r="C69" s="65" t="s">
        <v>18</v>
      </c>
      <c r="D69" s="63"/>
      <c r="E69" s="63"/>
      <c r="F69" s="63"/>
      <c r="G69" s="63"/>
      <c r="H69" s="63"/>
      <c r="I69" s="156"/>
      <c r="J69" s="63"/>
      <c r="K69" s="63"/>
      <c r="L69" s="61"/>
    </row>
    <row r="70" spans="2:63" s="1" customFormat="1" ht="16.5" customHeight="1">
      <c r="B70" s="41"/>
      <c r="C70" s="63"/>
      <c r="D70" s="63"/>
      <c r="E70" s="389" t="str">
        <f>E7</f>
        <v>ENERGETICKÉ ÚSPORY MNO - Centrální sklad/sklad oddělení zásobování</v>
      </c>
      <c r="F70" s="390"/>
      <c r="G70" s="390"/>
      <c r="H70" s="390"/>
      <c r="I70" s="156"/>
      <c r="J70" s="63"/>
      <c r="K70" s="63"/>
      <c r="L70" s="61"/>
    </row>
    <row r="71" spans="2:63" s="1" customFormat="1" ht="14.4" customHeight="1">
      <c r="B71" s="41"/>
      <c r="C71" s="65" t="s">
        <v>101</v>
      </c>
      <c r="D71" s="63"/>
      <c r="E71" s="63"/>
      <c r="F71" s="63"/>
      <c r="G71" s="63"/>
      <c r="H71" s="63"/>
      <c r="I71" s="156"/>
      <c r="J71" s="63"/>
      <c r="K71" s="63"/>
      <c r="L71" s="61"/>
    </row>
    <row r="72" spans="2:63" s="1" customFormat="1" ht="17.25" customHeight="1">
      <c r="B72" s="41"/>
      <c r="C72" s="63"/>
      <c r="D72" s="63"/>
      <c r="E72" s="364" t="str">
        <f>E9</f>
        <v>VON - Vedlejší a ostatní náklady</v>
      </c>
      <c r="F72" s="391"/>
      <c r="G72" s="391"/>
      <c r="H72" s="391"/>
      <c r="I72" s="156"/>
      <c r="J72" s="63"/>
      <c r="K72" s="63"/>
      <c r="L72" s="61"/>
    </row>
    <row r="73" spans="2:63" s="1" customFormat="1" ht="6.9" customHeight="1">
      <c r="B73" s="41"/>
      <c r="C73" s="63"/>
      <c r="D73" s="63"/>
      <c r="E73" s="63"/>
      <c r="F73" s="63"/>
      <c r="G73" s="63"/>
      <c r="H73" s="63"/>
      <c r="I73" s="156"/>
      <c r="J73" s="63"/>
      <c r="K73" s="63"/>
      <c r="L73" s="61"/>
    </row>
    <row r="74" spans="2:63" s="1" customFormat="1" ht="18" customHeight="1">
      <c r="B74" s="41"/>
      <c r="C74" s="65" t="s">
        <v>24</v>
      </c>
      <c r="D74" s="63"/>
      <c r="E74" s="63"/>
      <c r="F74" s="157" t="str">
        <f>F12</f>
        <v>Ostrava</v>
      </c>
      <c r="G74" s="63"/>
      <c r="H74" s="63"/>
      <c r="I74" s="158" t="s">
        <v>26</v>
      </c>
      <c r="J74" s="73">
        <f>IF(J12="","",J12)</f>
        <v>43179</v>
      </c>
      <c r="K74" s="63"/>
      <c r="L74" s="61"/>
    </row>
    <row r="75" spans="2:63" s="1" customFormat="1" ht="6.9" customHeight="1">
      <c r="B75" s="41"/>
      <c r="C75" s="63"/>
      <c r="D75" s="63"/>
      <c r="E75" s="63"/>
      <c r="F75" s="63"/>
      <c r="G75" s="63"/>
      <c r="H75" s="63"/>
      <c r="I75" s="156"/>
      <c r="J75" s="63"/>
      <c r="K75" s="63"/>
      <c r="L75" s="61"/>
    </row>
    <row r="76" spans="2:63" s="1" customFormat="1" ht="13.2">
      <c r="B76" s="41"/>
      <c r="C76" s="65" t="s">
        <v>31</v>
      </c>
      <c r="D76" s="63"/>
      <c r="E76" s="63"/>
      <c r="F76" s="157" t="str">
        <f>E15</f>
        <v>MĚSTSKÁ NEMOCNICE OSTRAVA</v>
      </c>
      <c r="G76" s="63"/>
      <c r="H76" s="63"/>
      <c r="I76" s="158" t="s">
        <v>38</v>
      </c>
      <c r="J76" s="157" t="str">
        <f>E21</f>
        <v>KANIA a.s. , Ostrava</v>
      </c>
      <c r="K76" s="63"/>
      <c r="L76" s="61"/>
    </row>
    <row r="77" spans="2:63" s="1" customFormat="1" ht="14.4" customHeight="1">
      <c r="B77" s="41"/>
      <c r="C77" s="65" t="s">
        <v>36</v>
      </c>
      <c r="D77" s="63"/>
      <c r="E77" s="63"/>
      <c r="F77" s="157" t="str">
        <f>IF(E18="","",E18)</f>
        <v/>
      </c>
      <c r="G77" s="63"/>
      <c r="H77" s="63"/>
      <c r="I77" s="156"/>
      <c r="J77" s="63"/>
      <c r="K77" s="63"/>
      <c r="L77" s="61"/>
    </row>
    <row r="78" spans="2:63" s="1" customFormat="1" ht="10.35" customHeight="1">
      <c r="B78" s="41"/>
      <c r="C78" s="63"/>
      <c r="D78" s="63"/>
      <c r="E78" s="63"/>
      <c r="F78" s="63"/>
      <c r="G78" s="63"/>
      <c r="H78" s="63"/>
      <c r="I78" s="156"/>
      <c r="J78" s="63"/>
      <c r="K78" s="63"/>
      <c r="L78" s="61"/>
    </row>
    <row r="79" spans="2:63" s="8" customFormat="1" ht="29.25" customHeight="1">
      <c r="B79" s="159"/>
      <c r="C79" s="160" t="s">
        <v>113</v>
      </c>
      <c r="D79" s="161" t="s">
        <v>62</v>
      </c>
      <c r="E79" s="161" t="s">
        <v>58</v>
      </c>
      <c r="F79" s="161" t="s">
        <v>114</v>
      </c>
      <c r="G79" s="161" t="s">
        <v>115</v>
      </c>
      <c r="H79" s="161" t="s">
        <v>116</v>
      </c>
      <c r="I79" s="162" t="s">
        <v>117</v>
      </c>
      <c r="J79" s="161" t="s">
        <v>105</v>
      </c>
      <c r="K79" s="163" t="s">
        <v>118</v>
      </c>
      <c r="L79" s="164"/>
      <c r="M79" s="81" t="s">
        <v>119</v>
      </c>
      <c r="N79" s="82" t="s">
        <v>47</v>
      </c>
      <c r="O79" s="82" t="s">
        <v>120</v>
      </c>
      <c r="P79" s="82" t="s">
        <v>121</v>
      </c>
      <c r="Q79" s="82" t="s">
        <v>122</v>
      </c>
      <c r="R79" s="82" t="s">
        <v>123</v>
      </c>
      <c r="S79" s="82" t="s">
        <v>124</v>
      </c>
      <c r="T79" s="83" t="s">
        <v>125</v>
      </c>
    </row>
    <row r="80" spans="2:63" s="1" customFormat="1" ht="29.25" customHeight="1">
      <c r="B80" s="41"/>
      <c r="C80" s="87" t="s">
        <v>106</v>
      </c>
      <c r="D80" s="63"/>
      <c r="E80" s="63"/>
      <c r="F80" s="63"/>
      <c r="G80" s="63"/>
      <c r="H80" s="63"/>
      <c r="I80" s="156"/>
      <c r="J80" s="165">
        <f>BK80</f>
        <v>0</v>
      </c>
      <c r="K80" s="63"/>
      <c r="L80" s="61"/>
      <c r="M80" s="84"/>
      <c r="N80" s="85"/>
      <c r="O80" s="85"/>
      <c r="P80" s="166">
        <f>P81+P84+P87+P89</f>
        <v>0</v>
      </c>
      <c r="Q80" s="85"/>
      <c r="R80" s="166">
        <f>R81+R84+R87+R89</f>
        <v>0</v>
      </c>
      <c r="S80" s="85"/>
      <c r="T80" s="167">
        <f>T81+T84+T87+T89</f>
        <v>0</v>
      </c>
      <c r="AT80" s="24" t="s">
        <v>76</v>
      </c>
      <c r="AU80" s="24" t="s">
        <v>107</v>
      </c>
      <c r="BK80" s="168">
        <f>BK81+BK84+BK87+BK89</f>
        <v>0</v>
      </c>
    </row>
    <row r="81" spans="2:65" s="9" customFormat="1" ht="37.35" customHeight="1">
      <c r="B81" s="169"/>
      <c r="C81" s="170"/>
      <c r="D81" s="171" t="s">
        <v>76</v>
      </c>
      <c r="E81" s="172" t="s">
        <v>126</v>
      </c>
      <c r="F81" s="172" t="s">
        <v>127</v>
      </c>
      <c r="G81" s="170"/>
      <c r="H81" s="170"/>
      <c r="I81" s="173"/>
      <c r="J81" s="174">
        <f>BK81</f>
        <v>0</v>
      </c>
      <c r="K81" s="170"/>
      <c r="L81" s="175"/>
      <c r="M81" s="176"/>
      <c r="N81" s="177"/>
      <c r="O81" s="177"/>
      <c r="P81" s="178">
        <f>SUM(P82:P83)</f>
        <v>0</v>
      </c>
      <c r="Q81" s="177"/>
      <c r="R81" s="178">
        <f>SUM(R82:R83)</f>
        <v>0</v>
      </c>
      <c r="S81" s="177"/>
      <c r="T81" s="179">
        <f>SUM(T82:T83)</f>
        <v>0</v>
      </c>
      <c r="AR81" s="180" t="s">
        <v>84</v>
      </c>
      <c r="AT81" s="181" t="s">
        <v>76</v>
      </c>
      <c r="AU81" s="181" t="s">
        <v>77</v>
      </c>
      <c r="AY81" s="180" t="s">
        <v>128</v>
      </c>
      <c r="BK81" s="182">
        <f>SUM(BK82:BK83)</f>
        <v>0</v>
      </c>
    </row>
    <row r="82" spans="2:65" s="1" customFormat="1" ht="16.5" customHeight="1">
      <c r="B82" s="41"/>
      <c r="C82" s="183" t="s">
        <v>84</v>
      </c>
      <c r="D82" s="183" t="s">
        <v>129</v>
      </c>
      <c r="E82" s="184" t="s">
        <v>130</v>
      </c>
      <c r="F82" s="185" t="s">
        <v>127</v>
      </c>
      <c r="G82" s="186" t="s">
        <v>131</v>
      </c>
      <c r="H82" s="187">
        <v>1</v>
      </c>
      <c r="I82" s="188"/>
      <c r="J82" s="189">
        <f>ROUND(I82*H82,2)</f>
        <v>0</v>
      </c>
      <c r="K82" s="185" t="s">
        <v>33</v>
      </c>
      <c r="L82" s="61"/>
      <c r="M82" s="190" t="s">
        <v>33</v>
      </c>
      <c r="N82" s="191" t="s">
        <v>48</v>
      </c>
      <c r="O82" s="42"/>
      <c r="P82" s="192">
        <f>O82*H82</f>
        <v>0</v>
      </c>
      <c r="Q82" s="192">
        <v>0</v>
      </c>
      <c r="R82" s="192">
        <f>Q82*H82</f>
        <v>0</v>
      </c>
      <c r="S82" s="192">
        <v>0</v>
      </c>
      <c r="T82" s="193">
        <f>S82*H82</f>
        <v>0</v>
      </c>
      <c r="AR82" s="24" t="s">
        <v>132</v>
      </c>
      <c r="AT82" s="24" t="s">
        <v>129</v>
      </c>
      <c r="AU82" s="24" t="s">
        <v>84</v>
      </c>
      <c r="AY82" s="24" t="s">
        <v>128</v>
      </c>
      <c r="BE82" s="194">
        <f>IF(N82="základní",J82,0)</f>
        <v>0</v>
      </c>
      <c r="BF82" s="194">
        <f>IF(N82="snížená",J82,0)</f>
        <v>0</v>
      </c>
      <c r="BG82" s="194">
        <f>IF(N82="zákl. přenesená",J82,0)</f>
        <v>0</v>
      </c>
      <c r="BH82" s="194">
        <f>IF(N82="sníž. přenesená",J82,0)</f>
        <v>0</v>
      </c>
      <c r="BI82" s="194">
        <f>IF(N82="nulová",J82,0)</f>
        <v>0</v>
      </c>
      <c r="BJ82" s="24" t="s">
        <v>84</v>
      </c>
      <c r="BK82" s="194">
        <f>ROUND(I82*H82,2)</f>
        <v>0</v>
      </c>
      <c r="BL82" s="24" t="s">
        <v>132</v>
      </c>
      <c r="BM82" s="24" t="s">
        <v>133</v>
      </c>
    </row>
    <row r="83" spans="2:65" s="1" customFormat="1" ht="192">
      <c r="B83" s="41"/>
      <c r="C83" s="63"/>
      <c r="D83" s="195" t="s">
        <v>134</v>
      </c>
      <c r="E83" s="63"/>
      <c r="F83" s="196" t="s">
        <v>135</v>
      </c>
      <c r="G83" s="63"/>
      <c r="H83" s="63"/>
      <c r="I83" s="156"/>
      <c r="J83" s="63"/>
      <c r="K83" s="63"/>
      <c r="L83" s="61"/>
      <c r="M83" s="197"/>
      <c r="N83" s="42"/>
      <c r="O83" s="42"/>
      <c r="P83" s="42"/>
      <c r="Q83" s="42"/>
      <c r="R83" s="42"/>
      <c r="S83" s="42"/>
      <c r="T83" s="78"/>
      <c r="AT83" s="24" t="s">
        <v>134</v>
      </c>
      <c r="AU83" s="24" t="s">
        <v>84</v>
      </c>
    </row>
    <row r="84" spans="2:65" s="9" customFormat="1" ht="37.35" customHeight="1">
      <c r="B84" s="169"/>
      <c r="C84" s="170"/>
      <c r="D84" s="171" t="s">
        <v>76</v>
      </c>
      <c r="E84" s="172" t="s">
        <v>136</v>
      </c>
      <c r="F84" s="172" t="s">
        <v>137</v>
      </c>
      <c r="G84" s="170"/>
      <c r="H84" s="170"/>
      <c r="I84" s="173"/>
      <c r="J84" s="174">
        <f>BK84</f>
        <v>0</v>
      </c>
      <c r="K84" s="170"/>
      <c r="L84" s="175"/>
      <c r="M84" s="176"/>
      <c r="N84" s="177"/>
      <c r="O84" s="177"/>
      <c r="P84" s="178">
        <f>SUM(P85:P86)</f>
        <v>0</v>
      </c>
      <c r="Q84" s="177"/>
      <c r="R84" s="178">
        <f>SUM(R85:R86)</f>
        <v>0</v>
      </c>
      <c r="S84" s="177"/>
      <c r="T84" s="179">
        <f>SUM(T85:T86)</f>
        <v>0</v>
      </c>
      <c r="AR84" s="180" t="s">
        <v>84</v>
      </c>
      <c r="AT84" s="181" t="s">
        <v>76</v>
      </c>
      <c r="AU84" s="181" t="s">
        <v>77</v>
      </c>
      <c r="AY84" s="180" t="s">
        <v>128</v>
      </c>
      <c r="BK84" s="182">
        <f>SUM(BK85:BK86)</f>
        <v>0</v>
      </c>
    </row>
    <row r="85" spans="2:65" s="1" customFormat="1" ht="16.5" customHeight="1">
      <c r="B85" s="41"/>
      <c r="C85" s="183" t="s">
        <v>87</v>
      </c>
      <c r="D85" s="183" t="s">
        <v>129</v>
      </c>
      <c r="E85" s="184" t="s">
        <v>138</v>
      </c>
      <c r="F85" s="185" t="s">
        <v>137</v>
      </c>
      <c r="G85" s="186" t="s">
        <v>131</v>
      </c>
      <c r="H85" s="187">
        <v>1</v>
      </c>
      <c r="I85" s="188"/>
      <c r="J85" s="189">
        <f>ROUND(I85*H85,2)</f>
        <v>0</v>
      </c>
      <c r="K85" s="185" t="s">
        <v>33</v>
      </c>
      <c r="L85" s="61"/>
      <c r="M85" s="190" t="s">
        <v>33</v>
      </c>
      <c r="N85" s="191" t="s">
        <v>48</v>
      </c>
      <c r="O85" s="42"/>
      <c r="P85" s="192">
        <f>O85*H85</f>
        <v>0</v>
      </c>
      <c r="Q85" s="192">
        <v>0</v>
      </c>
      <c r="R85" s="192">
        <f>Q85*H85</f>
        <v>0</v>
      </c>
      <c r="S85" s="192">
        <v>0</v>
      </c>
      <c r="T85" s="193">
        <f>S85*H85</f>
        <v>0</v>
      </c>
      <c r="AR85" s="24" t="s">
        <v>132</v>
      </c>
      <c r="AT85" s="24" t="s">
        <v>129</v>
      </c>
      <c r="AU85" s="24" t="s">
        <v>84</v>
      </c>
      <c r="AY85" s="24" t="s">
        <v>128</v>
      </c>
      <c r="BE85" s="194">
        <f>IF(N85="základní",J85,0)</f>
        <v>0</v>
      </c>
      <c r="BF85" s="194">
        <f>IF(N85="snížená",J85,0)</f>
        <v>0</v>
      </c>
      <c r="BG85" s="194">
        <f>IF(N85="zákl. přenesená",J85,0)</f>
        <v>0</v>
      </c>
      <c r="BH85" s="194">
        <f>IF(N85="sníž. přenesená",J85,0)</f>
        <v>0</v>
      </c>
      <c r="BI85" s="194">
        <f>IF(N85="nulová",J85,0)</f>
        <v>0</v>
      </c>
      <c r="BJ85" s="24" t="s">
        <v>84</v>
      </c>
      <c r="BK85" s="194">
        <f>ROUND(I85*H85,2)</f>
        <v>0</v>
      </c>
      <c r="BL85" s="24" t="s">
        <v>132</v>
      </c>
      <c r="BM85" s="24" t="s">
        <v>139</v>
      </c>
    </row>
    <row r="86" spans="2:65" s="1" customFormat="1" ht="72">
      <c r="B86" s="41"/>
      <c r="C86" s="63"/>
      <c r="D86" s="195" t="s">
        <v>134</v>
      </c>
      <c r="E86" s="63"/>
      <c r="F86" s="196" t="s">
        <v>140</v>
      </c>
      <c r="G86" s="63"/>
      <c r="H86" s="63"/>
      <c r="I86" s="156"/>
      <c r="J86" s="63"/>
      <c r="K86" s="63"/>
      <c r="L86" s="61"/>
      <c r="M86" s="197"/>
      <c r="N86" s="42"/>
      <c r="O86" s="42"/>
      <c r="P86" s="42"/>
      <c r="Q86" s="42"/>
      <c r="R86" s="42"/>
      <c r="S86" s="42"/>
      <c r="T86" s="78"/>
      <c r="AT86" s="24" t="s">
        <v>134</v>
      </c>
      <c r="AU86" s="24" t="s">
        <v>84</v>
      </c>
    </row>
    <row r="87" spans="2:65" s="9" customFormat="1" ht="37.35" customHeight="1">
      <c r="B87" s="169"/>
      <c r="C87" s="170"/>
      <c r="D87" s="171" t="s">
        <v>76</v>
      </c>
      <c r="E87" s="172" t="s">
        <v>141</v>
      </c>
      <c r="F87" s="172" t="s">
        <v>142</v>
      </c>
      <c r="G87" s="170"/>
      <c r="H87" s="170"/>
      <c r="I87" s="173"/>
      <c r="J87" s="174">
        <f>BK87</f>
        <v>0</v>
      </c>
      <c r="K87" s="170"/>
      <c r="L87" s="175"/>
      <c r="M87" s="176"/>
      <c r="N87" s="177"/>
      <c r="O87" s="177"/>
      <c r="P87" s="178">
        <f>P88</f>
        <v>0</v>
      </c>
      <c r="Q87" s="177"/>
      <c r="R87" s="178">
        <f>R88</f>
        <v>0</v>
      </c>
      <c r="S87" s="177"/>
      <c r="T87" s="179">
        <f>T88</f>
        <v>0</v>
      </c>
      <c r="AR87" s="180" t="s">
        <v>84</v>
      </c>
      <c r="AT87" s="181" t="s">
        <v>76</v>
      </c>
      <c r="AU87" s="181" t="s">
        <v>77</v>
      </c>
      <c r="AY87" s="180" t="s">
        <v>128</v>
      </c>
      <c r="BK87" s="182">
        <f>BK88</f>
        <v>0</v>
      </c>
    </row>
    <row r="88" spans="2:65" s="1" customFormat="1" ht="25.5" customHeight="1">
      <c r="B88" s="41"/>
      <c r="C88" s="183" t="s">
        <v>143</v>
      </c>
      <c r="D88" s="183" t="s">
        <v>129</v>
      </c>
      <c r="E88" s="184" t="s">
        <v>144</v>
      </c>
      <c r="F88" s="185" t="s">
        <v>145</v>
      </c>
      <c r="G88" s="186" t="s">
        <v>131</v>
      </c>
      <c r="H88" s="187">
        <v>1</v>
      </c>
      <c r="I88" s="188"/>
      <c r="J88" s="189">
        <f>ROUND(I88*H88,2)</f>
        <v>0</v>
      </c>
      <c r="K88" s="185" t="s">
        <v>33</v>
      </c>
      <c r="L88" s="61"/>
      <c r="M88" s="190" t="s">
        <v>33</v>
      </c>
      <c r="N88" s="191" t="s">
        <v>48</v>
      </c>
      <c r="O88" s="42"/>
      <c r="P88" s="192">
        <f>O88*H88</f>
        <v>0</v>
      </c>
      <c r="Q88" s="192">
        <v>0</v>
      </c>
      <c r="R88" s="192">
        <f>Q88*H88</f>
        <v>0</v>
      </c>
      <c r="S88" s="192">
        <v>0</v>
      </c>
      <c r="T88" s="193">
        <f>S88*H88</f>
        <v>0</v>
      </c>
      <c r="AR88" s="24" t="s">
        <v>132</v>
      </c>
      <c r="AT88" s="24" t="s">
        <v>129</v>
      </c>
      <c r="AU88" s="24" t="s">
        <v>84</v>
      </c>
      <c r="AY88" s="24" t="s">
        <v>128</v>
      </c>
      <c r="BE88" s="194">
        <f>IF(N88="základní",J88,0)</f>
        <v>0</v>
      </c>
      <c r="BF88" s="194">
        <f>IF(N88="snížená",J88,0)</f>
        <v>0</v>
      </c>
      <c r="BG88" s="194">
        <f>IF(N88="zákl. přenesená",J88,0)</f>
        <v>0</v>
      </c>
      <c r="BH88" s="194">
        <f>IF(N88="sníž. přenesená",J88,0)</f>
        <v>0</v>
      </c>
      <c r="BI88" s="194">
        <f>IF(N88="nulová",J88,0)</f>
        <v>0</v>
      </c>
      <c r="BJ88" s="24" t="s">
        <v>84</v>
      </c>
      <c r="BK88" s="194">
        <f>ROUND(I88*H88,2)</f>
        <v>0</v>
      </c>
      <c r="BL88" s="24" t="s">
        <v>132</v>
      </c>
      <c r="BM88" s="24" t="s">
        <v>146</v>
      </c>
    </row>
    <row r="89" spans="2:65" s="9" customFormat="1" ht="37.35" customHeight="1">
      <c r="B89" s="169"/>
      <c r="C89" s="170"/>
      <c r="D89" s="171" t="s">
        <v>76</v>
      </c>
      <c r="E89" s="172" t="s">
        <v>147</v>
      </c>
      <c r="F89" s="172" t="s">
        <v>148</v>
      </c>
      <c r="G89" s="170"/>
      <c r="H89" s="170"/>
      <c r="I89" s="173"/>
      <c r="J89" s="174">
        <f>BK89</f>
        <v>0</v>
      </c>
      <c r="K89" s="170"/>
      <c r="L89" s="175"/>
      <c r="M89" s="176"/>
      <c r="N89" s="177"/>
      <c r="O89" s="177"/>
      <c r="P89" s="178">
        <f>SUM(P90:P113)</f>
        <v>0</v>
      </c>
      <c r="Q89" s="177"/>
      <c r="R89" s="178">
        <f>SUM(R90:R113)</f>
        <v>0</v>
      </c>
      <c r="S89" s="177"/>
      <c r="T89" s="179">
        <f>SUM(T90:T113)</f>
        <v>0</v>
      </c>
      <c r="AR89" s="180" t="s">
        <v>84</v>
      </c>
      <c r="AT89" s="181" t="s">
        <v>76</v>
      </c>
      <c r="AU89" s="181" t="s">
        <v>77</v>
      </c>
      <c r="AY89" s="180" t="s">
        <v>128</v>
      </c>
      <c r="BK89" s="182">
        <f>SUM(BK90:BK113)</f>
        <v>0</v>
      </c>
    </row>
    <row r="90" spans="2:65" s="1" customFormat="1" ht="25.5" customHeight="1">
      <c r="B90" s="41"/>
      <c r="C90" s="183" t="s">
        <v>132</v>
      </c>
      <c r="D90" s="183" t="s">
        <v>129</v>
      </c>
      <c r="E90" s="184" t="s">
        <v>149</v>
      </c>
      <c r="F90" s="185" t="s">
        <v>150</v>
      </c>
      <c r="G90" s="186" t="s">
        <v>131</v>
      </c>
      <c r="H90" s="187">
        <v>1</v>
      </c>
      <c r="I90" s="188"/>
      <c r="J90" s="189">
        <f t="shared" ref="J90:J111" si="0">ROUND(I90*H90,2)</f>
        <v>0</v>
      </c>
      <c r="K90" s="185" t="s">
        <v>33</v>
      </c>
      <c r="L90" s="61"/>
      <c r="M90" s="190" t="s">
        <v>33</v>
      </c>
      <c r="N90" s="191" t="s">
        <v>48</v>
      </c>
      <c r="O90" s="42"/>
      <c r="P90" s="192">
        <f t="shared" ref="P90:P111" si="1">O90*H90</f>
        <v>0</v>
      </c>
      <c r="Q90" s="192">
        <v>0</v>
      </c>
      <c r="R90" s="192">
        <f t="shared" ref="R90:R111" si="2">Q90*H90</f>
        <v>0</v>
      </c>
      <c r="S90" s="192">
        <v>0</v>
      </c>
      <c r="T90" s="193">
        <f t="shared" ref="T90:T111" si="3">S90*H90</f>
        <v>0</v>
      </c>
      <c r="AR90" s="24" t="s">
        <v>132</v>
      </c>
      <c r="AT90" s="24" t="s">
        <v>129</v>
      </c>
      <c r="AU90" s="24" t="s">
        <v>84</v>
      </c>
      <c r="AY90" s="24" t="s">
        <v>128</v>
      </c>
      <c r="BE90" s="194">
        <f t="shared" ref="BE90:BE111" si="4">IF(N90="základní",J90,0)</f>
        <v>0</v>
      </c>
      <c r="BF90" s="194">
        <f t="shared" ref="BF90:BF111" si="5">IF(N90="snížená",J90,0)</f>
        <v>0</v>
      </c>
      <c r="BG90" s="194">
        <f t="shared" ref="BG90:BG111" si="6">IF(N90="zákl. přenesená",J90,0)</f>
        <v>0</v>
      </c>
      <c r="BH90" s="194">
        <f t="shared" ref="BH90:BH111" si="7">IF(N90="sníž. přenesená",J90,0)</f>
        <v>0</v>
      </c>
      <c r="BI90" s="194">
        <f t="shared" ref="BI90:BI111" si="8">IF(N90="nulová",J90,0)</f>
        <v>0</v>
      </c>
      <c r="BJ90" s="24" t="s">
        <v>84</v>
      </c>
      <c r="BK90" s="194">
        <f t="shared" ref="BK90:BK111" si="9">ROUND(I90*H90,2)</f>
        <v>0</v>
      </c>
      <c r="BL90" s="24" t="s">
        <v>132</v>
      </c>
      <c r="BM90" s="24" t="s">
        <v>151</v>
      </c>
    </row>
    <row r="91" spans="2:65" s="1" customFormat="1" ht="25.5" customHeight="1">
      <c r="B91" s="41"/>
      <c r="C91" s="183" t="s">
        <v>152</v>
      </c>
      <c r="D91" s="183" t="s">
        <v>129</v>
      </c>
      <c r="E91" s="184" t="s">
        <v>153</v>
      </c>
      <c r="F91" s="185" t="s">
        <v>154</v>
      </c>
      <c r="G91" s="186" t="s">
        <v>131</v>
      </c>
      <c r="H91" s="187">
        <v>1</v>
      </c>
      <c r="I91" s="188"/>
      <c r="J91" s="189">
        <f t="shared" si="0"/>
        <v>0</v>
      </c>
      <c r="K91" s="185" t="s">
        <v>33</v>
      </c>
      <c r="L91" s="61"/>
      <c r="M91" s="190" t="s">
        <v>33</v>
      </c>
      <c r="N91" s="191" t="s">
        <v>48</v>
      </c>
      <c r="O91" s="42"/>
      <c r="P91" s="192">
        <f t="shared" si="1"/>
        <v>0</v>
      </c>
      <c r="Q91" s="192">
        <v>0</v>
      </c>
      <c r="R91" s="192">
        <f t="shared" si="2"/>
        <v>0</v>
      </c>
      <c r="S91" s="192">
        <v>0</v>
      </c>
      <c r="T91" s="193">
        <f t="shared" si="3"/>
        <v>0</v>
      </c>
      <c r="AR91" s="24" t="s">
        <v>132</v>
      </c>
      <c r="AT91" s="24" t="s">
        <v>129</v>
      </c>
      <c r="AU91" s="24" t="s">
        <v>84</v>
      </c>
      <c r="AY91" s="24" t="s">
        <v>128</v>
      </c>
      <c r="BE91" s="194">
        <f t="shared" si="4"/>
        <v>0</v>
      </c>
      <c r="BF91" s="194">
        <f t="shared" si="5"/>
        <v>0</v>
      </c>
      <c r="BG91" s="194">
        <f t="shared" si="6"/>
        <v>0</v>
      </c>
      <c r="BH91" s="194">
        <f t="shared" si="7"/>
        <v>0</v>
      </c>
      <c r="BI91" s="194">
        <f t="shared" si="8"/>
        <v>0</v>
      </c>
      <c r="BJ91" s="24" t="s">
        <v>84</v>
      </c>
      <c r="BK91" s="194">
        <f t="shared" si="9"/>
        <v>0</v>
      </c>
      <c r="BL91" s="24" t="s">
        <v>132</v>
      </c>
      <c r="BM91" s="24" t="s">
        <v>155</v>
      </c>
    </row>
    <row r="92" spans="2:65" s="1" customFormat="1" ht="25.5" customHeight="1">
      <c r="B92" s="41"/>
      <c r="C92" s="183" t="s">
        <v>156</v>
      </c>
      <c r="D92" s="183" t="s">
        <v>129</v>
      </c>
      <c r="E92" s="184" t="s">
        <v>157</v>
      </c>
      <c r="F92" s="185" t="s">
        <v>158</v>
      </c>
      <c r="G92" s="186" t="s">
        <v>131</v>
      </c>
      <c r="H92" s="187">
        <v>1</v>
      </c>
      <c r="I92" s="188"/>
      <c r="J92" s="189">
        <f t="shared" si="0"/>
        <v>0</v>
      </c>
      <c r="K92" s="185" t="s">
        <v>33</v>
      </c>
      <c r="L92" s="61"/>
      <c r="M92" s="190" t="s">
        <v>33</v>
      </c>
      <c r="N92" s="191" t="s">
        <v>48</v>
      </c>
      <c r="O92" s="42"/>
      <c r="P92" s="192">
        <f t="shared" si="1"/>
        <v>0</v>
      </c>
      <c r="Q92" s="192">
        <v>0</v>
      </c>
      <c r="R92" s="192">
        <f t="shared" si="2"/>
        <v>0</v>
      </c>
      <c r="S92" s="192">
        <v>0</v>
      </c>
      <c r="T92" s="193">
        <f t="shared" si="3"/>
        <v>0</v>
      </c>
      <c r="AR92" s="24" t="s">
        <v>132</v>
      </c>
      <c r="AT92" s="24" t="s">
        <v>129</v>
      </c>
      <c r="AU92" s="24" t="s">
        <v>84</v>
      </c>
      <c r="AY92" s="24" t="s">
        <v>128</v>
      </c>
      <c r="BE92" s="194">
        <f t="shared" si="4"/>
        <v>0</v>
      </c>
      <c r="BF92" s="194">
        <f t="shared" si="5"/>
        <v>0</v>
      </c>
      <c r="BG92" s="194">
        <f t="shared" si="6"/>
        <v>0</v>
      </c>
      <c r="BH92" s="194">
        <f t="shared" si="7"/>
        <v>0</v>
      </c>
      <c r="BI92" s="194">
        <f t="shared" si="8"/>
        <v>0</v>
      </c>
      <c r="BJ92" s="24" t="s">
        <v>84</v>
      </c>
      <c r="BK92" s="194">
        <f t="shared" si="9"/>
        <v>0</v>
      </c>
      <c r="BL92" s="24" t="s">
        <v>132</v>
      </c>
      <c r="BM92" s="24" t="s">
        <v>159</v>
      </c>
    </row>
    <row r="93" spans="2:65" s="1" customFormat="1" ht="16.5" customHeight="1">
      <c r="B93" s="41"/>
      <c r="C93" s="183" t="s">
        <v>160</v>
      </c>
      <c r="D93" s="183" t="s">
        <v>129</v>
      </c>
      <c r="E93" s="184" t="s">
        <v>161</v>
      </c>
      <c r="F93" s="185" t="s">
        <v>162</v>
      </c>
      <c r="G93" s="186" t="s">
        <v>131</v>
      </c>
      <c r="H93" s="187">
        <v>1</v>
      </c>
      <c r="I93" s="188"/>
      <c r="J93" s="189">
        <f t="shared" si="0"/>
        <v>0</v>
      </c>
      <c r="K93" s="185" t="s">
        <v>33</v>
      </c>
      <c r="L93" s="61"/>
      <c r="M93" s="190" t="s">
        <v>33</v>
      </c>
      <c r="N93" s="191" t="s">
        <v>48</v>
      </c>
      <c r="O93" s="42"/>
      <c r="P93" s="192">
        <f t="shared" si="1"/>
        <v>0</v>
      </c>
      <c r="Q93" s="192">
        <v>0</v>
      </c>
      <c r="R93" s="192">
        <f t="shared" si="2"/>
        <v>0</v>
      </c>
      <c r="S93" s="192">
        <v>0</v>
      </c>
      <c r="T93" s="193">
        <f t="shared" si="3"/>
        <v>0</v>
      </c>
      <c r="AR93" s="24" t="s">
        <v>132</v>
      </c>
      <c r="AT93" s="24" t="s">
        <v>129</v>
      </c>
      <c r="AU93" s="24" t="s">
        <v>84</v>
      </c>
      <c r="AY93" s="24" t="s">
        <v>128</v>
      </c>
      <c r="BE93" s="194">
        <f t="shared" si="4"/>
        <v>0</v>
      </c>
      <c r="BF93" s="194">
        <f t="shared" si="5"/>
        <v>0</v>
      </c>
      <c r="BG93" s="194">
        <f t="shared" si="6"/>
        <v>0</v>
      </c>
      <c r="BH93" s="194">
        <f t="shared" si="7"/>
        <v>0</v>
      </c>
      <c r="BI93" s="194">
        <f t="shared" si="8"/>
        <v>0</v>
      </c>
      <c r="BJ93" s="24" t="s">
        <v>84</v>
      </c>
      <c r="BK93" s="194">
        <f t="shared" si="9"/>
        <v>0</v>
      </c>
      <c r="BL93" s="24" t="s">
        <v>132</v>
      </c>
      <c r="BM93" s="24" t="s">
        <v>163</v>
      </c>
    </row>
    <row r="94" spans="2:65" s="1" customFormat="1" ht="38.25" customHeight="1">
      <c r="B94" s="41"/>
      <c r="C94" s="183" t="s">
        <v>164</v>
      </c>
      <c r="D94" s="183" t="s">
        <v>129</v>
      </c>
      <c r="E94" s="184" t="s">
        <v>165</v>
      </c>
      <c r="F94" s="185" t="s">
        <v>166</v>
      </c>
      <c r="G94" s="186" t="s">
        <v>131</v>
      </c>
      <c r="H94" s="187">
        <v>1</v>
      </c>
      <c r="I94" s="188"/>
      <c r="J94" s="189">
        <f t="shared" si="0"/>
        <v>0</v>
      </c>
      <c r="K94" s="185" t="s">
        <v>33</v>
      </c>
      <c r="L94" s="61"/>
      <c r="M94" s="190" t="s">
        <v>33</v>
      </c>
      <c r="N94" s="191" t="s">
        <v>48</v>
      </c>
      <c r="O94" s="42"/>
      <c r="P94" s="192">
        <f t="shared" si="1"/>
        <v>0</v>
      </c>
      <c r="Q94" s="192">
        <v>0</v>
      </c>
      <c r="R94" s="192">
        <f t="shared" si="2"/>
        <v>0</v>
      </c>
      <c r="S94" s="192">
        <v>0</v>
      </c>
      <c r="T94" s="193">
        <f t="shared" si="3"/>
        <v>0</v>
      </c>
      <c r="AR94" s="24" t="s">
        <v>132</v>
      </c>
      <c r="AT94" s="24" t="s">
        <v>129</v>
      </c>
      <c r="AU94" s="24" t="s">
        <v>84</v>
      </c>
      <c r="AY94" s="24" t="s">
        <v>128</v>
      </c>
      <c r="BE94" s="194">
        <f t="shared" si="4"/>
        <v>0</v>
      </c>
      <c r="BF94" s="194">
        <f t="shared" si="5"/>
        <v>0</v>
      </c>
      <c r="BG94" s="194">
        <f t="shared" si="6"/>
        <v>0</v>
      </c>
      <c r="BH94" s="194">
        <f t="shared" si="7"/>
        <v>0</v>
      </c>
      <c r="BI94" s="194">
        <f t="shared" si="8"/>
        <v>0</v>
      </c>
      <c r="BJ94" s="24" t="s">
        <v>84</v>
      </c>
      <c r="BK94" s="194">
        <f t="shared" si="9"/>
        <v>0</v>
      </c>
      <c r="BL94" s="24" t="s">
        <v>132</v>
      </c>
      <c r="BM94" s="24" t="s">
        <v>167</v>
      </c>
    </row>
    <row r="95" spans="2:65" s="1" customFormat="1" ht="16.5" customHeight="1">
      <c r="B95" s="41"/>
      <c r="C95" s="183" t="s">
        <v>168</v>
      </c>
      <c r="D95" s="183" t="s">
        <v>129</v>
      </c>
      <c r="E95" s="184" t="s">
        <v>169</v>
      </c>
      <c r="F95" s="185" t="s">
        <v>170</v>
      </c>
      <c r="G95" s="186" t="s">
        <v>131</v>
      </c>
      <c r="H95" s="187">
        <v>1</v>
      </c>
      <c r="I95" s="188"/>
      <c r="J95" s="189">
        <f t="shared" si="0"/>
        <v>0</v>
      </c>
      <c r="K95" s="185" t="s">
        <v>33</v>
      </c>
      <c r="L95" s="61"/>
      <c r="M95" s="190" t="s">
        <v>33</v>
      </c>
      <c r="N95" s="191" t="s">
        <v>48</v>
      </c>
      <c r="O95" s="42"/>
      <c r="P95" s="192">
        <f t="shared" si="1"/>
        <v>0</v>
      </c>
      <c r="Q95" s="192">
        <v>0</v>
      </c>
      <c r="R95" s="192">
        <f t="shared" si="2"/>
        <v>0</v>
      </c>
      <c r="S95" s="192">
        <v>0</v>
      </c>
      <c r="T95" s="193">
        <f t="shared" si="3"/>
        <v>0</v>
      </c>
      <c r="AR95" s="24" t="s">
        <v>132</v>
      </c>
      <c r="AT95" s="24" t="s">
        <v>129</v>
      </c>
      <c r="AU95" s="24" t="s">
        <v>84</v>
      </c>
      <c r="AY95" s="24" t="s">
        <v>128</v>
      </c>
      <c r="BE95" s="194">
        <f t="shared" si="4"/>
        <v>0</v>
      </c>
      <c r="BF95" s="194">
        <f t="shared" si="5"/>
        <v>0</v>
      </c>
      <c r="BG95" s="194">
        <f t="shared" si="6"/>
        <v>0</v>
      </c>
      <c r="BH95" s="194">
        <f t="shared" si="7"/>
        <v>0</v>
      </c>
      <c r="BI95" s="194">
        <f t="shared" si="8"/>
        <v>0</v>
      </c>
      <c r="BJ95" s="24" t="s">
        <v>84</v>
      </c>
      <c r="BK95" s="194">
        <f t="shared" si="9"/>
        <v>0</v>
      </c>
      <c r="BL95" s="24" t="s">
        <v>132</v>
      </c>
      <c r="BM95" s="24" t="s">
        <v>171</v>
      </c>
    </row>
    <row r="96" spans="2:65" s="1" customFormat="1" ht="16.5" customHeight="1">
      <c r="B96" s="41"/>
      <c r="C96" s="183" t="s">
        <v>172</v>
      </c>
      <c r="D96" s="183" t="s">
        <v>129</v>
      </c>
      <c r="E96" s="184" t="s">
        <v>173</v>
      </c>
      <c r="F96" s="185" t="s">
        <v>174</v>
      </c>
      <c r="G96" s="186" t="s">
        <v>131</v>
      </c>
      <c r="H96" s="187">
        <v>1</v>
      </c>
      <c r="I96" s="188"/>
      <c r="J96" s="189">
        <f t="shared" si="0"/>
        <v>0</v>
      </c>
      <c r="K96" s="185" t="s">
        <v>33</v>
      </c>
      <c r="L96" s="61"/>
      <c r="M96" s="190" t="s">
        <v>33</v>
      </c>
      <c r="N96" s="191" t="s">
        <v>48</v>
      </c>
      <c r="O96" s="42"/>
      <c r="P96" s="192">
        <f t="shared" si="1"/>
        <v>0</v>
      </c>
      <c r="Q96" s="192">
        <v>0</v>
      </c>
      <c r="R96" s="192">
        <f t="shared" si="2"/>
        <v>0</v>
      </c>
      <c r="S96" s="192">
        <v>0</v>
      </c>
      <c r="T96" s="193">
        <f t="shared" si="3"/>
        <v>0</v>
      </c>
      <c r="AR96" s="24" t="s">
        <v>132</v>
      </c>
      <c r="AT96" s="24" t="s">
        <v>129</v>
      </c>
      <c r="AU96" s="24" t="s">
        <v>84</v>
      </c>
      <c r="AY96" s="24" t="s">
        <v>128</v>
      </c>
      <c r="BE96" s="194">
        <f t="shared" si="4"/>
        <v>0</v>
      </c>
      <c r="BF96" s="194">
        <f t="shared" si="5"/>
        <v>0</v>
      </c>
      <c r="BG96" s="194">
        <f t="shared" si="6"/>
        <v>0</v>
      </c>
      <c r="BH96" s="194">
        <f t="shared" si="7"/>
        <v>0</v>
      </c>
      <c r="BI96" s="194">
        <f t="shared" si="8"/>
        <v>0</v>
      </c>
      <c r="BJ96" s="24" t="s">
        <v>84</v>
      </c>
      <c r="BK96" s="194">
        <f t="shared" si="9"/>
        <v>0</v>
      </c>
      <c r="BL96" s="24" t="s">
        <v>132</v>
      </c>
      <c r="BM96" s="24" t="s">
        <v>175</v>
      </c>
    </row>
    <row r="97" spans="2:65" s="1" customFormat="1" ht="25.5" customHeight="1">
      <c r="B97" s="41"/>
      <c r="C97" s="183" t="s">
        <v>176</v>
      </c>
      <c r="D97" s="183" t="s">
        <v>129</v>
      </c>
      <c r="E97" s="184" t="s">
        <v>177</v>
      </c>
      <c r="F97" s="185" t="s">
        <v>178</v>
      </c>
      <c r="G97" s="186" t="s">
        <v>131</v>
      </c>
      <c r="H97" s="187">
        <v>1</v>
      </c>
      <c r="I97" s="188"/>
      <c r="J97" s="189">
        <f t="shared" si="0"/>
        <v>0</v>
      </c>
      <c r="K97" s="185" t="s">
        <v>33</v>
      </c>
      <c r="L97" s="61"/>
      <c r="M97" s="190" t="s">
        <v>33</v>
      </c>
      <c r="N97" s="191" t="s">
        <v>48</v>
      </c>
      <c r="O97" s="42"/>
      <c r="P97" s="192">
        <f t="shared" si="1"/>
        <v>0</v>
      </c>
      <c r="Q97" s="192">
        <v>0</v>
      </c>
      <c r="R97" s="192">
        <f t="shared" si="2"/>
        <v>0</v>
      </c>
      <c r="S97" s="192">
        <v>0</v>
      </c>
      <c r="T97" s="193">
        <f t="shared" si="3"/>
        <v>0</v>
      </c>
      <c r="AR97" s="24" t="s">
        <v>132</v>
      </c>
      <c r="AT97" s="24" t="s">
        <v>129</v>
      </c>
      <c r="AU97" s="24" t="s">
        <v>84</v>
      </c>
      <c r="AY97" s="24" t="s">
        <v>128</v>
      </c>
      <c r="BE97" s="194">
        <f t="shared" si="4"/>
        <v>0</v>
      </c>
      <c r="BF97" s="194">
        <f t="shared" si="5"/>
        <v>0</v>
      </c>
      <c r="BG97" s="194">
        <f t="shared" si="6"/>
        <v>0</v>
      </c>
      <c r="BH97" s="194">
        <f t="shared" si="7"/>
        <v>0</v>
      </c>
      <c r="BI97" s="194">
        <f t="shared" si="8"/>
        <v>0</v>
      </c>
      <c r="BJ97" s="24" t="s">
        <v>84</v>
      </c>
      <c r="BK97" s="194">
        <f t="shared" si="9"/>
        <v>0</v>
      </c>
      <c r="BL97" s="24" t="s">
        <v>132</v>
      </c>
      <c r="BM97" s="24" t="s">
        <v>179</v>
      </c>
    </row>
    <row r="98" spans="2:65" s="1" customFormat="1" ht="38.25" customHeight="1">
      <c r="B98" s="41"/>
      <c r="C98" s="183" t="s">
        <v>180</v>
      </c>
      <c r="D98" s="183" t="s">
        <v>129</v>
      </c>
      <c r="E98" s="184" t="s">
        <v>181</v>
      </c>
      <c r="F98" s="185" t="s">
        <v>182</v>
      </c>
      <c r="G98" s="186" t="s">
        <v>131</v>
      </c>
      <c r="H98" s="187">
        <v>1</v>
      </c>
      <c r="I98" s="188"/>
      <c r="J98" s="189">
        <f t="shared" si="0"/>
        <v>0</v>
      </c>
      <c r="K98" s="185" t="s">
        <v>33</v>
      </c>
      <c r="L98" s="61"/>
      <c r="M98" s="190" t="s">
        <v>33</v>
      </c>
      <c r="N98" s="191" t="s">
        <v>48</v>
      </c>
      <c r="O98" s="42"/>
      <c r="P98" s="192">
        <f t="shared" si="1"/>
        <v>0</v>
      </c>
      <c r="Q98" s="192">
        <v>0</v>
      </c>
      <c r="R98" s="192">
        <f t="shared" si="2"/>
        <v>0</v>
      </c>
      <c r="S98" s="192">
        <v>0</v>
      </c>
      <c r="T98" s="193">
        <f t="shared" si="3"/>
        <v>0</v>
      </c>
      <c r="AR98" s="24" t="s">
        <v>132</v>
      </c>
      <c r="AT98" s="24" t="s">
        <v>129</v>
      </c>
      <c r="AU98" s="24" t="s">
        <v>84</v>
      </c>
      <c r="AY98" s="24" t="s">
        <v>128</v>
      </c>
      <c r="BE98" s="194">
        <f t="shared" si="4"/>
        <v>0</v>
      </c>
      <c r="BF98" s="194">
        <f t="shared" si="5"/>
        <v>0</v>
      </c>
      <c r="BG98" s="194">
        <f t="shared" si="6"/>
        <v>0</v>
      </c>
      <c r="BH98" s="194">
        <f t="shared" si="7"/>
        <v>0</v>
      </c>
      <c r="BI98" s="194">
        <f t="shared" si="8"/>
        <v>0</v>
      </c>
      <c r="BJ98" s="24" t="s">
        <v>84</v>
      </c>
      <c r="BK98" s="194">
        <f t="shared" si="9"/>
        <v>0</v>
      </c>
      <c r="BL98" s="24" t="s">
        <v>132</v>
      </c>
      <c r="BM98" s="24" t="s">
        <v>183</v>
      </c>
    </row>
    <row r="99" spans="2:65" s="1" customFormat="1" ht="25.5" customHeight="1">
      <c r="B99" s="41"/>
      <c r="C99" s="183" t="s">
        <v>184</v>
      </c>
      <c r="D99" s="183" t="s">
        <v>129</v>
      </c>
      <c r="E99" s="184" t="s">
        <v>185</v>
      </c>
      <c r="F99" s="185" t="s">
        <v>186</v>
      </c>
      <c r="G99" s="186" t="s">
        <v>131</v>
      </c>
      <c r="H99" s="187">
        <v>1</v>
      </c>
      <c r="I99" s="188"/>
      <c r="J99" s="189">
        <f t="shared" si="0"/>
        <v>0</v>
      </c>
      <c r="K99" s="185" t="s">
        <v>33</v>
      </c>
      <c r="L99" s="61"/>
      <c r="M99" s="190" t="s">
        <v>33</v>
      </c>
      <c r="N99" s="191" t="s">
        <v>48</v>
      </c>
      <c r="O99" s="42"/>
      <c r="P99" s="192">
        <f t="shared" si="1"/>
        <v>0</v>
      </c>
      <c r="Q99" s="192">
        <v>0</v>
      </c>
      <c r="R99" s="192">
        <f t="shared" si="2"/>
        <v>0</v>
      </c>
      <c r="S99" s="192">
        <v>0</v>
      </c>
      <c r="T99" s="193">
        <f t="shared" si="3"/>
        <v>0</v>
      </c>
      <c r="AR99" s="24" t="s">
        <v>132</v>
      </c>
      <c r="AT99" s="24" t="s">
        <v>129</v>
      </c>
      <c r="AU99" s="24" t="s">
        <v>84</v>
      </c>
      <c r="AY99" s="24" t="s">
        <v>128</v>
      </c>
      <c r="BE99" s="194">
        <f t="shared" si="4"/>
        <v>0</v>
      </c>
      <c r="BF99" s="194">
        <f t="shared" si="5"/>
        <v>0</v>
      </c>
      <c r="BG99" s="194">
        <f t="shared" si="6"/>
        <v>0</v>
      </c>
      <c r="BH99" s="194">
        <f t="shared" si="7"/>
        <v>0</v>
      </c>
      <c r="BI99" s="194">
        <f t="shared" si="8"/>
        <v>0</v>
      </c>
      <c r="BJ99" s="24" t="s">
        <v>84</v>
      </c>
      <c r="BK99" s="194">
        <f t="shared" si="9"/>
        <v>0</v>
      </c>
      <c r="BL99" s="24" t="s">
        <v>132</v>
      </c>
      <c r="BM99" s="24" t="s">
        <v>187</v>
      </c>
    </row>
    <row r="100" spans="2:65" s="1" customFormat="1" ht="51" customHeight="1">
      <c r="B100" s="41"/>
      <c r="C100" s="183" t="s">
        <v>188</v>
      </c>
      <c r="D100" s="183" t="s">
        <v>129</v>
      </c>
      <c r="E100" s="184" t="s">
        <v>189</v>
      </c>
      <c r="F100" s="185" t="s">
        <v>190</v>
      </c>
      <c r="G100" s="186" t="s">
        <v>131</v>
      </c>
      <c r="H100" s="187">
        <v>1</v>
      </c>
      <c r="I100" s="188"/>
      <c r="J100" s="189">
        <f t="shared" si="0"/>
        <v>0</v>
      </c>
      <c r="K100" s="185" t="s">
        <v>33</v>
      </c>
      <c r="L100" s="61"/>
      <c r="M100" s="190" t="s">
        <v>33</v>
      </c>
      <c r="N100" s="191" t="s">
        <v>48</v>
      </c>
      <c r="O100" s="42"/>
      <c r="P100" s="192">
        <f t="shared" si="1"/>
        <v>0</v>
      </c>
      <c r="Q100" s="192">
        <v>0</v>
      </c>
      <c r="R100" s="192">
        <f t="shared" si="2"/>
        <v>0</v>
      </c>
      <c r="S100" s="192">
        <v>0</v>
      </c>
      <c r="T100" s="193">
        <f t="shared" si="3"/>
        <v>0</v>
      </c>
      <c r="AR100" s="24" t="s">
        <v>132</v>
      </c>
      <c r="AT100" s="24" t="s">
        <v>129</v>
      </c>
      <c r="AU100" s="24" t="s">
        <v>84</v>
      </c>
      <c r="AY100" s="24" t="s">
        <v>128</v>
      </c>
      <c r="BE100" s="194">
        <f t="shared" si="4"/>
        <v>0</v>
      </c>
      <c r="BF100" s="194">
        <f t="shared" si="5"/>
        <v>0</v>
      </c>
      <c r="BG100" s="194">
        <f t="shared" si="6"/>
        <v>0</v>
      </c>
      <c r="BH100" s="194">
        <f t="shared" si="7"/>
        <v>0</v>
      </c>
      <c r="BI100" s="194">
        <f t="shared" si="8"/>
        <v>0</v>
      </c>
      <c r="BJ100" s="24" t="s">
        <v>84</v>
      </c>
      <c r="BK100" s="194">
        <f t="shared" si="9"/>
        <v>0</v>
      </c>
      <c r="BL100" s="24" t="s">
        <v>132</v>
      </c>
      <c r="BM100" s="24" t="s">
        <v>191</v>
      </c>
    </row>
    <row r="101" spans="2:65" s="1" customFormat="1" ht="25.5" customHeight="1">
      <c r="B101" s="41"/>
      <c r="C101" s="183" t="s">
        <v>10</v>
      </c>
      <c r="D101" s="183" t="s">
        <v>129</v>
      </c>
      <c r="E101" s="184" t="s">
        <v>192</v>
      </c>
      <c r="F101" s="185" t="s">
        <v>193</v>
      </c>
      <c r="G101" s="186" t="s">
        <v>131</v>
      </c>
      <c r="H101" s="187">
        <v>1</v>
      </c>
      <c r="I101" s="188"/>
      <c r="J101" s="189">
        <f t="shared" si="0"/>
        <v>0</v>
      </c>
      <c r="K101" s="185" t="s">
        <v>33</v>
      </c>
      <c r="L101" s="61"/>
      <c r="M101" s="190" t="s">
        <v>33</v>
      </c>
      <c r="N101" s="191" t="s">
        <v>48</v>
      </c>
      <c r="O101" s="42"/>
      <c r="P101" s="192">
        <f t="shared" si="1"/>
        <v>0</v>
      </c>
      <c r="Q101" s="192">
        <v>0</v>
      </c>
      <c r="R101" s="192">
        <f t="shared" si="2"/>
        <v>0</v>
      </c>
      <c r="S101" s="192">
        <v>0</v>
      </c>
      <c r="T101" s="193">
        <f t="shared" si="3"/>
        <v>0</v>
      </c>
      <c r="AR101" s="24" t="s">
        <v>132</v>
      </c>
      <c r="AT101" s="24" t="s">
        <v>129</v>
      </c>
      <c r="AU101" s="24" t="s">
        <v>84</v>
      </c>
      <c r="AY101" s="24" t="s">
        <v>128</v>
      </c>
      <c r="BE101" s="194">
        <f t="shared" si="4"/>
        <v>0</v>
      </c>
      <c r="BF101" s="194">
        <f t="shared" si="5"/>
        <v>0</v>
      </c>
      <c r="BG101" s="194">
        <f t="shared" si="6"/>
        <v>0</v>
      </c>
      <c r="BH101" s="194">
        <f t="shared" si="7"/>
        <v>0</v>
      </c>
      <c r="BI101" s="194">
        <f t="shared" si="8"/>
        <v>0</v>
      </c>
      <c r="BJ101" s="24" t="s">
        <v>84</v>
      </c>
      <c r="BK101" s="194">
        <f t="shared" si="9"/>
        <v>0</v>
      </c>
      <c r="BL101" s="24" t="s">
        <v>132</v>
      </c>
      <c r="BM101" s="24" t="s">
        <v>194</v>
      </c>
    </row>
    <row r="102" spans="2:65" s="1" customFormat="1" ht="25.5" customHeight="1">
      <c r="B102" s="41"/>
      <c r="C102" s="183" t="s">
        <v>195</v>
      </c>
      <c r="D102" s="183" t="s">
        <v>129</v>
      </c>
      <c r="E102" s="184" t="s">
        <v>196</v>
      </c>
      <c r="F102" s="185" t="s">
        <v>197</v>
      </c>
      <c r="G102" s="186" t="s">
        <v>131</v>
      </c>
      <c r="H102" s="187">
        <v>1</v>
      </c>
      <c r="I102" s="188"/>
      <c r="J102" s="189">
        <f t="shared" si="0"/>
        <v>0</v>
      </c>
      <c r="K102" s="185" t="s">
        <v>33</v>
      </c>
      <c r="L102" s="61"/>
      <c r="M102" s="190" t="s">
        <v>33</v>
      </c>
      <c r="N102" s="191" t="s">
        <v>48</v>
      </c>
      <c r="O102" s="42"/>
      <c r="P102" s="192">
        <f t="shared" si="1"/>
        <v>0</v>
      </c>
      <c r="Q102" s="192">
        <v>0</v>
      </c>
      <c r="R102" s="192">
        <f t="shared" si="2"/>
        <v>0</v>
      </c>
      <c r="S102" s="192">
        <v>0</v>
      </c>
      <c r="T102" s="193">
        <f t="shared" si="3"/>
        <v>0</v>
      </c>
      <c r="AR102" s="24" t="s">
        <v>132</v>
      </c>
      <c r="AT102" s="24" t="s">
        <v>129</v>
      </c>
      <c r="AU102" s="24" t="s">
        <v>84</v>
      </c>
      <c r="AY102" s="24" t="s">
        <v>128</v>
      </c>
      <c r="BE102" s="194">
        <f t="shared" si="4"/>
        <v>0</v>
      </c>
      <c r="BF102" s="194">
        <f t="shared" si="5"/>
        <v>0</v>
      </c>
      <c r="BG102" s="194">
        <f t="shared" si="6"/>
        <v>0</v>
      </c>
      <c r="BH102" s="194">
        <f t="shared" si="7"/>
        <v>0</v>
      </c>
      <c r="BI102" s="194">
        <f t="shared" si="8"/>
        <v>0</v>
      </c>
      <c r="BJ102" s="24" t="s">
        <v>84</v>
      </c>
      <c r="BK102" s="194">
        <f t="shared" si="9"/>
        <v>0</v>
      </c>
      <c r="BL102" s="24" t="s">
        <v>132</v>
      </c>
      <c r="BM102" s="24" t="s">
        <v>198</v>
      </c>
    </row>
    <row r="103" spans="2:65" s="1" customFormat="1" ht="25.5" customHeight="1">
      <c r="B103" s="41"/>
      <c r="C103" s="183" t="s">
        <v>199</v>
      </c>
      <c r="D103" s="183" t="s">
        <v>129</v>
      </c>
      <c r="E103" s="184" t="s">
        <v>200</v>
      </c>
      <c r="F103" s="185" t="s">
        <v>201</v>
      </c>
      <c r="G103" s="186" t="s">
        <v>131</v>
      </c>
      <c r="H103" s="187">
        <v>1</v>
      </c>
      <c r="I103" s="188"/>
      <c r="J103" s="189">
        <f t="shared" si="0"/>
        <v>0</v>
      </c>
      <c r="K103" s="185" t="s">
        <v>33</v>
      </c>
      <c r="L103" s="61"/>
      <c r="M103" s="190" t="s">
        <v>33</v>
      </c>
      <c r="N103" s="191" t="s">
        <v>48</v>
      </c>
      <c r="O103" s="42"/>
      <c r="P103" s="192">
        <f t="shared" si="1"/>
        <v>0</v>
      </c>
      <c r="Q103" s="192">
        <v>0</v>
      </c>
      <c r="R103" s="192">
        <f t="shared" si="2"/>
        <v>0</v>
      </c>
      <c r="S103" s="192">
        <v>0</v>
      </c>
      <c r="T103" s="193">
        <f t="shared" si="3"/>
        <v>0</v>
      </c>
      <c r="AR103" s="24" t="s">
        <v>132</v>
      </c>
      <c r="AT103" s="24" t="s">
        <v>129</v>
      </c>
      <c r="AU103" s="24" t="s">
        <v>84</v>
      </c>
      <c r="AY103" s="24" t="s">
        <v>128</v>
      </c>
      <c r="BE103" s="194">
        <f t="shared" si="4"/>
        <v>0</v>
      </c>
      <c r="BF103" s="194">
        <f t="shared" si="5"/>
        <v>0</v>
      </c>
      <c r="BG103" s="194">
        <f t="shared" si="6"/>
        <v>0</v>
      </c>
      <c r="BH103" s="194">
        <f t="shared" si="7"/>
        <v>0</v>
      </c>
      <c r="BI103" s="194">
        <f t="shared" si="8"/>
        <v>0</v>
      </c>
      <c r="BJ103" s="24" t="s">
        <v>84</v>
      </c>
      <c r="BK103" s="194">
        <f t="shared" si="9"/>
        <v>0</v>
      </c>
      <c r="BL103" s="24" t="s">
        <v>132</v>
      </c>
      <c r="BM103" s="24" t="s">
        <v>202</v>
      </c>
    </row>
    <row r="104" spans="2:65" s="1" customFormat="1" ht="16.5" customHeight="1">
      <c r="B104" s="41"/>
      <c r="C104" s="183" t="s">
        <v>203</v>
      </c>
      <c r="D104" s="183" t="s">
        <v>129</v>
      </c>
      <c r="E104" s="184" t="s">
        <v>204</v>
      </c>
      <c r="F104" s="185" t="s">
        <v>205</v>
      </c>
      <c r="G104" s="186" t="s">
        <v>131</v>
      </c>
      <c r="H104" s="187">
        <v>1</v>
      </c>
      <c r="I104" s="188"/>
      <c r="J104" s="189">
        <f t="shared" si="0"/>
        <v>0</v>
      </c>
      <c r="K104" s="185" t="s">
        <v>33</v>
      </c>
      <c r="L104" s="61"/>
      <c r="M104" s="190" t="s">
        <v>33</v>
      </c>
      <c r="N104" s="191" t="s">
        <v>48</v>
      </c>
      <c r="O104" s="42"/>
      <c r="P104" s="192">
        <f t="shared" si="1"/>
        <v>0</v>
      </c>
      <c r="Q104" s="192">
        <v>0</v>
      </c>
      <c r="R104" s="192">
        <f t="shared" si="2"/>
        <v>0</v>
      </c>
      <c r="S104" s="192">
        <v>0</v>
      </c>
      <c r="T104" s="193">
        <f t="shared" si="3"/>
        <v>0</v>
      </c>
      <c r="AR104" s="24" t="s">
        <v>132</v>
      </c>
      <c r="AT104" s="24" t="s">
        <v>129</v>
      </c>
      <c r="AU104" s="24" t="s">
        <v>84</v>
      </c>
      <c r="AY104" s="24" t="s">
        <v>128</v>
      </c>
      <c r="BE104" s="194">
        <f t="shared" si="4"/>
        <v>0</v>
      </c>
      <c r="BF104" s="194">
        <f t="shared" si="5"/>
        <v>0</v>
      </c>
      <c r="BG104" s="194">
        <f t="shared" si="6"/>
        <v>0</v>
      </c>
      <c r="BH104" s="194">
        <f t="shared" si="7"/>
        <v>0</v>
      </c>
      <c r="BI104" s="194">
        <f t="shared" si="8"/>
        <v>0</v>
      </c>
      <c r="BJ104" s="24" t="s">
        <v>84</v>
      </c>
      <c r="BK104" s="194">
        <f t="shared" si="9"/>
        <v>0</v>
      </c>
      <c r="BL104" s="24" t="s">
        <v>132</v>
      </c>
      <c r="BM104" s="24" t="s">
        <v>206</v>
      </c>
    </row>
    <row r="105" spans="2:65" s="1" customFormat="1" ht="16.5" customHeight="1">
      <c r="B105" s="41"/>
      <c r="C105" s="183" t="s">
        <v>207</v>
      </c>
      <c r="D105" s="183" t="s">
        <v>129</v>
      </c>
      <c r="E105" s="184" t="s">
        <v>208</v>
      </c>
      <c r="F105" s="185" t="s">
        <v>209</v>
      </c>
      <c r="G105" s="186" t="s">
        <v>131</v>
      </c>
      <c r="H105" s="187">
        <v>1</v>
      </c>
      <c r="I105" s="188"/>
      <c r="J105" s="189">
        <f t="shared" si="0"/>
        <v>0</v>
      </c>
      <c r="K105" s="185" t="s">
        <v>33</v>
      </c>
      <c r="L105" s="61"/>
      <c r="M105" s="190" t="s">
        <v>33</v>
      </c>
      <c r="N105" s="191" t="s">
        <v>48</v>
      </c>
      <c r="O105" s="42"/>
      <c r="P105" s="192">
        <f t="shared" si="1"/>
        <v>0</v>
      </c>
      <c r="Q105" s="192">
        <v>0</v>
      </c>
      <c r="R105" s="192">
        <f t="shared" si="2"/>
        <v>0</v>
      </c>
      <c r="S105" s="192">
        <v>0</v>
      </c>
      <c r="T105" s="193">
        <f t="shared" si="3"/>
        <v>0</v>
      </c>
      <c r="AR105" s="24" t="s">
        <v>132</v>
      </c>
      <c r="AT105" s="24" t="s">
        <v>129</v>
      </c>
      <c r="AU105" s="24" t="s">
        <v>84</v>
      </c>
      <c r="AY105" s="24" t="s">
        <v>128</v>
      </c>
      <c r="BE105" s="194">
        <f t="shared" si="4"/>
        <v>0</v>
      </c>
      <c r="BF105" s="194">
        <f t="shared" si="5"/>
        <v>0</v>
      </c>
      <c r="BG105" s="194">
        <f t="shared" si="6"/>
        <v>0</v>
      </c>
      <c r="BH105" s="194">
        <f t="shared" si="7"/>
        <v>0</v>
      </c>
      <c r="BI105" s="194">
        <f t="shared" si="8"/>
        <v>0</v>
      </c>
      <c r="BJ105" s="24" t="s">
        <v>84</v>
      </c>
      <c r="BK105" s="194">
        <f t="shared" si="9"/>
        <v>0</v>
      </c>
      <c r="BL105" s="24" t="s">
        <v>132</v>
      </c>
      <c r="BM105" s="24" t="s">
        <v>210</v>
      </c>
    </row>
    <row r="106" spans="2:65" s="1" customFormat="1" ht="25.5" customHeight="1">
      <c r="B106" s="41"/>
      <c r="C106" s="183" t="s">
        <v>211</v>
      </c>
      <c r="D106" s="183" t="s">
        <v>129</v>
      </c>
      <c r="E106" s="184" t="s">
        <v>212</v>
      </c>
      <c r="F106" s="185" t="s">
        <v>213</v>
      </c>
      <c r="G106" s="186" t="s">
        <v>131</v>
      </c>
      <c r="H106" s="187">
        <v>1</v>
      </c>
      <c r="I106" s="188"/>
      <c r="J106" s="189">
        <f t="shared" si="0"/>
        <v>0</v>
      </c>
      <c r="K106" s="185" t="s">
        <v>33</v>
      </c>
      <c r="L106" s="61"/>
      <c r="M106" s="190" t="s">
        <v>33</v>
      </c>
      <c r="N106" s="191" t="s">
        <v>48</v>
      </c>
      <c r="O106" s="42"/>
      <c r="P106" s="192">
        <f t="shared" si="1"/>
        <v>0</v>
      </c>
      <c r="Q106" s="192">
        <v>0</v>
      </c>
      <c r="R106" s="192">
        <f t="shared" si="2"/>
        <v>0</v>
      </c>
      <c r="S106" s="192">
        <v>0</v>
      </c>
      <c r="T106" s="193">
        <f t="shared" si="3"/>
        <v>0</v>
      </c>
      <c r="AR106" s="24" t="s">
        <v>132</v>
      </c>
      <c r="AT106" s="24" t="s">
        <v>129</v>
      </c>
      <c r="AU106" s="24" t="s">
        <v>84</v>
      </c>
      <c r="AY106" s="24" t="s">
        <v>128</v>
      </c>
      <c r="BE106" s="194">
        <f t="shared" si="4"/>
        <v>0</v>
      </c>
      <c r="BF106" s="194">
        <f t="shared" si="5"/>
        <v>0</v>
      </c>
      <c r="BG106" s="194">
        <f t="shared" si="6"/>
        <v>0</v>
      </c>
      <c r="BH106" s="194">
        <f t="shared" si="7"/>
        <v>0</v>
      </c>
      <c r="BI106" s="194">
        <f t="shared" si="8"/>
        <v>0</v>
      </c>
      <c r="BJ106" s="24" t="s">
        <v>84</v>
      </c>
      <c r="BK106" s="194">
        <f t="shared" si="9"/>
        <v>0</v>
      </c>
      <c r="BL106" s="24" t="s">
        <v>132</v>
      </c>
      <c r="BM106" s="24" t="s">
        <v>214</v>
      </c>
    </row>
    <row r="107" spans="2:65" s="1" customFormat="1" ht="25.5" customHeight="1">
      <c r="B107" s="41"/>
      <c r="C107" s="183" t="s">
        <v>9</v>
      </c>
      <c r="D107" s="183" t="s">
        <v>129</v>
      </c>
      <c r="E107" s="184" t="s">
        <v>215</v>
      </c>
      <c r="F107" s="185" t="s">
        <v>216</v>
      </c>
      <c r="G107" s="186" t="s">
        <v>131</v>
      </c>
      <c r="H107" s="187">
        <v>1</v>
      </c>
      <c r="I107" s="188"/>
      <c r="J107" s="189">
        <f t="shared" si="0"/>
        <v>0</v>
      </c>
      <c r="K107" s="185" t="s">
        <v>33</v>
      </c>
      <c r="L107" s="61"/>
      <c r="M107" s="190" t="s">
        <v>33</v>
      </c>
      <c r="N107" s="191" t="s">
        <v>48</v>
      </c>
      <c r="O107" s="42"/>
      <c r="P107" s="192">
        <f t="shared" si="1"/>
        <v>0</v>
      </c>
      <c r="Q107" s="192">
        <v>0</v>
      </c>
      <c r="R107" s="192">
        <f t="shared" si="2"/>
        <v>0</v>
      </c>
      <c r="S107" s="192">
        <v>0</v>
      </c>
      <c r="T107" s="193">
        <f t="shared" si="3"/>
        <v>0</v>
      </c>
      <c r="AR107" s="24" t="s">
        <v>132</v>
      </c>
      <c r="AT107" s="24" t="s">
        <v>129</v>
      </c>
      <c r="AU107" s="24" t="s">
        <v>84</v>
      </c>
      <c r="AY107" s="24" t="s">
        <v>128</v>
      </c>
      <c r="BE107" s="194">
        <f t="shared" si="4"/>
        <v>0</v>
      </c>
      <c r="BF107" s="194">
        <f t="shared" si="5"/>
        <v>0</v>
      </c>
      <c r="BG107" s="194">
        <f t="shared" si="6"/>
        <v>0</v>
      </c>
      <c r="BH107" s="194">
        <f t="shared" si="7"/>
        <v>0</v>
      </c>
      <c r="BI107" s="194">
        <f t="shared" si="8"/>
        <v>0</v>
      </c>
      <c r="BJ107" s="24" t="s">
        <v>84</v>
      </c>
      <c r="BK107" s="194">
        <f t="shared" si="9"/>
        <v>0</v>
      </c>
      <c r="BL107" s="24" t="s">
        <v>132</v>
      </c>
      <c r="BM107" s="24" t="s">
        <v>217</v>
      </c>
    </row>
    <row r="108" spans="2:65" s="1" customFormat="1" ht="51" customHeight="1">
      <c r="B108" s="41"/>
      <c r="C108" s="183" t="s">
        <v>218</v>
      </c>
      <c r="D108" s="183" t="s">
        <v>129</v>
      </c>
      <c r="E108" s="184" t="s">
        <v>219</v>
      </c>
      <c r="F108" s="185" t="s">
        <v>220</v>
      </c>
      <c r="G108" s="186" t="s">
        <v>131</v>
      </c>
      <c r="H108" s="187">
        <v>1</v>
      </c>
      <c r="I108" s="188"/>
      <c r="J108" s="189">
        <f t="shared" si="0"/>
        <v>0</v>
      </c>
      <c r="K108" s="185" t="s">
        <v>33</v>
      </c>
      <c r="L108" s="61"/>
      <c r="M108" s="190" t="s">
        <v>33</v>
      </c>
      <c r="N108" s="191" t="s">
        <v>48</v>
      </c>
      <c r="O108" s="42"/>
      <c r="P108" s="192">
        <f t="shared" si="1"/>
        <v>0</v>
      </c>
      <c r="Q108" s="192">
        <v>0</v>
      </c>
      <c r="R108" s="192">
        <f t="shared" si="2"/>
        <v>0</v>
      </c>
      <c r="S108" s="192">
        <v>0</v>
      </c>
      <c r="T108" s="193">
        <f t="shared" si="3"/>
        <v>0</v>
      </c>
      <c r="AR108" s="24" t="s">
        <v>132</v>
      </c>
      <c r="AT108" s="24" t="s">
        <v>129</v>
      </c>
      <c r="AU108" s="24" t="s">
        <v>84</v>
      </c>
      <c r="AY108" s="24" t="s">
        <v>128</v>
      </c>
      <c r="BE108" s="194">
        <f t="shared" si="4"/>
        <v>0</v>
      </c>
      <c r="BF108" s="194">
        <f t="shared" si="5"/>
        <v>0</v>
      </c>
      <c r="BG108" s="194">
        <f t="shared" si="6"/>
        <v>0</v>
      </c>
      <c r="BH108" s="194">
        <f t="shared" si="7"/>
        <v>0</v>
      </c>
      <c r="BI108" s="194">
        <f t="shared" si="8"/>
        <v>0</v>
      </c>
      <c r="BJ108" s="24" t="s">
        <v>84</v>
      </c>
      <c r="BK108" s="194">
        <f t="shared" si="9"/>
        <v>0</v>
      </c>
      <c r="BL108" s="24" t="s">
        <v>132</v>
      </c>
      <c r="BM108" s="24" t="s">
        <v>221</v>
      </c>
    </row>
    <row r="109" spans="2:65" s="1" customFormat="1" ht="51" customHeight="1">
      <c r="B109" s="41"/>
      <c r="C109" s="183" t="s">
        <v>222</v>
      </c>
      <c r="D109" s="183" t="s">
        <v>129</v>
      </c>
      <c r="E109" s="184" t="s">
        <v>223</v>
      </c>
      <c r="F109" s="185" t="s">
        <v>224</v>
      </c>
      <c r="G109" s="186" t="s">
        <v>131</v>
      </c>
      <c r="H109" s="187">
        <v>1</v>
      </c>
      <c r="I109" s="188"/>
      <c r="J109" s="189">
        <f t="shared" si="0"/>
        <v>0</v>
      </c>
      <c r="K109" s="185" t="s">
        <v>33</v>
      </c>
      <c r="L109" s="61"/>
      <c r="M109" s="190" t="s">
        <v>33</v>
      </c>
      <c r="N109" s="191" t="s">
        <v>48</v>
      </c>
      <c r="O109" s="42"/>
      <c r="P109" s="192">
        <f t="shared" si="1"/>
        <v>0</v>
      </c>
      <c r="Q109" s="192">
        <v>0</v>
      </c>
      <c r="R109" s="192">
        <f t="shared" si="2"/>
        <v>0</v>
      </c>
      <c r="S109" s="192">
        <v>0</v>
      </c>
      <c r="T109" s="193">
        <f t="shared" si="3"/>
        <v>0</v>
      </c>
      <c r="AR109" s="24" t="s">
        <v>132</v>
      </c>
      <c r="AT109" s="24" t="s">
        <v>129</v>
      </c>
      <c r="AU109" s="24" t="s">
        <v>84</v>
      </c>
      <c r="AY109" s="24" t="s">
        <v>128</v>
      </c>
      <c r="BE109" s="194">
        <f t="shared" si="4"/>
        <v>0</v>
      </c>
      <c r="BF109" s="194">
        <f t="shared" si="5"/>
        <v>0</v>
      </c>
      <c r="BG109" s="194">
        <f t="shared" si="6"/>
        <v>0</v>
      </c>
      <c r="BH109" s="194">
        <f t="shared" si="7"/>
        <v>0</v>
      </c>
      <c r="BI109" s="194">
        <f t="shared" si="8"/>
        <v>0</v>
      </c>
      <c r="BJ109" s="24" t="s">
        <v>84</v>
      </c>
      <c r="BK109" s="194">
        <f t="shared" si="9"/>
        <v>0</v>
      </c>
      <c r="BL109" s="24" t="s">
        <v>132</v>
      </c>
      <c r="BM109" s="24" t="s">
        <v>225</v>
      </c>
    </row>
    <row r="110" spans="2:65" s="1" customFormat="1" ht="25.5" customHeight="1">
      <c r="B110" s="41"/>
      <c r="C110" s="183" t="s">
        <v>226</v>
      </c>
      <c r="D110" s="183" t="s">
        <v>129</v>
      </c>
      <c r="E110" s="184" t="s">
        <v>227</v>
      </c>
      <c r="F110" s="185" t="s">
        <v>228</v>
      </c>
      <c r="G110" s="186" t="s">
        <v>131</v>
      </c>
      <c r="H110" s="187">
        <v>1</v>
      </c>
      <c r="I110" s="188"/>
      <c r="J110" s="189">
        <f t="shared" si="0"/>
        <v>0</v>
      </c>
      <c r="K110" s="185" t="s">
        <v>33</v>
      </c>
      <c r="L110" s="61"/>
      <c r="M110" s="190" t="s">
        <v>33</v>
      </c>
      <c r="N110" s="191" t="s">
        <v>48</v>
      </c>
      <c r="O110" s="42"/>
      <c r="P110" s="192">
        <f t="shared" si="1"/>
        <v>0</v>
      </c>
      <c r="Q110" s="192">
        <v>0</v>
      </c>
      <c r="R110" s="192">
        <f t="shared" si="2"/>
        <v>0</v>
      </c>
      <c r="S110" s="192">
        <v>0</v>
      </c>
      <c r="T110" s="193">
        <f t="shared" si="3"/>
        <v>0</v>
      </c>
      <c r="AR110" s="24" t="s">
        <v>132</v>
      </c>
      <c r="AT110" s="24" t="s">
        <v>129</v>
      </c>
      <c r="AU110" s="24" t="s">
        <v>84</v>
      </c>
      <c r="AY110" s="24" t="s">
        <v>128</v>
      </c>
      <c r="BE110" s="194">
        <f t="shared" si="4"/>
        <v>0</v>
      </c>
      <c r="BF110" s="194">
        <f t="shared" si="5"/>
        <v>0</v>
      </c>
      <c r="BG110" s="194">
        <f t="shared" si="6"/>
        <v>0</v>
      </c>
      <c r="BH110" s="194">
        <f t="shared" si="7"/>
        <v>0</v>
      </c>
      <c r="BI110" s="194">
        <f t="shared" si="8"/>
        <v>0</v>
      </c>
      <c r="BJ110" s="24" t="s">
        <v>84</v>
      </c>
      <c r="BK110" s="194">
        <f t="shared" si="9"/>
        <v>0</v>
      </c>
      <c r="BL110" s="24" t="s">
        <v>132</v>
      </c>
      <c r="BM110" s="24" t="s">
        <v>229</v>
      </c>
    </row>
    <row r="111" spans="2:65" s="1" customFormat="1" ht="16.5" customHeight="1">
      <c r="B111" s="41"/>
      <c r="C111" s="183" t="s">
        <v>230</v>
      </c>
      <c r="D111" s="183" t="s">
        <v>129</v>
      </c>
      <c r="E111" s="184" t="s">
        <v>231</v>
      </c>
      <c r="F111" s="185" t="s">
        <v>232</v>
      </c>
      <c r="G111" s="186" t="s">
        <v>131</v>
      </c>
      <c r="H111" s="187">
        <v>1</v>
      </c>
      <c r="I111" s="188"/>
      <c r="J111" s="189">
        <f t="shared" si="0"/>
        <v>0</v>
      </c>
      <c r="K111" s="185" t="s">
        <v>33</v>
      </c>
      <c r="L111" s="61"/>
      <c r="M111" s="190" t="s">
        <v>33</v>
      </c>
      <c r="N111" s="191" t="s">
        <v>48</v>
      </c>
      <c r="O111" s="42"/>
      <c r="P111" s="192">
        <f t="shared" si="1"/>
        <v>0</v>
      </c>
      <c r="Q111" s="192">
        <v>0</v>
      </c>
      <c r="R111" s="192">
        <f t="shared" si="2"/>
        <v>0</v>
      </c>
      <c r="S111" s="192">
        <v>0</v>
      </c>
      <c r="T111" s="193">
        <f t="shared" si="3"/>
        <v>0</v>
      </c>
      <c r="AR111" s="24" t="s">
        <v>132</v>
      </c>
      <c r="AT111" s="24" t="s">
        <v>129</v>
      </c>
      <c r="AU111" s="24" t="s">
        <v>84</v>
      </c>
      <c r="AY111" s="24" t="s">
        <v>128</v>
      </c>
      <c r="BE111" s="194">
        <f t="shared" si="4"/>
        <v>0</v>
      </c>
      <c r="BF111" s="194">
        <f t="shared" si="5"/>
        <v>0</v>
      </c>
      <c r="BG111" s="194">
        <f t="shared" si="6"/>
        <v>0</v>
      </c>
      <c r="BH111" s="194">
        <f t="shared" si="7"/>
        <v>0</v>
      </c>
      <c r="BI111" s="194">
        <f t="shared" si="8"/>
        <v>0</v>
      </c>
      <c r="BJ111" s="24" t="s">
        <v>84</v>
      </c>
      <c r="BK111" s="194">
        <f t="shared" si="9"/>
        <v>0</v>
      </c>
      <c r="BL111" s="24" t="s">
        <v>132</v>
      </c>
      <c r="BM111" s="24" t="s">
        <v>233</v>
      </c>
    </row>
    <row r="112" spans="2:65" s="1" customFormat="1" ht="72">
      <c r="B112" s="41"/>
      <c r="C112" s="63"/>
      <c r="D112" s="195" t="s">
        <v>134</v>
      </c>
      <c r="E112" s="63"/>
      <c r="F112" s="196" t="s">
        <v>234</v>
      </c>
      <c r="G112" s="63"/>
      <c r="H112" s="63"/>
      <c r="I112" s="156"/>
      <c r="J112" s="63"/>
      <c r="K112" s="63"/>
      <c r="L112" s="61"/>
      <c r="M112" s="197"/>
      <c r="N112" s="42"/>
      <c r="O112" s="42"/>
      <c r="P112" s="42"/>
      <c r="Q112" s="42"/>
      <c r="R112" s="42"/>
      <c r="S112" s="42"/>
      <c r="T112" s="78"/>
      <c r="AT112" s="24" t="s">
        <v>134</v>
      </c>
      <c r="AU112" s="24" t="s">
        <v>84</v>
      </c>
    </row>
    <row r="113" spans="2:65" s="1" customFormat="1" ht="38.25" customHeight="1">
      <c r="B113" s="41"/>
      <c r="C113" s="183" t="s">
        <v>235</v>
      </c>
      <c r="D113" s="183" t="s">
        <v>129</v>
      </c>
      <c r="E113" s="184" t="s">
        <v>236</v>
      </c>
      <c r="F113" s="185" t="s">
        <v>237</v>
      </c>
      <c r="G113" s="186" t="s">
        <v>131</v>
      </c>
      <c r="H113" s="187">
        <v>1</v>
      </c>
      <c r="I113" s="188"/>
      <c r="J113" s="189">
        <f>ROUND(I113*H113,2)</f>
        <v>0</v>
      </c>
      <c r="K113" s="185" t="s">
        <v>33</v>
      </c>
      <c r="L113" s="61"/>
      <c r="M113" s="190" t="s">
        <v>33</v>
      </c>
      <c r="N113" s="198" t="s">
        <v>48</v>
      </c>
      <c r="O113" s="199"/>
      <c r="P113" s="200">
        <f>O113*H113</f>
        <v>0</v>
      </c>
      <c r="Q113" s="200">
        <v>0</v>
      </c>
      <c r="R113" s="200">
        <f>Q113*H113</f>
        <v>0</v>
      </c>
      <c r="S113" s="200">
        <v>0</v>
      </c>
      <c r="T113" s="201">
        <f>S113*H113</f>
        <v>0</v>
      </c>
      <c r="AR113" s="24" t="s">
        <v>132</v>
      </c>
      <c r="AT113" s="24" t="s">
        <v>129</v>
      </c>
      <c r="AU113" s="24" t="s">
        <v>84</v>
      </c>
      <c r="AY113" s="24" t="s">
        <v>128</v>
      </c>
      <c r="BE113" s="194">
        <f>IF(N113="základní",J113,0)</f>
        <v>0</v>
      </c>
      <c r="BF113" s="194">
        <f>IF(N113="snížená",J113,0)</f>
        <v>0</v>
      </c>
      <c r="BG113" s="194">
        <f>IF(N113="zákl. přenesená",J113,0)</f>
        <v>0</v>
      </c>
      <c r="BH113" s="194">
        <f>IF(N113="sníž. přenesená",J113,0)</f>
        <v>0</v>
      </c>
      <c r="BI113" s="194">
        <f>IF(N113="nulová",J113,0)</f>
        <v>0</v>
      </c>
      <c r="BJ113" s="24" t="s">
        <v>84</v>
      </c>
      <c r="BK113" s="194">
        <f>ROUND(I113*H113,2)</f>
        <v>0</v>
      </c>
      <c r="BL113" s="24" t="s">
        <v>132</v>
      </c>
      <c r="BM113" s="24" t="s">
        <v>238</v>
      </c>
    </row>
    <row r="114" spans="2:65" s="1" customFormat="1" ht="6.9" customHeight="1">
      <c r="B114" s="56"/>
      <c r="C114" s="57"/>
      <c r="D114" s="57"/>
      <c r="E114" s="57"/>
      <c r="F114" s="57"/>
      <c r="G114" s="57"/>
      <c r="H114" s="57"/>
      <c r="I114" s="139"/>
      <c r="J114" s="57"/>
      <c r="K114" s="57"/>
      <c r="L114" s="61"/>
    </row>
  </sheetData>
  <sheetProtection algorithmName="SHA-512" hashValue="4BsBokHZeUmqSV4BibxddkkrvPBl2RETgfjk60C+Mpd3Y0gYdonjPKTjy/xbx1thQrLzlx9U+MfsoBx3+oepBQ==" saltValue="0nMXy/GL7hdSVz65MEzNVU2mF5yD+LLbxIJUd5Hyy8S24T4sp6+NaTNoZE3dOZIuaEQkmSS4zAn+r/eDEqh1pw==" spinCount="100000" sheet="1" objects="1" scenarios="1" formatColumns="0" formatRows="0" autoFilter="0"/>
  <autoFilter ref="C79:K113"/>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808"/>
  <sheetViews>
    <sheetView showGridLines="0" workbookViewId="0">
      <pane ySplit="1" topLeftCell="A2" activePane="bottomLeft" state="frozen"/>
      <selection pane="bottomLeft"/>
    </sheetView>
  </sheetViews>
  <sheetFormatPr defaultRowHeight="14.4"/>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style="111"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21"/>
      <c r="B1" s="112"/>
      <c r="C1" s="112"/>
      <c r="D1" s="113" t="s">
        <v>1</v>
      </c>
      <c r="E1" s="112"/>
      <c r="F1" s="114" t="s">
        <v>95</v>
      </c>
      <c r="G1" s="392" t="s">
        <v>96</v>
      </c>
      <c r="H1" s="392"/>
      <c r="I1" s="115"/>
      <c r="J1" s="114" t="s">
        <v>97</v>
      </c>
      <c r="K1" s="113" t="s">
        <v>98</v>
      </c>
      <c r="L1" s="114" t="s">
        <v>99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 customHeight="1">
      <c r="L2" s="383"/>
      <c r="M2" s="383"/>
      <c r="N2" s="383"/>
      <c r="O2" s="383"/>
      <c r="P2" s="383"/>
      <c r="Q2" s="383"/>
      <c r="R2" s="383"/>
      <c r="S2" s="383"/>
      <c r="T2" s="383"/>
      <c r="U2" s="383"/>
      <c r="V2" s="383"/>
      <c r="AT2" s="24" t="s">
        <v>91</v>
      </c>
    </row>
    <row r="3" spans="1:70" ht="6.9" customHeight="1">
      <c r="B3" s="25"/>
      <c r="C3" s="26"/>
      <c r="D3" s="26"/>
      <c r="E3" s="26"/>
      <c r="F3" s="26"/>
      <c r="G3" s="26"/>
      <c r="H3" s="26"/>
      <c r="I3" s="116"/>
      <c r="J3" s="26"/>
      <c r="K3" s="27"/>
      <c r="AT3" s="24" t="s">
        <v>87</v>
      </c>
    </row>
    <row r="4" spans="1:70" ht="36.9" customHeight="1">
      <c r="B4" s="28"/>
      <c r="C4" s="29"/>
      <c r="D4" s="30" t="s">
        <v>100</v>
      </c>
      <c r="E4" s="29"/>
      <c r="F4" s="29"/>
      <c r="G4" s="29"/>
      <c r="H4" s="29"/>
      <c r="I4" s="117"/>
      <c r="J4" s="29"/>
      <c r="K4" s="31"/>
      <c r="M4" s="32" t="s">
        <v>12</v>
      </c>
      <c r="AT4" s="24" t="s">
        <v>6</v>
      </c>
    </row>
    <row r="5" spans="1:70" ht="6.9" customHeight="1">
      <c r="B5" s="28"/>
      <c r="C5" s="29"/>
      <c r="D5" s="29"/>
      <c r="E5" s="29"/>
      <c r="F5" s="29"/>
      <c r="G5" s="29"/>
      <c r="H5" s="29"/>
      <c r="I5" s="117"/>
      <c r="J5" s="29"/>
      <c r="K5" s="31"/>
    </row>
    <row r="6" spans="1:70" ht="13.2">
      <c r="B6" s="28"/>
      <c r="C6" s="29"/>
      <c r="D6" s="37" t="s">
        <v>18</v>
      </c>
      <c r="E6" s="29"/>
      <c r="F6" s="29"/>
      <c r="G6" s="29"/>
      <c r="H6" s="29"/>
      <c r="I6" s="117"/>
      <c r="J6" s="29"/>
      <c r="K6" s="31"/>
    </row>
    <row r="7" spans="1:70" ht="16.5" customHeight="1">
      <c r="B7" s="28"/>
      <c r="C7" s="29"/>
      <c r="D7" s="29"/>
      <c r="E7" s="384" t="str">
        <f>'Rekapitulace stavby'!K6</f>
        <v>ENERGETICKÉ ÚSPORY MNO - Centrální sklad/sklad oddělení zásobování</v>
      </c>
      <c r="F7" s="385"/>
      <c r="G7" s="385"/>
      <c r="H7" s="385"/>
      <c r="I7" s="117"/>
      <c r="J7" s="29"/>
      <c r="K7" s="31"/>
    </row>
    <row r="8" spans="1:70" s="1" customFormat="1" ht="13.2">
      <c r="B8" s="41"/>
      <c r="C8" s="42"/>
      <c r="D8" s="37" t="s">
        <v>101</v>
      </c>
      <c r="E8" s="42"/>
      <c r="F8" s="42"/>
      <c r="G8" s="42"/>
      <c r="H8" s="42"/>
      <c r="I8" s="118"/>
      <c r="J8" s="42"/>
      <c r="K8" s="45"/>
    </row>
    <row r="9" spans="1:70" s="1" customFormat="1" ht="36.9" customHeight="1">
      <c r="B9" s="41"/>
      <c r="C9" s="42"/>
      <c r="D9" s="42"/>
      <c r="E9" s="386" t="s">
        <v>239</v>
      </c>
      <c r="F9" s="387"/>
      <c r="G9" s="387"/>
      <c r="H9" s="387"/>
      <c r="I9" s="118"/>
      <c r="J9" s="42"/>
      <c r="K9" s="45"/>
    </row>
    <row r="10" spans="1:70" s="1" customFormat="1" ht="12">
      <c r="B10" s="41"/>
      <c r="C10" s="42"/>
      <c r="D10" s="42"/>
      <c r="E10" s="42"/>
      <c r="F10" s="42"/>
      <c r="G10" s="42"/>
      <c r="H10" s="42"/>
      <c r="I10" s="118"/>
      <c r="J10" s="42"/>
      <c r="K10" s="45"/>
    </row>
    <row r="11" spans="1:70" s="1" customFormat="1" ht="14.4" customHeight="1">
      <c r="B11" s="41"/>
      <c r="C11" s="42"/>
      <c r="D11" s="37" t="s">
        <v>20</v>
      </c>
      <c r="E11" s="42"/>
      <c r="F11" s="35" t="s">
        <v>86</v>
      </c>
      <c r="G11" s="42"/>
      <c r="H11" s="42"/>
      <c r="I11" s="119" t="s">
        <v>22</v>
      </c>
      <c r="J11" s="35" t="s">
        <v>84</v>
      </c>
      <c r="K11" s="45"/>
    </row>
    <row r="12" spans="1:70" s="1" customFormat="1" ht="14.4" customHeight="1">
      <c r="B12" s="41"/>
      <c r="C12" s="42"/>
      <c r="D12" s="37" t="s">
        <v>24</v>
      </c>
      <c r="E12" s="42"/>
      <c r="F12" s="35" t="s">
        <v>25</v>
      </c>
      <c r="G12" s="42"/>
      <c r="H12" s="42"/>
      <c r="I12" s="119" t="s">
        <v>26</v>
      </c>
      <c r="J12" s="120">
        <f>'Rekapitulace stavby'!AN8</f>
        <v>43179</v>
      </c>
      <c r="K12" s="45"/>
    </row>
    <row r="13" spans="1:70" s="1" customFormat="1" ht="10.8" customHeight="1">
      <c r="B13" s="41"/>
      <c r="C13" s="42"/>
      <c r="D13" s="42"/>
      <c r="E13" s="42"/>
      <c r="F13" s="42"/>
      <c r="G13" s="42"/>
      <c r="H13" s="42"/>
      <c r="I13" s="118"/>
      <c r="J13" s="42"/>
      <c r="K13" s="45"/>
    </row>
    <row r="14" spans="1:70" s="1" customFormat="1" ht="14.4" customHeight="1">
      <c r="B14" s="41"/>
      <c r="C14" s="42"/>
      <c r="D14" s="37" t="s">
        <v>31</v>
      </c>
      <c r="E14" s="42"/>
      <c r="F14" s="42"/>
      <c r="G14" s="42"/>
      <c r="H14" s="42"/>
      <c r="I14" s="119" t="s">
        <v>32</v>
      </c>
      <c r="J14" s="35" t="s">
        <v>33</v>
      </c>
      <c r="K14" s="45"/>
    </row>
    <row r="15" spans="1:70" s="1" customFormat="1" ht="18" customHeight="1">
      <c r="B15" s="41"/>
      <c r="C15" s="42"/>
      <c r="D15" s="42"/>
      <c r="E15" s="35" t="s">
        <v>240</v>
      </c>
      <c r="F15" s="42"/>
      <c r="G15" s="42"/>
      <c r="H15" s="42"/>
      <c r="I15" s="119" t="s">
        <v>35</v>
      </c>
      <c r="J15" s="35" t="s">
        <v>33</v>
      </c>
      <c r="K15" s="45"/>
    </row>
    <row r="16" spans="1:70" s="1" customFormat="1" ht="6.9" customHeight="1">
      <c r="B16" s="41"/>
      <c r="C16" s="42"/>
      <c r="D16" s="42"/>
      <c r="E16" s="42"/>
      <c r="F16" s="42"/>
      <c r="G16" s="42"/>
      <c r="H16" s="42"/>
      <c r="I16" s="118"/>
      <c r="J16" s="42"/>
      <c r="K16" s="45"/>
    </row>
    <row r="17" spans="2:11" s="1" customFormat="1" ht="14.4" customHeight="1">
      <c r="B17" s="41"/>
      <c r="C17" s="42"/>
      <c r="D17" s="37" t="s">
        <v>36</v>
      </c>
      <c r="E17" s="42"/>
      <c r="F17" s="42"/>
      <c r="G17" s="42"/>
      <c r="H17" s="42"/>
      <c r="I17" s="119" t="s">
        <v>32</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35</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38</v>
      </c>
      <c r="E20" s="42"/>
      <c r="F20" s="42"/>
      <c r="G20" s="42"/>
      <c r="H20" s="42"/>
      <c r="I20" s="119" t="s">
        <v>32</v>
      </c>
      <c r="J20" s="35" t="s">
        <v>33</v>
      </c>
      <c r="K20" s="45"/>
    </row>
    <row r="21" spans="2:11" s="1" customFormat="1" ht="18" customHeight="1">
      <c r="B21" s="41"/>
      <c r="C21" s="42"/>
      <c r="D21" s="42"/>
      <c r="E21" s="35" t="s">
        <v>39</v>
      </c>
      <c r="F21" s="42"/>
      <c r="G21" s="42"/>
      <c r="H21" s="42"/>
      <c r="I21" s="119" t="s">
        <v>35</v>
      </c>
      <c r="J21" s="35" t="s">
        <v>33</v>
      </c>
      <c r="K21" s="45"/>
    </row>
    <row r="22" spans="2:11" s="1" customFormat="1" ht="6.9" customHeight="1">
      <c r="B22" s="41"/>
      <c r="C22" s="42"/>
      <c r="D22" s="42"/>
      <c r="E22" s="42"/>
      <c r="F22" s="42"/>
      <c r="G22" s="42"/>
      <c r="H22" s="42"/>
      <c r="I22" s="118"/>
      <c r="J22" s="42"/>
      <c r="K22" s="45"/>
    </row>
    <row r="23" spans="2:11" s="1" customFormat="1" ht="14.4" customHeight="1">
      <c r="B23" s="41"/>
      <c r="C23" s="42"/>
      <c r="D23" s="37" t="s">
        <v>41</v>
      </c>
      <c r="E23" s="42"/>
      <c r="F23" s="42"/>
      <c r="G23" s="42"/>
      <c r="H23" s="42"/>
      <c r="I23" s="118"/>
      <c r="J23" s="42"/>
      <c r="K23" s="45"/>
    </row>
    <row r="24" spans="2:11" s="6" customFormat="1" ht="85.5" customHeight="1">
      <c r="B24" s="121"/>
      <c r="C24" s="122"/>
      <c r="D24" s="122"/>
      <c r="E24" s="353" t="s">
        <v>42</v>
      </c>
      <c r="F24" s="353"/>
      <c r="G24" s="353"/>
      <c r="H24" s="353"/>
      <c r="I24" s="123"/>
      <c r="J24" s="122"/>
      <c r="K24" s="124"/>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5"/>
      <c r="J26" s="85"/>
      <c r="K26" s="126"/>
    </row>
    <row r="27" spans="2:11" s="1" customFormat="1" ht="25.35" customHeight="1">
      <c r="B27" s="41"/>
      <c r="C27" s="42"/>
      <c r="D27" s="127" t="s">
        <v>43</v>
      </c>
      <c r="E27" s="42"/>
      <c r="F27" s="42"/>
      <c r="G27" s="42"/>
      <c r="H27" s="42"/>
      <c r="I27" s="118"/>
      <c r="J27" s="128">
        <f>ROUND(J103,2)</f>
        <v>0</v>
      </c>
      <c r="K27" s="45"/>
    </row>
    <row r="28" spans="2:11" s="1" customFormat="1" ht="6.9" customHeight="1">
      <c r="B28" s="41"/>
      <c r="C28" s="42"/>
      <c r="D28" s="85"/>
      <c r="E28" s="85"/>
      <c r="F28" s="85"/>
      <c r="G28" s="85"/>
      <c r="H28" s="85"/>
      <c r="I28" s="125"/>
      <c r="J28" s="85"/>
      <c r="K28" s="126"/>
    </row>
    <row r="29" spans="2:11" s="1" customFormat="1" ht="14.4" customHeight="1">
      <c r="B29" s="41"/>
      <c r="C29" s="42"/>
      <c r="D29" s="42"/>
      <c r="E29" s="42"/>
      <c r="F29" s="46" t="s">
        <v>45</v>
      </c>
      <c r="G29" s="42"/>
      <c r="H29" s="42"/>
      <c r="I29" s="129" t="s">
        <v>44</v>
      </c>
      <c r="J29" s="46" t="s">
        <v>46</v>
      </c>
      <c r="K29" s="45"/>
    </row>
    <row r="30" spans="2:11" s="1" customFormat="1" ht="14.4" customHeight="1">
      <c r="B30" s="41"/>
      <c r="C30" s="42"/>
      <c r="D30" s="49" t="s">
        <v>47</v>
      </c>
      <c r="E30" s="49" t="s">
        <v>48</v>
      </c>
      <c r="F30" s="130">
        <f>ROUND(SUM(BE103:BE807), 2)</f>
        <v>0</v>
      </c>
      <c r="G30" s="42"/>
      <c r="H30" s="42"/>
      <c r="I30" s="131">
        <v>0.21</v>
      </c>
      <c r="J30" s="130">
        <f>ROUND(ROUND((SUM(BE103:BE807)), 2)*I30, 2)</f>
        <v>0</v>
      </c>
      <c r="K30" s="45"/>
    </row>
    <row r="31" spans="2:11" s="1" customFormat="1" ht="14.4" customHeight="1">
      <c r="B31" s="41"/>
      <c r="C31" s="42"/>
      <c r="D31" s="42"/>
      <c r="E31" s="49" t="s">
        <v>49</v>
      </c>
      <c r="F31" s="130">
        <f>ROUND(SUM(BF103:BF807), 2)</f>
        <v>0</v>
      </c>
      <c r="G31" s="42"/>
      <c r="H31" s="42"/>
      <c r="I31" s="131">
        <v>0.15</v>
      </c>
      <c r="J31" s="130">
        <f>ROUND(ROUND((SUM(BF103:BF807)), 2)*I31, 2)</f>
        <v>0</v>
      </c>
      <c r="K31" s="45"/>
    </row>
    <row r="32" spans="2:11" s="1" customFormat="1" ht="14.4" hidden="1" customHeight="1">
      <c r="B32" s="41"/>
      <c r="C32" s="42"/>
      <c r="D32" s="42"/>
      <c r="E32" s="49" t="s">
        <v>50</v>
      </c>
      <c r="F32" s="130">
        <f>ROUND(SUM(BG103:BG807), 2)</f>
        <v>0</v>
      </c>
      <c r="G32" s="42"/>
      <c r="H32" s="42"/>
      <c r="I32" s="131">
        <v>0.21</v>
      </c>
      <c r="J32" s="130">
        <v>0</v>
      </c>
      <c r="K32" s="45"/>
    </row>
    <row r="33" spans="2:11" s="1" customFormat="1" ht="14.4" hidden="1" customHeight="1">
      <c r="B33" s="41"/>
      <c r="C33" s="42"/>
      <c r="D33" s="42"/>
      <c r="E33" s="49" t="s">
        <v>51</v>
      </c>
      <c r="F33" s="130">
        <f>ROUND(SUM(BH103:BH807), 2)</f>
        <v>0</v>
      </c>
      <c r="G33" s="42"/>
      <c r="H33" s="42"/>
      <c r="I33" s="131">
        <v>0.15</v>
      </c>
      <c r="J33" s="130">
        <v>0</v>
      </c>
      <c r="K33" s="45"/>
    </row>
    <row r="34" spans="2:11" s="1" customFormat="1" ht="14.4" hidden="1" customHeight="1">
      <c r="B34" s="41"/>
      <c r="C34" s="42"/>
      <c r="D34" s="42"/>
      <c r="E34" s="49" t="s">
        <v>52</v>
      </c>
      <c r="F34" s="130">
        <f>ROUND(SUM(BI103:BI807), 2)</f>
        <v>0</v>
      </c>
      <c r="G34" s="42"/>
      <c r="H34" s="42"/>
      <c r="I34" s="131">
        <v>0</v>
      </c>
      <c r="J34" s="130">
        <v>0</v>
      </c>
      <c r="K34" s="45"/>
    </row>
    <row r="35" spans="2:11" s="1" customFormat="1" ht="6.9" customHeight="1">
      <c r="B35" s="41"/>
      <c r="C35" s="42"/>
      <c r="D35" s="42"/>
      <c r="E35" s="42"/>
      <c r="F35" s="42"/>
      <c r="G35" s="42"/>
      <c r="H35" s="42"/>
      <c r="I35" s="118"/>
      <c r="J35" s="42"/>
      <c r="K35" s="45"/>
    </row>
    <row r="36" spans="2:11" s="1" customFormat="1" ht="25.35" customHeight="1">
      <c r="B36" s="41"/>
      <c r="C36" s="132"/>
      <c r="D36" s="133" t="s">
        <v>53</v>
      </c>
      <c r="E36" s="79"/>
      <c r="F36" s="79"/>
      <c r="G36" s="134" t="s">
        <v>54</v>
      </c>
      <c r="H36" s="135" t="s">
        <v>55</v>
      </c>
      <c r="I36" s="136"/>
      <c r="J36" s="137">
        <f>SUM(J27:J34)</f>
        <v>0</v>
      </c>
      <c r="K36" s="138"/>
    </row>
    <row r="37" spans="2:11" s="1" customFormat="1" ht="14.4" customHeight="1">
      <c r="B37" s="56"/>
      <c r="C37" s="57"/>
      <c r="D37" s="57"/>
      <c r="E37" s="57"/>
      <c r="F37" s="57"/>
      <c r="G37" s="57"/>
      <c r="H37" s="57"/>
      <c r="I37" s="139"/>
      <c r="J37" s="57"/>
      <c r="K37" s="58"/>
    </row>
    <row r="41" spans="2:11" s="1" customFormat="1" ht="6.9" customHeight="1">
      <c r="B41" s="140"/>
      <c r="C41" s="141"/>
      <c r="D41" s="141"/>
      <c r="E41" s="141"/>
      <c r="F41" s="141"/>
      <c r="G41" s="141"/>
      <c r="H41" s="141"/>
      <c r="I41" s="142"/>
      <c r="J41" s="141"/>
      <c r="K41" s="143"/>
    </row>
    <row r="42" spans="2:11" s="1" customFormat="1" ht="36.9" customHeight="1">
      <c r="B42" s="41"/>
      <c r="C42" s="30" t="s">
        <v>103</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16.5" customHeight="1">
      <c r="B45" s="41"/>
      <c r="C45" s="42"/>
      <c r="D45" s="42"/>
      <c r="E45" s="384" t="str">
        <f>E7</f>
        <v>ENERGETICKÉ ÚSPORY MNO - Centrální sklad/sklad oddělení zásobování</v>
      </c>
      <c r="F45" s="385"/>
      <c r="G45" s="385"/>
      <c r="H45" s="385"/>
      <c r="I45" s="118"/>
      <c r="J45" s="42"/>
      <c r="K45" s="45"/>
    </row>
    <row r="46" spans="2:11" s="1" customFormat="1" ht="14.4" customHeight="1">
      <c r="B46" s="41"/>
      <c r="C46" s="37" t="s">
        <v>101</v>
      </c>
      <c r="D46" s="42"/>
      <c r="E46" s="42"/>
      <c r="F46" s="42"/>
      <c r="G46" s="42"/>
      <c r="H46" s="42"/>
      <c r="I46" s="118"/>
      <c r="J46" s="42"/>
      <c r="K46" s="45"/>
    </row>
    <row r="47" spans="2:11" s="1" customFormat="1" ht="17.25" customHeight="1">
      <c r="B47" s="41"/>
      <c r="C47" s="42"/>
      <c r="D47" s="42"/>
      <c r="E47" s="386" t="str">
        <f>E9</f>
        <v>D.1.1 - Architektonicko-stavební řešení</v>
      </c>
      <c r="F47" s="387"/>
      <c r="G47" s="387"/>
      <c r="H47" s="387"/>
      <c r="I47" s="118"/>
      <c r="J47" s="42"/>
      <c r="K47" s="45"/>
    </row>
    <row r="48" spans="2:11" s="1" customFormat="1" ht="6.9" customHeight="1">
      <c r="B48" s="41"/>
      <c r="C48" s="42"/>
      <c r="D48" s="42"/>
      <c r="E48" s="42"/>
      <c r="F48" s="42"/>
      <c r="G48" s="42"/>
      <c r="H48" s="42"/>
      <c r="I48" s="118"/>
      <c r="J48" s="42"/>
      <c r="K48" s="45"/>
    </row>
    <row r="49" spans="2:47" s="1" customFormat="1" ht="18" customHeight="1">
      <c r="B49" s="41"/>
      <c r="C49" s="37" t="s">
        <v>24</v>
      </c>
      <c r="D49" s="42"/>
      <c r="E49" s="42"/>
      <c r="F49" s="35" t="str">
        <f>F12</f>
        <v>Ostrava</v>
      </c>
      <c r="G49" s="42"/>
      <c r="H49" s="42"/>
      <c r="I49" s="119" t="s">
        <v>26</v>
      </c>
      <c r="J49" s="120">
        <f>IF(J12="","",J12)</f>
        <v>43179</v>
      </c>
      <c r="K49" s="45"/>
    </row>
    <row r="50" spans="2:47" s="1" customFormat="1" ht="6.9" customHeight="1">
      <c r="B50" s="41"/>
      <c r="C50" s="42"/>
      <c r="D50" s="42"/>
      <c r="E50" s="42"/>
      <c r="F50" s="42"/>
      <c r="G50" s="42"/>
      <c r="H50" s="42"/>
      <c r="I50" s="118"/>
      <c r="J50" s="42"/>
      <c r="K50" s="45"/>
    </row>
    <row r="51" spans="2:47" s="1" customFormat="1" ht="13.2">
      <c r="B51" s="41"/>
      <c r="C51" s="37" t="s">
        <v>31</v>
      </c>
      <c r="D51" s="42"/>
      <c r="E51" s="42"/>
      <c r="F51" s="35" t="str">
        <f>E15</f>
        <v xml:space="preserve">MĚSTSKÁ NEMOCNICE OSTRAVA </v>
      </c>
      <c r="G51" s="42"/>
      <c r="H51" s="42"/>
      <c r="I51" s="119" t="s">
        <v>38</v>
      </c>
      <c r="J51" s="353" t="str">
        <f>E21</f>
        <v>KANIA a.s. , Ostrava</v>
      </c>
      <c r="K51" s="45"/>
    </row>
    <row r="52" spans="2:47" s="1" customFormat="1" ht="14.4" customHeight="1">
      <c r="B52" s="41"/>
      <c r="C52" s="37" t="s">
        <v>36</v>
      </c>
      <c r="D52" s="42"/>
      <c r="E52" s="42"/>
      <c r="F52" s="35" t="str">
        <f>IF(E18="","",E18)</f>
        <v/>
      </c>
      <c r="G52" s="42"/>
      <c r="H52" s="42"/>
      <c r="I52" s="118"/>
      <c r="J52" s="388"/>
      <c r="K52" s="45"/>
    </row>
    <row r="53" spans="2:47" s="1" customFormat="1" ht="10.35" customHeight="1">
      <c r="B53" s="41"/>
      <c r="C53" s="42"/>
      <c r="D53" s="42"/>
      <c r="E53" s="42"/>
      <c r="F53" s="42"/>
      <c r="G53" s="42"/>
      <c r="H53" s="42"/>
      <c r="I53" s="118"/>
      <c r="J53" s="42"/>
      <c r="K53" s="45"/>
    </row>
    <row r="54" spans="2:47" s="1" customFormat="1" ht="29.25" customHeight="1">
      <c r="B54" s="41"/>
      <c r="C54" s="144" t="s">
        <v>104</v>
      </c>
      <c r="D54" s="132"/>
      <c r="E54" s="132"/>
      <c r="F54" s="132"/>
      <c r="G54" s="132"/>
      <c r="H54" s="132"/>
      <c r="I54" s="145"/>
      <c r="J54" s="146" t="s">
        <v>105</v>
      </c>
      <c r="K54" s="147"/>
    </row>
    <row r="55" spans="2:47" s="1" customFormat="1" ht="10.35" customHeight="1">
      <c r="B55" s="41"/>
      <c r="C55" s="42"/>
      <c r="D55" s="42"/>
      <c r="E55" s="42"/>
      <c r="F55" s="42"/>
      <c r="G55" s="42"/>
      <c r="H55" s="42"/>
      <c r="I55" s="118"/>
      <c r="J55" s="42"/>
      <c r="K55" s="45"/>
    </row>
    <row r="56" spans="2:47" s="1" customFormat="1" ht="29.25" customHeight="1">
      <c r="B56" s="41"/>
      <c r="C56" s="148" t="s">
        <v>106</v>
      </c>
      <c r="D56" s="42"/>
      <c r="E56" s="42"/>
      <c r="F56" s="42"/>
      <c r="G56" s="42"/>
      <c r="H56" s="42"/>
      <c r="I56" s="118"/>
      <c r="J56" s="128">
        <f>J103</f>
        <v>0</v>
      </c>
      <c r="K56" s="45"/>
      <c r="AU56" s="24" t="s">
        <v>107</v>
      </c>
    </row>
    <row r="57" spans="2:47" s="7" customFormat="1" ht="24.9" customHeight="1">
      <c r="B57" s="149"/>
      <c r="C57" s="150"/>
      <c r="D57" s="151" t="s">
        <v>241</v>
      </c>
      <c r="E57" s="152"/>
      <c r="F57" s="152"/>
      <c r="G57" s="152"/>
      <c r="H57" s="152"/>
      <c r="I57" s="153"/>
      <c r="J57" s="154">
        <f>J104</f>
        <v>0</v>
      </c>
      <c r="K57" s="155"/>
    </row>
    <row r="58" spans="2:47" s="10" customFormat="1" ht="19.95" customHeight="1">
      <c r="B58" s="202"/>
      <c r="C58" s="203"/>
      <c r="D58" s="204" t="s">
        <v>242</v>
      </c>
      <c r="E58" s="205"/>
      <c r="F58" s="205"/>
      <c r="G58" s="205"/>
      <c r="H58" s="205"/>
      <c r="I58" s="206"/>
      <c r="J58" s="207">
        <f>J105</f>
        <v>0</v>
      </c>
      <c r="K58" s="208"/>
    </row>
    <row r="59" spans="2:47" s="10" customFormat="1" ht="19.95" customHeight="1">
      <c r="B59" s="202"/>
      <c r="C59" s="203"/>
      <c r="D59" s="204" t="s">
        <v>243</v>
      </c>
      <c r="E59" s="205"/>
      <c r="F59" s="205"/>
      <c r="G59" s="205"/>
      <c r="H59" s="205"/>
      <c r="I59" s="206"/>
      <c r="J59" s="207">
        <f>J118</f>
        <v>0</v>
      </c>
      <c r="K59" s="208"/>
    </row>
    <row r="60" spans="2:47" s="10" customFormat="1" ht="19.95" customHeight="1">
      <c r="B60" s="202"/>
      <c r="C60" s="203"/>
      <c r="D60" s="204" t="s">
        <v>244</v>
      </c>
      <c r="E60" s="205"/>
      <c r="F60" s="205"/>
      <c r="G60" s="205"/>
      <c r="H60" s="205"/>
      <c r="I60" s="206"/>
      <c r="J60" s="207">
        <f>J133</f>
        <v>0</v>
      </c>
      <c r="K60" s="208"/>
    </row>
    <row r="61" spans="2:47" s="10" customFormat="1" ht="19.95" customHeight="1">
      <c r="B61" s="202"/>
      <c r="C61" s="203"/>
      <c r="D61" s="204" t="s">
        <v>245</v>
      </c>
      <c r="E61" s="205"/>
      <c r="F61" s="205"/>
      <c r="G61" s="205"/>
      <c r="H61" s="205"/>
      <c r="I61" s="206"/>
      <c r="J61" s="207">
        <f>J135</f>
        <v>0</v>
      </c>
      <c r="K61" s="208"/>
    </row>
    <row r="62" spans="2:47" s="10" customFormat="1" ht="19.95" customHeight="1">
      <c r="B62" s="202"/>
      <c r="C62" s="203"/>
      <c r="D62" s="204" t="s">
        <v>246</v>
      </c>
      <c r="E62" s="205"/>
      <c r="F62" s="205"/>
      <c r="G62" s="205"/>
      <c r="H62" s="205"/>
      <c r="I62" s="206"/>
      <c r="J62" s="207">
        <f>J146</f>
        <v>0</v>
      </c>
      <c r="K62" s="208"/>
    </row>
    <row r="63" spans="2:47" s="10" customFormat="1" ht="19.95" customHeight="1">
      <c r="B63" s="202"/>
      <c r="C63" s="203"/>
      <c r="D63" s="204" t="s">
        <v>247</v>
      </c>
      <c r="E63" s="205"/>
      <c r="F63" s="205"/>
      <c r="G63" s="205"/>
      <c r="H63" s="205"/>
      <c r="I63" s="206"/>
      <c r="J63" s="207">
        <f>J256</f>
        <v>0</v>
      </c>
      <c r="K63" s="208"/>
    </row>
    <row r="64" spans="2:47" s="10" customFormat="1" ht="14.85" customHeight="1">
      <c r="B64" s="202"/>
      <c r="C64" s="203"/>
      <c r="D64" s="204" t="s">
        <v>248</v>
      </c>
      <c r="E64" s="205"/>
      <c r="F64" s="205"/>
      <c r="G64" s="205"/>
      <c r="H64" s="205"/>
      <c r="I64" s="206"/>
      <c r="J64" s="207">
        <f>J273</f>
        <v>0</v>
      </c>
      <c r="K64" s="208"/>
    </row>
    <row r="65" spans="2:11" s="10" customFormat="1" ht="14.85" customHeight="1">
      <c r="B65" s="202"/>
      <c r="C65" s="203"/>
      <c r="D65" s="204" t="s">
        <v>249</v>
      </c>
      <c r="E65" s="205"/>
      <c r="F65" s="205"/>
      <c r="G65" s="205"/>
      <c r="H65" s="205"/>
      <c r="I65" s="206"/>
      <c r="J65" s="207">
        <f>J341</f>
        <v>0</v>
      </c>
      <c r="K65" s="208"/>
    </row>
    <row r="66" spans="2:11" s="10" customFormat="1" ht="19.95" customHeight="1">
      <c r="B66" s="202"/>
      <c r="C66" s="203"/>
      <c r="D66" s="204" t="s">
        <v>250</v>
      </c>
      <c r="E66" s="205"/>
      <c r="F66" s="205"/>
      <c r="G66" s="205"/>
      <c r="H66" s="205"/>
      <c r="I66" s="206"/>
      <c r="J66" s="207">
        <f>J399</f>
        <v>0</v>
      </c>
      <c r="K66" s="208"/>
    </row>
    <row r="67" spans="2:11" s="7" customFormat="1" ht="24.9" customHeight="1">
      <c r="B67" s="149"/>
      <c r="C67" s="150"/>
      <c r="D67" s="151" t="s">
        <v>251</v>
      </c>
      <c r="E67" s="152"/>
      <c r="F67" s="152"/>
      <c r="G67" s="152"/>
      <c r="H67" s="152"/>
      <c r="I67" s="153"/>
      <c r="J67" s="154">
        <f>J409</f>
        <v>0</v>
      </c>
      <c r="K67" s="155"/>
    </row>
    <row r="68" spans="2:11" s="10" customFormat="1" ht="19.95" customHeight="1">
      <c r="B68" s="202"/>
      <c r="C68" s="203"/>
      <c r="D68" s="204" t="s">
        <v>252</v>
      </c>
      <c r="E68" s="205"/>
      <c r="F68" s="205"/>
      <c r="G68" s="205"/>
      <c r="H68" s="205"/>
      <c r="I68" s="206"/>
      <c r="J68" s="207">
        <f>J410</f>
        <v>0</v>
      </c>
      <c r="K68" s="208"/>
    </row>
    <row r="69" spans="2:11" s="10" customFormat="1" ht="19.95" customHeight="1">
      <c r="B69" s="202"/>
      <c r="C69" s="203"/>
      <c r="D69" s="204" t="s">
        <v>253</v>
      </c>
      <c r="E69" s="205"/>
      <c r="F69" s="205"/>
      <c r="G69" s="205"/>
      <c r="H69" s="205"/>
      <c r="I69" s="206"/>
      <c r="J69" s="207">
        <f>J432</f>
        <v>0</v>
      </c>
      <c r="K69" s="208"/>
    </row>
    <row r="70" spans="2:11" s="10" customFormat="1" ht="19.95" customHeight="1">
      <c r="B70" s="202"/>
      <c r="C70" s="203"/>
      <c r="D70" s="204" t="s">
        <v>254</v>
      </c>
      <c r="E70" s="205"/>
      <c r="F70" s="205"/>
      <c r="G70" s="205"/>
      <c r="H70" s="205"/>
      <c r="I70" s="206"/>
      <c r="J70" s="207">
        <f>J452</f>
        <v>0</v>
      </c>
      <c r="K70" s="208"/>
    </row>
    <row r="71" spans="2:11" s="10" customFormat="1" ht="19.95" customHeight="1">
      <c r="B71" s="202"/>
      <c r="C71" s="203"/>
      <c r="D71" s="204" t="s">
        <v>255</v>
      </c>
      <c r="E71" s="205"/>
      <c r="F71" s="205"/>
      <c r="G71" s="205"/>
      <c r="H71" s="205"/>
      <c r="I71" s="206"/>
      <c r="J71" s="207">
        <f>J482</f>
        <v>0</v>
      </c>
      <c r="K71" s="208"/>
    </row>
    <row r="72" spans="2:11" s="10" customFormat="1" ht="19.95" customHeight="1">
      <c r="B72" s="202"/>
      <c r="C72" s="203"/>
      <c r="D72" s="204" t="s">
        <v>256</v>
      </c>
      <c r="E72" s="205"/>
      <c r="F72" s="205"/>
      <c r="G72" s="205"/>
      <c r="H72" s="205"/>
      <c r="I72" s="206"/>
      <c r="J72" s="207">
        <f>J488</f>
        <v>0</v>
      </c>
      <c r="K72" s="208"/>
    </row>
    <row r="73" spans="2:11" s="10" customFormat="1" ht="19.95" customHeight="1">
      <c r="B73" s="202"/>
      <c r="C73" s="203"/>
      <c r="D73" s="204" t="s">
        <v>257</v>
      </c>
      <c r="E73" s="205"/>
      <c r="F73" s="205"/>
      <c r="G73" s="205"/>
      <c r="H73" s="205"/>
      <c r="I73" s="206"/>
      <c r="J73" s="207">
        <f>J494</f>
        <v>0</v>
      </c>
      <c r="K73" s="208"/>
    </row>
    <row r="74" spans="2:11" s="10" customFormat="1" ht="19.95" customHeight="1">
      <c r="B74" s="202"/>
      <c r="C74" s="203"/>
      <c r="D74" s="204" t="s">
        <v>258</v>
      </c>
      <c r="E74" s="205"/>
      <c r="F74" s="205"/>
      <c r="G74" s="205"/>
      <c r="H74" s="205"/>
      <c r="I74" s="206"/>
      <c r="J74" s="207">
        <f>J536</f>
        <v>0</v>
      </c>
      <c r="K74" s="208"/>
    </row>
    <row r="75" spans="2:11" s="10" customFormat="1" ht="19.95" customHeight="1">
      <c r="B75" s="202"/>
      <c r="C75" s="203"/>
      <c r="D75" s="204" t="s">
        <v>259</v>
      </c>
      <c r="E75" s="205"/>
      <c r="F75" s="205"/>
      <c r="G75" s="205"/>
      <c r="H75" s="205"/>
      <c r="I75" s="206"/>
      <c r="J75" s="207">
        <f>J609</f>
        <v>0</v>
      </c>
      <c r="K75" s="208"/>
    </row>
    <row r="76" spans="2:11" s="10" customFormat="1" ht="19.95" customHeight="1">
      <c r="B76" s="202"/>
      <c r="C76" s="203"/>
      <c r="D76" s="204" t="s">
        <v>260</v>
      </c>
      <c r="E76" s="205"/>
      <c r="F76" s="205"/>
      <c r="G76" s="205"/>
      <c r="H76" s="205"/>
      <c r="I76" s="206"/>
      <c r="J76" s="207">
        <f>J750</f>
        <v>0</v>
      </c>
      <c r="K76" s="208"/>
    </row>
    <row r="77" spans="2:11" s="10" customFormat="1" ht="19.95" customHeight="1">
      <c r="B77" s="202"/>
      <c r="C77" s="203"/>
      <c r="D77" s="204" t="s">
        <v>261</v>
      </c>
      <c r="E77" s="205"/>
      <c r="F77" s="205"/>
      <c r="G77" s="205"/>
      <c r="H77" s="205"/>
      <c r="I77" s="206"/>
      <c r="J77" s="207">
        <f>J761</f>
        <v>0</v>
      </c>
      <c r="K77" s="208"/>
    </row>
    <row r="78" spans="2:11" s="10" customFormat="1" ht="19.95" customHeight="1">
      <c r="B78" s="202"/>
      <c r="C78" s="203"/>
      <c r="D78" s="204" t="s">
        <v>262</v>
      </c>
      <c r="E78" s="205"/>
      <c r="F78" s="205"/>
      <c r="G78" s="205"/>
      <c r="H78" s="205"/>
      <c r="I78" s="206"/>
      <c r="J78" s="207">
        <f>J766</f>
        <v>0</v>
      </c>
      <c r="K78" s="208"/>
    </row>
    <row r="79" spans="2:11" s="7" customFormat="1" ht="24.9" customHeight="1">
      <c r="B79" s="149"/>
      <c r="C79" s="150"/>
      <c r="D79" s="151" t="s">
        <v>263</v>
      </c>
      <c r="E79" s="152"/>
      <c r="F79" s="152"/>
      <c r="G79" s="152"/>
      <c r="H79" s="152"/>
      <c r="I79" s="153"/>
      <c r="J79" s="154">
        <f>J779</f>
        <v>0</v>
      </c>
      <c r="K79" s="155"/>
    </row>
    <row r="80" spans="2:11" s="10" customFormat="1" ht="19.95" customHeight="1">
      <c r="B80" s="202"/>
      <c r="C80" s="203"/>
      <c r="D80" s="204" t="s">
        <v>264</v>
      </c>
      <c r="E80" s="205"/>
      <c r="F80" s="205"/>
      <c r="G80" s="205"/>
      <c r="H80" s="205"/>
      <c r="I80" s="206"/>
      <c r="J80" s="207">
        <f>J780</f>
        <v>0</v>
      </c>
      <c r="K80" s="208"/>
    </row>
    <row r="81" spans="2:12" s="7" customFormat="1" ht="24.9" customHeight="1">
      <c r="B81" s="149"/>
      <c r="C81" s="150"/>
      <c r="D81" s="151" t="s">
        <v>265</v>
      </c>
      <c r="E81" s="152"/>
      <c r="F81" s="152"/>
      <c r="G81" s="152"/>
      <c r="H81" s="152"/>
      <c r="I81" s="153"/>
      <c r="J81" s="154">
        <f>J784</f>
        <v>0</v>
      </c>
      <c r="K81" s="155"/>
    </row>
    <row r="82" spans="2:12" s="7" customFormat="1" ht="24.9" customHeight="1">
      <c r="B82" s="149"/>
      <c r="C82" s="150"/>
      <c r="D82" s="151" t="s">
        <v>266</v>
      </c>
      <c r="E82" s="152"/>
      <c r="F82" s="152"/>
      <c r="G82" s="152"/>
      <c r="H82" s="152"/>
      <c r="I82" s="153"/>
      <c r="J82" s="154">
        <f>J794</f>
        <v>0</v>
      </c>
      <c r="K82" s="155"/>
    </row>
    <row r="83" spans="2:12" s="10" customFormat="1" ht="19.95" customHeight="1">
      <c r="B83" s="202"/>
      <c r="C83" s="203"/>
      <c r="D83" s="204" t="s">
        <v>267</v>
      </c>
      <c r="E83" s="205"/>
      <c r="F83" s="205"/>
      <c r="G83" s="205"/>
      <c r="H83" s="205"/>
      <c r="I83" s="206"/>
      <c r="J83" s="207">
        <f>J795</f>
        <v>0</v>
      </c>
      <c r="K83" s="208"/>
    </row>
    <row r="84" spans="2:12" s="1" customFormat="1" ht="21.75" customHeight="1">
      <c r="B84" s="41"/>
      <c r="C84" s="42"/>
      <c r="D84" s="42"/>
      <c r="E84" s="42"/>
      <c r="F84" s="42"/>
      <c r="G84" s="42"/>
      <c r="H84" s="42"/>
      <c r="I84" s="118"/>
      <c r="J84" s="42"/>
      <c r="K84" s="45"/>
    </row>
    <row r="85" spans="2:12" s="1" customFormat="1" ht="6.9" customHeight="1">
      <c r="B85" s="56"/>
      <c r="C85" s="57"/>
      <c r="D85" s="57"/>
      <c r="E85" s="57"/>
      <c r="F85" s="57"/>
      <c r="G85" s="57"/>
      <c r="H85" s="57"/>
      <c r="I85" s="139"/>
      <c r="J85" s="57"/>
      <c r="K85" s="58"/>
    </row>
    <row r="89" spans="2:12" s="1" customFormat="1" ht="6.9" customHeight="1">
      <c r="B89" s="59"/>
      <c r="C89" s="60"/>
      <c r="D89" s="60"/>
      <c r="E89" s="60"/>
      <c r="F89" s="60"/>
      <c r="G89" s="60"/>
      <c r="H89" s="60"/>
      <c r="I89" s="142"/>
      <c r="J89" s="60"/>
      <c r="K89" s="60"/>
      <c r="L89" s="61"/>
    </row>
    <row r="90" spans="2:12" s="1" customFormat="1" ht="36.9" customHeight="1">
      <c r="B90" s="41"/>
      <c r="C90" s="62" t="s">
        <v>112</v>
      </c>
      <c r="D90" s="63"/>
      <c r="E90" s="63"/>
      <c r="F90" s="63"/>
      <c r="G90" s="63"/>
      <c r="H90" s="63"/>
      <c r="I90" s="156"/>
      <c r="J90" s="63"/>
      <c r="K90" s="63"/>
      <c r="L90" s="61"/>
    </row>
    <row r="91" spans="2:12" s="1" customFormat="1" ht="6.9" customHeight="1">
      <c r="B91" s="41"/>
      <c r="C91" s="63"/>
      <c r="D91" s="63"/>
      <c r="E91" s="63"/>
      <c r="F91" s="63"/>
      <c r="G91" s="63"/>
      <c r="H91" s="63"/>
      <c r="I91" s="156"/>
      <c r="J91" s="63"/>
      <c r="K91" s="63"/>
      <c r="L91" s="61"/>
    </row>
    <row r="92" spans="2:12" s="1" customFormat="1" ht="14.4" customHeight="1">
      <c r="B92" s="41"/>
      <c r="C92" s="65" t="s">
        <v>18</v>
      </c>
      <c r="D92" s="63"/>
      <c r="E92" s="63"/>
      <c r="F92" s="63"/>
      <c r="G92" s="63"/>
      <c r="H92" s="63"/>
      <c r="I92" s="156"/>
      <c r="J92" s="63"/>
      <c r="K92" s="63"/>
      <c r="L92" s="61"/>
    </row>
    <row r="93" spans="2:12" s="1" customFormat="1" ht="16.5" customHeight="1">
      <c r="B93" s="41"/>
      <c r="C93" s="63"/>
      <c r="D93" s="63"/>
      <c r="E93" s="389" t="str">
        <f>E7</f>
        <v>ENERGETICKÉ ÚSPORY MNO - Centrální sklad/sklad oddělení zásobování</v>
      </c>
      <c r="F93" s="390"/>
      <c r="G93" s="390"/>
      <c r="H93" s="390"/>
      <c r="I93" s="156"/>
      <c r="J93" s="63"/>
      <c r="K93" s="63"/>
      <c r="L93" s="61"/>
    </row>
    <row r="94" spans="2:12" s="1" customFormat="1" ht="14.4" customHeight="1">
      <c r="B94" s="41"/>
      <c r="C94" s="65" t="s">
        <v>101</v>
      </c>
      <c r="D94" s="63"/>
      <c r="E94" s="63"/>
      <c r="F94" s="63"/>
      <c r="G94" s="63"/>
      <c r="H94" s="63"/>
      <c r="I94" s="156"/>
      <c r="J94" s="63"/>
      <c r="K94" s="63"/>
      <c r="L94" s="61"/>
    </row>
    <row r="95" spans="2:12" s="1" customFormat="1" ht="17.25" customHeight="1">
      <c r="B95" s="41"/>
      <c r="C95" s="63"/>
      <c r="D95" s="63"/>
      <c r="E95" s="364" t="str">
        <f>E9</f>
        <v>D.1.1 - Architektonicko-stavební řešení</v>
      </c>
      <c r="F95" s="391"/>
      <c r="G95" s="391"/>
      <c r="H95" s="391"/>
      <c r="I95" s="156"/>
      <c r="J95" s="63"/>
      <c r="K95" s="63"/>
      <c r="L95" s="61"/>
    </row>
    <row r="96" spans="2:12" s="1" customFormat="1" ht="6.9" customHeight="1">
      <c r="B96" s="41"/>
      <c r="C96" s="63"/>
      <c r="D96" s="63"/>
      <c r="E96" s="63"/>
      <c r="F96" s="63"/>
      <c r="G96" s="63"/>
      <c r="H96" s="63"/>
      <c r="I96" s="156"/>
      <c r="J96" s="63"/>
      <c r="K96" s="63"/>
      <c r="L96" s="61"/>
    </row>
    <row r="97" spans="2:65" s="1" customFormat="1" ht="18" customHeight="1">
      <c r="B97" s="41"/>
      <c r="C97" s="65" t="s">
        <v>24</v>
      </c>
      <c r="D97" s="63"/>
      <c r="E97" s="63"/>
      <c r="F97" s="157" t="str">
        <f>F12</f>
        <v>Ostrava</v>
      </c>
      <c r="G97" s="63"/>
      <c r="H97" s="63"/>
      <c r="I97" s="158" t="s">
        <v>26</v>
      </c>
      <c r="J97" s="73">
        <f>IF(J12="","",J12)</f>
        <v>43179</v>
      </c>
      <c r="K97" s="63"/>
      <c r="L97" s="61"/>
    </row>
    <row r="98" spans="2:65" s="1" customFormat="1" ht="6.9" customHeight="1">
      <c r="B98" s="41"/>
      <c r="C98" s="63"/>
      <c r="D98" s="63"/>
      <c r="E98" s="63"/>
      <c r="F98" s="63"/>
      <c r="G98" s="63"/>
      <c r="H98" s="63"/>
      <c r="I98" s="156"/>
      <c r="J98" s="63"/>
      <c r="K98" s="63"/>
      <c r="L98" s="61"/>
    </row>
    <row r="99" spans="2:65" s="1" customFormat="1" ht="13.2">
      <c r="B99" s="41"/>
      <c r="C99" s="65" t="s">
        <v>31</v>
      </c>
      <c r="D99" s="63"/>
      <c r="E99" s="63"/>
      <c r="F99" s="157" t="str">
        <f>E15</f>
        <v xml:space="preserve">MĚSTSKÁ NEMOCNICE OSTRAVA </v>
      </c>
      <c r="G99" s="63"/>
      <c r="H99" s="63"/>
      <c r="I99" s="158" t="s">
        <v>38</v>
      </c>
      <c r="J99" s="157" t="str">
        <f>E21</f>
        <v>KANIA a.s. , Ostrava</v>
      </c>
      <c r="K99" s="63"/>
      <c r="L99" s="61"/>
    </row>
    <row r="100" spans="2:65" s="1" customFormat="1" ht="14.4" customHeight="1">
      <c r="B100" s="41"/>
      <c r="C100" s="65" t="s">
        <v>36</v>
      </c>
      <c r="D100" s="63"/>
      <c r="E100" s="63"/>
      <c r="F100" s="157" t="str">
        <f>IF(E18="","",E18)</f>
        <v/>
      </c>
      <c r="G100" s="63"/>
      <c r="H100" s="63"/>
      <c r="I100" s="156"/>
      <c r="J100" s="63"/>
      <c r="K100" s="63"/>
      <c r="L100" s="61"/>
    </row>
    <row r="101" spans="2:65" s="1" customFormat="1" ht="10.35" customHeight="1">
      <c r="B101" s="41"/>
      <c r="C101" s="63"/>
      <c r="D101" s="63"/>
      <c r="E101" s="63"/>
      <c r="F101" s="63"/>
      <c r="G101" s="63"/>
      <c r="H101" s="63"/>
      <c r="I101" s="156"/>
      <c r="J101" s="63"/>
      <c r="K101" s="63"/>
      <c r="L101" s="61"/>
    </row>
    <row r="102" spans="2:65" s="8" customFormat="1" ht="29.25" customHeight="1">
      <c r="B102" s="159"/>
      <c r="C102" s="160" t="s">
        <v>113</v>
      </c>
      <c r="D102" s="161" t="s">
        <v>62</v>
      </c>
      <c r="E102" s="161" t="s">
        <v>58</v>
      </c>
      <c r="F102" s="161" t="s">
        <v>114</v>
      </c>
      <c r="G102" s="161" t="s">
        <v>115</v>
      </c>
      <c r="H102" s="161" t="s">
        <v>116</v>
      </c>
      <c r="I102" s="162" t="s">
        <v>117</v>
      </c>
      <c r="J102" s="161" t="s">
        <v>105</v>
      </c>
      <c r="K102" s="163" t="s">
        <v>118</v>
      </c>
      <c r="L102" s="164"/>
      <c r="M102" s="81" t="s">
        <v>119</v>
      </c>
      <c r="N102" s="82" t="s">
        <v>47</v>
      </c>
      <c r="O102" s="82" t="s">
        <v>120</v>
      </c>
      <c r="P102" s="82" t="s">
        <v>121</v>
      </c>
      <c r="Q102" s="82" t="s">
        <v>122</v>
      </c>
      <c r="R102" s="82" t="s">
        <v>123</v>
      </c>
      <c r="S102" s="82" t="s">
        <v>124</v>
      </c>
      <c r="T102" s="83" t="s">
        <v>125</v>
      </c>
    </row>
    <row r="103" spans="2:65" s="1" customFormat="1" ht="29.25" customHeight="1">
      <c r="B103" s="41"/>
      <c r="C103" s="87" t="s">
        <v>106</v>
      </c>
      <c r="D103" s="63"/>
      <c r="E103" s="63"/>
      <c r="F103" s="63"/>
      <c r="G103" s="63"/>
      <c r="H103" s="63"/>
      <c r="I103" s="156"/>
      <c r="J103" s="165">
        <f>BK103</f>
        <v>0</v>
      </c>
      <c r="K103" s="63"/>
      <c r="L103" s="61"/>
      <c r="M103" s="84"/>
      <c r="N103" s="85"/>
      <c r="O103" s="85"/>
      <c r="P103" s="166">
        <f>P104+P409+P779+P784+P794</f>
        <v>0</v>
      </c>
      <c r="Q103" s="85"/>
      <c r="R103" s="166">
        <f>R104+R409+R779+R784+R794</f>
        <v>145.51392554999998</v>
      </c>
      <c r="S103" s="85"/>
      <c r="T103" s="167">
        <f>T104+T409+T779+T784+T794</f>
        <v>195.70327839999996</v>
      </c>
      <c r="AT103" s="24" t="s">
        <v>76</v>
      </c>
      <c r="AU103" s="24" t="s">
        <v>107</v>
      </c>
      <c r="BK103" s="168">
        <f>BK104+BK409+BK779+BK784+BK794</f>
        <v>0</v>
      </c>
    </row>
    <row r="104" spans="2:65" s="9" customFormat="1" ht="37.35" customHeight="1">
      <c r="B104" s="169"/>
      <c r="C104" s="170"/>
      <c r="D104" s="171" t="s">
        <v>76</v>
      </c>
      <c r="E104" s="172" t="s">
        <v>268</v>
      </c>
      <c r="F104" s="172" t="s">
        <v>269</v>
      </c>
      <c r="G104" s="170"/>
      <c r="H104" s="170"/>
      <c r="I104" s="173"/>
      <c r="J104" s="174">
        <f>BK104</f>
        <v>0</v>
      </c>
      <c r="K104" s="170"/>
      <c r="L104" s="175"/>
      <c r="M104" s="176"/>
      <c r="N104" s="177"/>
      <c r="O104" s="177"/>
      <c r="P104" s="178">
        <f>P105+P118+P133+P135+P146+P256+P399</f>
        <v>0</v>
      </c>
      <c r="Q104" s="177"/>
      <c r="R104" s="178">
        <f>R105+R118+R133+R135+R146+R256+R399</f>
        <v>119.69548524</v>
      </c>
      <c r="S104" s="177"/>
      <c r="T104" s="179">
        <f>T105+T118+T133+T135+T146+T256+T399</f>
        <v>193.02487899999997</v>
      </c>
      <c r="AR104" s="180" t="s">
        <v>84</v>
      </c>
      <c r="AT104" s="181" t="s">
        <v>76</v>
      </c>
      <c r="AU104" s="181" t="s">
        <v>77</v>
      </c>
      <c r="AY104" s="180" t="s">
        <v>128</v>
      </c>
      <c r="BK104" s="182">
        <f>BK105+BK118+BK133+BK135+BK146+BK256+BK399</f>
        <v>0</v>
      </c>
    </row>
    <row r="105" spans="2:65" s="9" customFormat="1" ht="19.95" customHeight="1">
      <c r="B105" s="169"/>
      <c r="C105" s="170"/>
      <c r="D105" s="171" t="s">
        <v>76</v>
      </c>
      <c r="E105" s="209" t="s">
        <v>84</v>
      </c>
      <c r="F105" s="209" t="s">
        <v>270</v>
      </c>
      <c r="G105" s="170"/>
      <c r="H105" s="170"/>
      <c r="I105" s="173"/>
      <c r="J105" s="210">
        <f>BK105</f>
        <v>0</v>
      </c>
      <c r="K105" s="170"/>
      <c r="L105" s="175"/>
      <c r="M105" s="176"/>
      <c r="N105" s="177"/>
      <c r="O105" s="177"/>
      <c r="P105" s="178">
        <f>SUM(P106:P117)</f>
        <v>0</v>
      </c>
      <c r="Q105" s="177"/>
      <c r="R105" s="178">
        <f>SUM(R106:R117)</f>
        <v>0</v>
      </c>
      <c r="S105" s="177"/>
      <c r="T105" s="179">
        <f>SUM(T106:T117)</f>
        <v>0</v>
      </c>
      <c r="AR105" s="180" t="s">
        <v>84</v>
      </c>
      <c r="AT105" s="181" t="s">
        <v>76</v>
      </c>
      <c r="AU105" s="181" t="s">
        <v>84</v>
      </c>
      <c r="AY105" s="180" t="s">
        <v>128</v>
      </c>
      <c r="BK105" s="182">
        <f>SUM(BK106:BK117)</f>
        <v>0</v>
      </c>
    </row>
    <row r="106" spans="2:65" s="1" customFormat="1" ht="25.5" customHeight="1">
      <c r="B106" s="41"/>
      <c r="C106" s="183" t="s">
        <v>84</v>
      </c>
      <c r="D106" s="183" t="s">
        <v>129</v>
      </c>
      <c r="E106" s="184" t="s">
        <v>271</v>
      </c>
      <c r="F106" s="185" t="s">
        <v>272</v>
      </c>
      <c r="G106" s="186" t="s">
        <v>273</v>
      </c>
      <c r="H106" s="187">
        <v>28</v>
      </c>
      <c r="I106" s="188"/>
      <c r="J106" s="189">
        <f>ROUND(I106*H106,2)</f>
        <v>0</v>
      </c>
      <c r="K106" s="185" t="s">
        <v>274</v>
      </c>
      <c r="L106" s="61"/>
      <c r="M106" s="190" t="s">
        <v>33</v>
      </c>
      <c r="N106" s="191" t="s">
        <v>48</v>
      </c>
      <c r="O106" s="42"/>
      <c r="P106" s="192">
        <f>O106*H106</f>
        <v>0</v>
      </c>
      <c r="Q106" s="192">
        <v>0</v>
      </c>
      <c r="R106" s="192">
        <f>Q106*H106</f>
        <v>0</v>
      </c>
      <c r="S106" s="192">
        <v>0</v>
      </c>
      <c r="T106" s="193">
        <f>S106*H106</f>
        <v>0</v>
      </c>
      <c r="AR106" s="24" t="s">
        <v>132</v>
      </c>
      <c r="AT106" s="24" t="s">
        <v>129</v>
      </c>
      <c r="AU106" s="24" t="s">
        <v>87</v>
      </c>
      <c r="AY106" s="24" t="s">
        <v>128</v>
      </c>
      <c r="BE106" s="194">
        <f>IF(N106="základní",J106,0)</f>
        <v>0</v>
      </c>
      <c r="BF106" s="194">
        <f>IF(N106="snížená",J106,0)</f>
        <v>0</v>
      </c>
      <c r="BG106" s="194">
        <f>IF(N106="zákl. přenesená",J106,0)</f>
        <v>0</v>
      </c>
      <c r="BH106" s="194">
        <f>IF(N106="sníž. přenesená",J106,0)</f>
        <v>0</v>
      </c>
      <c r="BI106" s="194">
        <f>IF(N106="nulová",J106,0)</f>
        <v>0</v>
      </c>
      <c r="BJ106" s="24" t="s">
        <v>84</v>
      </c>
      <c r="BK106" s="194">
        <f>ROUND(I106*H106,2)</f>
        <v>0</v>
      </c>
      <c r="BL106" s="24" t="s">
        <v>132</v>
      </c>
      <c r="BM106" s="24" t="s">
        <v>275</v>
      </c>
    </row>
    <row r="107" spans="2:65" s="11" customFormat="1" ht="12">
      <c r="B107" s="211"/>
      <c r="C107" s="212"/>
      <c r="D107" s="195" t="s">
        <v>276</v>
      </c>
      <c r="E107" s="213" t="s">
        <v>33</v>
      </c>
      <c r="F107" s="214" t="s">
        <v>277</v>
      </c>
      <c r="G107" s="212"/>
      <c r="H107" s="213" t="s">
        <v>33</v>
      </c>
      <c r="I107" s="215"/>
      <c r="J107" s="212"/>
      <c r="K107" s="212"/>
      <c r="L107" s="216"/>
      <c r="M107" s="217"/>
      <c r="N107" s="218"/>
      <c r="O107" s="218"/>
      <c r="P107" s="218"/>
      <c r="Q107" s="218"/>
      <c r="R107" s="218"/>
      <c r="S107" s="218"/>
      <c r="T107" s="219"/>
      <c r="AT107" s="220" t="s">
        <v>276</v>
      </c>
      <c r="AU107" s="220" t="s">
        <v>87</v>
      </c>
      <c r="AV107" s="11" t="s">
        <v>84</v>
      </c>
      <c r="AW107" s="11" t="s">
        <v>40</v>
      </c>
      <c r="AX107" s="11" t="s">
        <v>77</v>
      </c>
      <c r="AY107" s="220" t="s">
        <v>128</v>
      </c>
    </row>
    <row r="108" spans="2:65" s="12" customFormat="1" ht="12">
      <c r="B108" s="221"/>
      <c r="C108" s="222"/>
      <c r="D108" s="195" t="s">
        <v>276</v>
      </c>
      <c r="E108" s="223" t="s">
        <v>33</v>
      </c>
      <c r="F108" s="224" t="s">
        <v>278</v>
      </c>
      <c r="G108" s="222"/>
      <c r="H108" s="225">
        <v>28</v>
      </c>
      <c r="I108" s="226"/>
      <c r="J108" s="222"/>
      <c r="K108" s="222"/>
      <c r="L108" s="227"/>
      <c r="M108" s="228"/>
      <c r="N108" s="229"/>
      <c r="O108" s="229"/>
      <c r="P108" s="229"/>
      <c r="Q108" s="229"/>
      <c r="R108" s="229"/>
      <c r="S108" s="229"/>
      <c r="T108" s="230"/>
      <c r="AT108" s="231" t="s">
        <v>276</v>
      </c>
      <c r="AU108" s="231" t="s">
        <v>87</v>
      </c>
      <c r="AV108" s="12" t="s">
        <v>87</v>
      </c>
      <c r="AW108" s="12" t="s">
        <v>40</v>
      </c>
      <c r="AX108" s="12" t="s">
        <v>77</v>
      </c>
      <c r="AY108" s="231" t="s">
        <v>128</v>
      </c>
    </row>
    <row r="109" spans="2:65" s="13" customFormat="1" ht="12">
      <c r="B109" s="232"/>
      <c r="C109" s="233"/>
      <c r="D109" s="195" t="s">
        <v>276</v>
      </c>
      <c r="E109" s="234" t="s">
        <v>33</v>
      </c>
      <c r="F109" s="235" t="s">
        <v>279</v>
      </c>
      <c r="G109" s="233"/>
      <c r="H109" s="236">
        <v>28</v>
      </c>
      <c r="I109" s="237"/>
      <c r="J109" s="233"/>
      <c r="K109" s="233"/>
      <c r="L109" s="238"/>
      <c r="M109" s="239"/>
      <c r="N109" s="240"/>
      <c r="O109" s="240"/>
      <c r="P109" s="240"/>
      <c r="Q109" s="240"/>
      <c r="R109" s="240"/>
      <c r="S109" s="240"/>
      <c r="T109" s="241"/>
      <c r="AT109" s="242" t="s">
        <v>276</v>
      </c>
      <c r="AU109" s="242" t="s">
        <v>87</v>
      </c>
      <c r="AV109" s="13" t="s">
        <v>132</v>
      </c>
      <c r="AW109" s="13" t="s">
        <v>40</v>
      </c>
      <c r="AX109" s="13" t="s">
        <v>84</v>
      </c>
      <c r="AY109" s="242" t="s">
        <v>128</v>
      </c>
    </row>
    <row r="110" spans="2:65" s="1" customFormat="1" ht="25.5" customHeight="1">
      <c r="B110" s="41"/>
      <c r="C110" s="183" t="s">
        <v>87</v>
      </c>
      <c r="D110" s="183" t="s">
        <v>129</v>
      </c>
      <c r="E110" s="184" t="s">
        <v>280</v>
      </c>
      <c r="F110" s="185" t="s">
        <v>281</v>
      </c>
      <c r="G110" s="186" t="s">
        <v>282</v>
      </c>
      <c r="H110" s="187">
        <v>56</v>
      </c>
      <c r="I110" s="188"/>
      <c r="J110" s="189">
        <f>ROUND(I110*H110,2)</f>
        <v>0</v>
      </c>
      <c r="K110" s="185" t="s">
        <v>274</v>
      </c>
      <c r="L110" s="61"/>
      <c r="M110" s="190" t="s">
        <v>33</v>
      </c>
      <c r="N110" s="191" t="s">
        <v>48</v>
      </c>
      <c r="O110" s="42"/>
      <c r="P110" s="192">
        <f>O110*H110</f>
        <v>0</v>
      </c>
      <c r="Q110" s="192">
        <v>0</v>
      </c>
      <c r="R110" s="192">
        <f>Q110*H110</f>
        <v>0</v>
      </c>
      <c r="S110" s="192">
        <v>0</v>
      </c>
      <c r="T110" s="193">
        <f>S110*H110</f>
        <v>0</v>
      </c>
      <c r="AR110" s="24" t="s">
        <v>132</v>
      </c>
      <c r="AT110" s="24" t="s">
        <v>129</v>
      </c>
      <c r="AU110" s="24" t="s">
        <v>87</v>
      </c>
      <c r="AY110" s="24" t="s">
        <v>128</v>
      </c>
      <c r="BE110" s="194">
        <f>IF(N110="základní",J110,0)</f>
        <v>0</v>
      </c>
      <c r="BF110" s="194">
        <f>IF(N110="snížená",J110,0)</f>
        <v>0</v>
      </c>
      <c r="BG110" s="194">
        <f>IF(N110="zákl. přenesená",J110,0)</f>
        <v>0</v>
      </c>
      <c r="BH110" s="194">
        <f>IF(N110="sníž. přenesená",J110,0)</f>
        <v>0</v>
      </c>
      <c r="BI110" s="194">
        <f>IF(N110="nulová",J110,0)</f>
        <v>0</v>
      </c>
      <c r="BJ110" s="24" t="s">
        <v>84</v>
      </c>
      <c r="BK110" s="194">
        <f>ROUND(I110*H110,2)</f>
        <v>0</v>
      </c>
      <c r="BL110" s="24" t="s">
        <v>132</v>
      </c>
      <c r="BM110" s="24" t="s">
        <v>283</v>
      </c>
    </row>
    <row r="111" spans="2:65" s="11" customFormat="1" ht="12">
      <c r="B111" s="211"/>
      <c r="C111" s="212"/>
      <c r="D111" s="195" t="s">
        <v>276</v>
      </c>
      <c r="E111" s="213" t="s">
        <v>33</v>
      </c>
      <c r="F111" s="214" t="s">
        <v>277</v>
      </c>
      <c r="G111" s="212"/>
      <c r="H111" s="213" t="s">
        <v>33</v>
      </c>
      <c r="I111" s="215"/>
      <c r="J111" s="212"/>
      <c r="K111" s="212"/>
      <c r="L111" s="216"/>
      <c r="M111" s="217"/>
      <c r="N111" s="218"/>
      <c r="O111" s="218"/>
      <c r="P111" s="218"/>
      <c r="Q111" s="218"/>
      <c r="R111" s="218"/>
      <c r="S111" s="218"/>
      <c r="T111" s="219"/>
      <c r="AT111" s="220" t="s">
        <v>276</v>
      </c>
      <c r="AU111" s="220" t="s">
        <v>87</v>
      </c>
      <c r="AV111" s="11" t="s">
        <v>84</v>
      </c>
      <c r="AW111" s="11" t="s">
        <v>40</v>
      </c>
      <c r="AX111" s="11" t="s">
        <v>77</v>
      </c>
      <c r="AY111" s="220" t="s">
        <v>128</v>
      </c>
    </row>
    <row r="112" spans="2:65" s="12" customFormat="1" ht="12">
      <c r="B112" s="221"/>
      <c r="C112" s="222"/>
      <c r="D112" s="195" t="s">
        <v>276</v>
      </c>
      <c r="E112" s="223" t="s">
        <v>33</v>
      </c>
      <c r="F112" s="224" t="s">
        <v>284</v>
      </c>
      <c r="G112" s="222"/>
      <c r="H112" s="225">
        <v>56</v>
      </c>
      <c r="I112" s="226"/>
      <c r="J112" s="222"/>
      <c r="K112" s="222"/>
      <c r="L112" s="227"/>
      <c r="M112" s="228"/>
      <c r="N112" s="229"/>
      <c r="O112" s="229"/>
      <c r="P112" s="229"/>
      <c r="Q112" s="229"/>
      <c r="R112" s="229"/>
      <c r="S112" s="229"/>
      <c r="T112" s="230"/>
      <c r="AT112" s="231" t="s">
        <v>276</v>
      </c>
      <c r="AU112" s="231" t="s">
        <v>87</v>
      </c>
      <c r="AV112" s="12" t="s">
        <v>87</v>
      </c>
      <c r="AW112" s="12" t="s">
        <v>40</v>
      </c>
      <c r="AX112" s="12" t="s">
        <v>77</v>
      </c>
      <c r="AY112" s="231" t="s">
        <v>128</v>
      </c>
    </row>
    <row r="113" spans="2:65" s="13" customFormat="1" ht="12">
      <c r="B113" s="232"/>
      <c r="C113" s="233"/>
      <c r="D113" s="195" t="s">
        <v>276</v>
      </c>
      <c r="E113" s="234" t="s">
        <v>33</v>
      </c>
      <c r="F113" s="235" t="s">
        <v>279</v>
      </c>
      <c r="G113" s="233"/>
      <c r="H113" s="236">
        <v>56</v>
      </c>
      <c r="I113" s="237"/>
      <c r="J113" s="233"/>
      <c r="K113" s="233"/>
      <c r="L113" s="238"/>
      <c r="M113" s="239"/>
      <c r="N113" s="240"/>
      <c r="O113" s="240"/>
      <c r="P113" s="240"/>
      <c r="Q113" s="240"/>
      <c r="R113" s="240"/>
      <c r="S113" s="240"/>
      <c r="T113" s="241"/>
      <c r="AT113" s="242" t="s">
        <v>276</v>
      </c>
      <c r="AU113" s="242" t="s">
        <v>87</v>
      </c>
      <c r="AV113" s="13" t="s">
        <v>132</v>
      </c>
      <c r="AW113" s="13" t="s">
        <v>40</v>
      </c>
      <c r="AX113" s="13" t="s">
        <v>84</v>
      </c>
      <c r="AY113" s="242" t="s">
        <v>128</v>
      </c>
    </row>
    <row r="114" spans="2:65" s="1" customFormat="1" ht="16.5" customHeight="1">
      <c r="B114" s="41"/>
      <c r="C114" s="183" t="s">
        <v>143</v>
      </c>
      <c r="D114" s="183" t="s">
        <v>129</v>
      </c>
      <c r="E114" s="184" t="s">
        <v>285</v>
      </c>
      <c r="F114" s="185" t="s">
        <v>286</v>
      </c>
      <c r="G114" s="186" t="s">
        <v>282</v>
      </c>
      <c r="H114" s="187">
        <v>56</v>
      </c>
      <c r="I114" s="188"/>
      <c r="J114" s="189">
        <f>ROUND(I114*H114,2)</f>
        <v>0</v>
      </c>
      <c r="K114" s="185" t="s">
        <v>274</v>
      </c>
      <c r="L114" s="61"/>
      <c r="M114" s="190" t="s">
        <v>33</v>
      </c>
      <c r="N114" s="191" t="s">
        <v>48</v>
      </c>
      <c r="O114" s="42"/>
      <c r="P114" s="192">
        <f>O114*H114</f>
        <v>0</v>
      </c>
      <c r="Q114" s="192">
        <v>0</v>
      </c>
      <c r="R114" s="192">
        <f>Q114*H114</f>
        <v>0</v>
      </c>
      <c r="S114" s="192">
        <v>0</v>
      </c>
      <c r="T114" s="193">
        <f>S114*H114</f>
        <v>0</v>
      </c>
      <c r="AR114" s="24" t="s">
        <v>132</v>
      </c>
      <c r="AT114" s="24" t="s">
        <v>129</v>
      </c>
      <c r="AU114" s="24" t="s">
        <v>87</v>
      </c>
      <c r="AY114" s="24" t="s">
        <v>128</v>
      </c>
      <c r="BE114" s="194">
        <f>IF(N114="základní",J114,0)</f>
        <v>0</v>
      </c>
      <c r="BF114" s="194">
        <f>IF(N114="snížená",J114,0)</f>
        <v>0</v>
      </c>
      <c r="BG114" s="194">
        <f>IF(N114="zákl. přenesená",J114,0)</f>
        <v>0</v>
      </c>
      <c r="BH114" s="194">
        <f>IF(N114="sníž. přenesená",J114,0)</f>
        <v>0</v>
      </c>
      <c r="BI114" s="194">
        <f>IF(N114="nulová",J114,0)</f>
        <v>0</v>
      </c>
      <c r="BJ114" s="24" t="s">
        <v>84</v>
      </c>
      <c r="BK114" s="194">
        <f>ROUND(I114*H114,2)</f>
        <v>0</v>
      </c>
      <c r="BL114" s="24" t="s">
        <v>132</v>
      </c>
      <c r="BM114" s="24" t="s">
        <v>287</v>
      </c>
    </row>
    <row r="115" spans="2:65" s="11" customFormat="1" ht="12">
      <c r="B115" s="211"/>
      <c r="C115" s="212"/>
      <c r="D115" s="195" t="s">
        <v>276</v>
      </c>
      <c r="E115" s="213" t="s">
        <v>33</v>
      </c>
      <c r="F115" s="214" t="s">
        <v>277</v>
      </c>
      <c r="G115" s="212"/>
      <c r="H115" s="213" t="s">
        <v>33</v>
      </c>
      <c r="I115" s="215"/>
      <c r="J115" s="212"/>
      <c r="K115" s="212"/>
      <c r="L115" s="216"/>
      <c r="M115" s="217"/>
      <c r="N115" s="218"/>
      <c r="O115" s="218"/>
      <c r="P115" s="218"/>
      <c r="Q115" s="218"/>
      <c r="R115" s="218"/>
      <c r="S115" s="218"/>
      <c r="T115" s="219"/>
      <c r="AT115" s="220" t="s">
        <v>276</v>
      </c>
      <c r="AU115" s="220" t="s">
        <v>87</v>
      </c>
      <c r="AV115" s="11" t="s">
        <v>84</v>
      </c>
      <c r="AW115" s="11" t="s">
        <v>40</v>
      </c>
      <c r="AX115" s="11" t="s">
        <v>77</v>
      </c>
      <c r="AY115" s="220" t="s">
        <v>128</v>
      </c>
    </row>
    <row r="116" spans="2:65" s="12" customFormat="1" ht="12">
      <c r="B116" s="221"/>
      <c r="C116" s="222"/>
      <c r="D116" s="195" t="s">
        <v>276</v>
      </c>
      <c r="E116" s="223" t="s">
        <v>33</v>
      </c>
      <c r="F116" s="224" t="s">
        <v>288</v>
      </c>
      <c r="G116" s="222"/>
      <c r="H116" s="225">
        <v>56</v>
      </c>
      <c r="I116" s="226"/>
      <c r="J116" s="222"/>
      <c r="K116" s="222"/>
      <c r="L116" s="227"/>
      <c r="M116" s="228"/>
      <c r="N116" s="229"/>
      <c r="O116" s="229"/>
      <c r="P116" s="229"/>
      <c r="Q116" s="229"/>
      <c r="R116" s="229"/>
      <c r="S116" s="229"/>
      <c r="T116" s="230"/>
      <c r="AT116" s="231" t="s">
        <v>276</v>
      </c>
      <c r="AU116" s="231" t="s">
        <v>87</v>
      </c>
      <c r="AV116" s="12" t="s">
        <v>87</v>
      </c>
      <c r="AW116" s="12" t="s">
        <v>40</v>
      </c>
      <c r="AX116" s="12" t="s">
        <v>77</v>
      </c>
      <c r="AY116" s="231" t="s">
        <v>128</v>
      </c>
    </row>
    <row r="117" spans="2:65" s="13" customFormat="1" ht="12">
      <c r="B117" s="232"/>
      <c r="C117" s="233"/>
      <c r="D117" s="195" t="s">
        <v>276</v>
      </c>
      <c r="E117" s="234" t="s">
        <v>33</v>
      </c>
      <c r="F117" s="235" t="s">
        <v>279</v>
      </c>
      <c r="G117" s="233"/>
      <c r="H117" s="236">
        <v>56</v>
      </c>
      <c r="I117" s="237"/>
      <c r="J117" s="233"/>
      <c r="K117" s="233"/>
      <c r="L117" s="238"/>
      <c r="M117" s="239"/>
      <c r="N117" s="240"/>
      <c r="O117" s="240"/>
      <c r="P117" s="240"/>
      <c r="Q117" s="240"/>
      <c r="R117" s="240"/>
      <c r="S117" s="240"/>
      <c r="T117" s="241"/>
      <c r="AT117" s="242" t="s">
        <v>276</v>
      </c>
      <c r="AU117" s="242" t="s">
        <v>87</v>
      </c>
      <c r="AV117" s="13" t="s">
        <v>132</v>
      </c>
      <c r="AW117" s="13" t="s">
        <v>40</v>
      </c>
      <c r="AX117" s="13" t="s">
        <v>84</v>
      </c>
      <c r="AY117" s="242" t="s">
        <v>128</v>
      </c>
    </row>
    <row r="118" spans="2:65" s="9" customFormat="1" ht="29.85" customHeight="1">
      <c r="B118" s="169"/>
      <c r="C118" s="170"/>
      <c r="D118" s="171" t="s">
        <v>76</v>
      </c>
      <c r="E118" s="209" t="s">
        <v>143</v>
      </c>
      <c r="F118" s="209" t="s">
        <v>289</v>
      </c>
      <c r="G118" s="170"/>
      <c r="H118" s="170"/>
      <c r="I118" s="173"/>
      <c r="J118" s="210">
        <f>BK118</f>
        <v>0</v>
      </c>
      <c r="K118" s="170"/>
      <c r="L118" s="175"/>
      <c r="M118" s="176"/>
      <c r="N118" s="177"/>
      <c r="O118" s="177"/>
      <c r="P118" s="178">
        <f>SUM(P119:P132)</f>
        <v>0</v>
      </c>
      <c r="Q118" s="177"/>
      <c r="R118" s="178">
        <f>SUM(R119:R132)</f>
        <v>4.2643965499999998</v>
      </c>
      <c r="S118" s="177"/>
      <c r="T118" s="179">
        <f>SUM(T119:T132)</f>
        <v>0</v>
      </c>
      <c r="AR118" s="180" t="s">
        <v>84</v>
      </c>
      <c r="AT118" s="181" t="s">
        <v>76</v>
      </c>
      <c r="AU118" s="181" t="s">
        <v>84</v>
      </c>
      <c r="AY118" s="180" t="s">
        <v>128</v>
      </c>
      <c r="BK118" s="182">
        <f>SUM(BK119:BK132)</f>
        <v>0</v>
      </c>
    </row>
    <row r="119" spans="2:65" s="1" customFormat="1" ht="16.5" customHeight="1">
      <c r="B119" s="41"/>
      <c r="C119" s="183" t="s">
        <v>132</v>
      </c>
      <c r="D119" s="183" t="s">
        <v>129</v>
      </c>
      <c r="E119" s="184" t="s">
        <v>290</v>
      </c>
      <c r="F119" s="185" t="s">
        <v>291</v>
      </c>
      <c r="G119" s="186" t="s">
        <v>292</v>
      </c>
      <c r="H119" s="187">
        <v>2.9000000000000001E-2</v>
      </c>
      <c r="I119" s="188"/>
      <c r="J119" s="189">
        <f>ROUND(I119*H119,2)</f>
        <v>0</v>
      </c>
      <c r="K119" s="185" t="s">
        <v>274</v>
      </c>
      <c r="L119" s="61"/>
      <c r="M119" s="190" t="s">
        <v>33</v>
      </c>
      <c r="N119" s="191" t="s">
        <v>48</v>
      </c>
      <c r="O119" s="42"/>
      <c r="P119" s="192">
        <f>O119*H119</f>
        <v>0</v>
      </c>
      <c r="Q119" s="192">
        <v>1.0900000000000001</v>
      </c>
      <c r="R119" s="192">
        <f>Q119*H119</f>
        <v>3.1610000000000006E-2</v>
      </c>
      <c r="S119" s="192">
        <v>0</v>
      </c>
      <c r="T119" s="193">
        <f>S119*H119</f>
        <v>0</v>
      </c>
      <c r="AR119" s="24" t="s">
        <v>132</v>
      </c>
      <c r="AT119" s="24" t="s">
        <v>129</v>
      </c>
      <c r="AU119" s="24" t="s">
        <v>87</v>
      </c>
      <c r="AY119" s="24" t="s">
        <v>128</v>
      </c>
      <c r="BE119" s="194">
        <f>IF(N119="základní",J119,0)</f>
        <v>0</v>
      </c>
      <c r="BF119" s="194">
        <f>IF(N119="snížená",J119,0)</f>
        <v>0</v>
      </c>
      <c r="BG119" s="194">
        <f>IF(N119="zákl. přenesená",J119,0)</f>
        <v>0</v>
      </c>
      <c r="BH119" s="194">
        <f>IF(N119="sníž. přenesená",J119,0)</f>
        <v>0</v>
      </c>
      <c r="BI119" s="194">
        <f>IF(N119="nulová",J119,0)</f>
        <v>0</v>
      </c>
      <c r="BJ119" s="24" t="s">
        <v>84</v>
      </c>
      <c r="BK119" s="194">
        <f>ROUND(I119*H119,2)</f>
        <v>0</v>
      </c>
      <c r="BL119" s="24" t="s">
        <v>132</v>
      </c>
      <c r="BM119" s="24" t="s">
        <v>293</v>
      </c>
    </row>
    <row r="120" spans="2:65" s="12" customFormat="1" ht="12">
      <c r="B120" s="221"/>
      <c r="C120" s="222"/>
      <c r="D120" s="195" t="s">
        <v>276</v>
      </c>
      <c r="E120" s="223" t="s">
        <v>33</v>
      </c>
      <c r="F120" s="224" t="s">
        <v>294</v>
      </c>
      <c r="G120" s="222"/>
      <c r="H120" s="225">
        <v>2.9000000000000001E-2</v>
      </c>
      <c r="I120" s="226"/>
      <c r="J120" s="222"/>
      <c r="K120" s="222"/>
      <c r="L120" s="227"/>
      <c r="M120" s="228"/>
      <c r="N120" s="229"/>
      <c r="O120" s="229"/>
      <c r="P120" s="229"/>
      <c r="Q120" s="229"/>
      <c r="R120" s="229"/>
      <c r="S120" s="229"/>
      <c r="T120" s="230"/>
      <c r="AT120" s="231" t="s">
        <v>276</v>
      </c>
      <c r="AU120" s="231" t="s">
        <v>87</v>
      </c>
      <c r="AV120" s="12" t="s">
        <v>87</v>
      </c>
      <c r="AW120" s="12" t="s">
        <v>40</v>
      </c>
      <c r="AX120" s="12" t="s">
        <v>77</v>
      </c>
      <c r="AY120" s="231" t="s">
        <v>128</v>
      </c>
    </row>
    <row r="121" spans="2:65" s="13" customFormat="1" ht="12">
      <c r="B121" s="232"/>
      <c r="C121" s="233"/>
      <c r="D121" s="195" t="s">
        <v>276</v>
      </c>
      <c r="E121" s="234" t="s">
        <v>33</v>
      </c>
      <c r="F121" s="235" t="s">
        <v>279</v>
      </c>
      <c r="G121" s="233"/>
      <c r="H121" s="236">
        <v>2.9000000000000001E-2</v>
      </c>
      <c r="I121" s="237"/>
      <c r="J121" s="233"/>
      <c r="K121" s="233"/>
      <c r="L121" s="238"/>
      <c r="M121" s="239"/>
      <c r="N121" s="240"/>
      <c r="O121" s="240"/>
      <c r="P121" s="240"/>
      <c r="Q121" s="240"/>
      <c r="R121" s="240"/>
      <c r="S121" s="240"/>
      <c r="T121" s="241"/>
      <c r="AT121" s="242" t="s">
        <v>276</v>
      </c>
      <c r="AU121" s="242" t="s">
        <v>87</v>
      </c>
      <c r="AV121" s="13" t="s">
        <v>132</v>
      </c>
      <c r="AW121" s="13" t="s">
        <v>40</v>
      </c>
      <c r="AX121" s="13" t="s">
        <v>84</v>
      </c>
      <c r="AY121" s="242" t="s">
        <v>128</v>
      </c>
    </row>
    <row r="122" spans="2:65" s="1" customFormat="1" ht="16.5" customHeight="1">
      <c r="B122" s="41"/>
      <c r="C122" s="183" t="s">
        <v>152</v>
      </c>
      <c r="D122" s="183" t="s">
        <v>129</v>
      </c>
      <c r="E122" s="184" t="s">
        <v>295</v>
      </c>
      <c r="F122" s="185" t="s">
        <v>296</v>
      </c>
      <c r="G122" s="186" t="s">
        <v>273</v>
      </c>
      <c r="H122" s="187">
        <v>142.88499999999999</v>
      </c>
      <c r="I122" s="188"/>
      <c r="J122" s="189">
        <f>ROUND(I122*H122,2)</f>
        <v>0</v>
      </c>
      <c r="K122" s="185" t="s">
        <v>274</v>
      </c>
      <c r="L122" s="61"/>
      <c r="M122" s="190" t="s">
        <v>33</v>
      </c>
      <c r="N122" s="191" t="s">
        <v>48</v>
      </c>
      <c r="O122" s="42"/>
      <c r="P122" s="192">
        <f>O122*H122</f>
        <v>0</v>
      </c>
      <c r="Q122" s="192">
        <v>2.8570000000000002E-2</v>
      </c>
      <c r="R122" s="192">
        <f>Q122*H122</f>
        <v>4.08222445</v>
      </c>
      <c r="S122" s="192">
        <v>0</v>
      </c>
      <c r="T122" s="193">
        <f>S122*H122</f>
        <v>0</v>
      </c>
      <c r="AR122" s="24" t="s">
        <v>132</v>
      </c>
      <c r="AT122" s="24" t="s">
        <v>129</v>
      </c>
      <c r="AU122" s="24" t="s">
        <v>87</v>
      </c>
      <c r="AY122" s="24" t="s">
        <v>128</v>
      </c>
      <c r="BE122" s="194">
        <f>IF(N122="základní",J122,0)</f>
        <v>0</v>
      </c>
      <c r="BF122" s="194">
        <f>IF(N122="snížená",J122,0)</f>
        <v>0</v>
      </c>
      <c r="BG122" s="194">
        <f>IF(N122="zákl. přenesená",J122,0)</f>
        <v>0</v>
      </c>
      <c r="BH122" s="194">
        <f>IF(N122="sníž. přenesená",J122,0)</f>
        <v>0</v>
      </c>
      <c r="BI122" s="194">
        <f>IF(N122="nulová",J122,0)</f>
        <v>0</v>
      </c>
      <c r="BJ122" s="24" t="s">
        <v>84</v>
      </c>
      <c r="BK122" s="194">
        <f>ROUND(I122*H122,2)</f>
        <v>0</v>
      </c>
      <c r="BL122" s="24" t="s">
        <v>132</v>
      </c>
      <c r="BM122" s="24" t="s">
        <v>297</v>
      </c>
    </row>
    <row r="123" spans="2:65" s="11" customFormat="1" ht="12">
      <c r="B123" s="211"/>
      <c r="C123" s="212"/>
      <c r="D123" s="195" t="s">
        <v>276</v>
      </c>
      <c r="E123" s="213" t="s">
        <v>33</v>
      </c>
      <c r="F123" s="214" t="s">
        <v>277</v>
      </c>
      <c r="G123" s="212"/>
      <c r="H123" s="213" t="s">
        <v>33</v>
      </c>
      <c r="I123" s="215"/>
      <c r="J123" s="212"/>
      <c r="K123" s="212"/>
      <c r="L123" s="216"/>
      <c r="M123" s="217"/>
      <c r="N123" s="218"/>
      <c r="O123" s="218"/>
      <c r="P123" s="218"/>
      <c r="Q123" s="218"/>
      <c r="R123" s="218"/>
      <c r="S123" s="218"/>
      <c r="T123" s="219"/>
      <c r="AT123" s="220" t="s">
        <v>276</v>
      </c>
      <c r="AU123" s="220" t="s">
        <v>87</v>
      </c>
      <c r="AV123" s="11" t="s">
        <v>84</v>
      </c>
      <c r="AW123" s="11" t="s">
        <v>40</v>
      </c>
      <c r="AX123" s="11" t="s">
        <v>77</v>
      </c>
      <c r="AY123" s="220" t="s">
        <v>128</v>
      </c>
    </row>
    <row r="124" spans="2:65" s="12" customFormat="1" ht="12">
      <c r="B124" s="221"/>
      <c r="C124" s="222"/>
      <c r="D124" s="195" t="s">
        <v>276</v>
      </c>
      <c r="E124" s="223" t="s">
        <v>33</v>
      </c>
      <c r="F124" s="224" t="s">
        <v>298</v>
      </c>
      <c r="G124" s="222"/>
      <c r="H124" s="225">
        <v>142.88499999999999</v>
      </c>
      <c r="I124" s="226"/>
      <c r="J124" s="222"/>
      <c r="K124" s="222"/>
      <c r="L124" s="227"/>
      <c r="M124" s="228"/>
      <c r="N124" s="229"/>
      <c r="O124" s="229"/>
      <c r="P124" s="229"/>
      <c r="Q124" s="229"/>
      <c r="R124" s="229"/>
      <c r="S124" s="229"/>
      <c r="T124" s="230"/>
      <c r="AT124" s="231" t="s">
        <v>276</v>
      </c>
      <c r="AU124" s="231" t="s">
        <v>87</v>
      </c>
      <c r="AV124" s="12" t="s">
        <v>87</v>
      </c>
      <c r="AW124" s="12" t="s">
        <v>40</v>
      </c>
      <c r="AX124" s="12" t="s">
        <v>77</v>
      </c>
      <c r="AY124" s="231" t="s">
        <v>128</v>
      </c>
    </row>
    <row r="125" spans="2:65" s="13" customFormat="1" ht="12">
      <c r="B125" s="232"/>
      <c r="C125" s="233"/>
      <c r="D125" s="195" t="s">
        <v>276</v>
      </c>
      <c r="E125" s="234" t="s">
        <v>33</v>
      </c>
      <c r="F125" s="235" t="s">
        <v>279</v>
      </c>
      <c r="G125" s="233"/>
      <c r="H125" s="236">
        <v>142.88499999999999</v>
      </c>
      <c r="I125" s="237"/>
      <c r="J125" s="233"/>
      <c r="K125" s="233"/>
      <c r="L125" s="238"/>
      <c r="M125" s="239"/>
      <c r="N125" s="240"/>
      <c r="O125" s="240"/>
      <c r="P125" s="240"/>
      <c r="Q125" s="240"/>
      <c r="R125" s="240"/>
      <c r="S125" s="240"/>
      <c r="T125" s="241"/>
      <c r="AT125" s="242" t="s">
        <v>276</v>
      </c>
      <c r="AU125" s="242" t="s">
        <v>87</v>
      </c>
      <c r="AV125" s="13" t="s">
        <v>132</v>
      </c>
      <c r="AW125" s="13" t="s">
        <v>40</v>
      </c>
      <c r="AX125" s="13" t="s">
        <v>84</v>
      </c>
      <c r="AY125" s="242" t="s">
        <v>128</v>
      </c>
    </row>
    <row r="126" spans="2:65" s="1" customFormat="1" ht="16.5" customHeight="1">
      <c r="B126" s="41"/>
      <c r="C126" s="183" t="s">
        <v>156</v>
      </c>
      <c r="D126" s="183" t="s">
        <v>129</v>
      </c>
      <c r="E126" s="184" t="s">
        <v>299</v>
      </c>
      <c r="F126" s="185" t="s">
        <v>300</v>
      </c>
      <c r="G126" s="186" t="s">
        <v>273</v>
      </c>
      <c r="H126" s="187">
        <v>0.84499999999999997</v>
      </c>
      <c r="I126" s="188"/>
      <c r="J126" s="189">
        <f>ROUND(I126*H126,2)</f>
        <v>0</v>
      </c>
      <c r="K126" s="185" t="s">
        <v>274</v>
      </c>
      <c r="L126" s="61"/>
      <c r="M126" s="190" t="s">
        <v>33</v>
      </c>
      <c r="N126" s="191" t="s">
        <v>48</v>
      </c>
      <c r="O126" s="42"/>
      <c r="P126" s="192">
        <f>O126*H126</f>
        <v>0</v>
      </c>
      <c r="Q126" s="192">
        <v>0.17818000000000001</v>
      </c>
      <c r="R126" s="192">
        <f>Q126*H126</f>
        <v>0.1505621</v>
      </c>
      <c r="S126" s="192">
        <v>0</v>
      </c>
      <c r="T126" s="193">
        <f>S126*H126</f>
        <v>0</v>
      </c>
      <c r="AR126" s="24" t="s">
        <v>132</v>
      </c>
      <c r="AT126" s="24" t="s">
        <v>129</v>
      </c>
      <c r="AU126" s="24" t="s">
        <v>87</v>
      </c>
      <c r="AY126" s="24" t="s">
        <v>128</v>
      </c>
      <c r="BE126" s="194">
        <f>IF(N126="základní",J126,0)</f>
        <v>0</v>
      </c>
      <c r="BF126" s="194">
        <f>IF(N126="snížená",J126,0)</f>
        <v>0</v>
      </c>
      <c r="BG126" s="194">
        <f>IF(N126="zákl. přenesená",J126,0)</f>
        <v>0</v>
      </c>
      <c r="BH126" s="194">
        <f>IF(N126="sníž. přenesená",J126,0)</f>
        <v>0</v>
      </c>
      <c r="BI126" s="194">
        <f>IF(N126="nulová",J126,0)</f>
        <v>0</v>
      </c>
      <c r="BJ126" s="24" t="s">
        <v>84</v>
      </c>
      <c r="BK126" s="194">
        <f>ROUND(I126*H126,2)</f>
        <v>0</v>
      </c>
      <c r="BL126" s="24" t="s">
        <v>132</v>
      </c>
      <c r="BM126" s="24" t="s">
        <v>301</v>
      </c>
    </row>
    <row r="127" spans="2:65" s="12" customFormat="1" ht="12">
      <c r="B127" s="221"/>
      <c r="C127" s="222"/>
      <c r="D127" s="195" t="s">
        <v>276</v>
      </c>
      <c r="E127" s="223" t="s">
        <v>33</v>
      </c>
      <c r="F127" s="224" t="s">
        <v>302</v>
      </c>
      <c r="G127" s="222"/>
      <c r="H127" s="225">
        <v>0.84499999999999997</v>
      </c>
      <c r="I127" s="226"/>
      <c r="J127" s="222"/>
      <c r="K127" s="222"/>
      <c r="L127" s="227"/>
      <c r="M127" s="228"/>
      <c r="N127" s="229"/>
      <c r="O127" s="229"/>
      <c r="P127" s="229"/>
      <c r="Q127" s="229"/>
      <c r="R127" s="229"/>
      <c r="S127" s="229"/>
      <c r="T127" s="230"/>
      <c r="AT127" s="231" t="s">
        <v>276</v>
      </c>
      <c r="AU127" s="231" t="s">
        <v>87</v>
      </c>
      <c r="AV127" s="12" t="s">
        <v>87</v>
      </c>
      <c r="AW127" s="12" t="s">
        <v>40</v>
      </c>
      <c r="AX127" s="12" t="s">
        <v>77</v>
      </c>
      <c r="AY127" s="231" t="s">
        <v>128</v>
      </c>
    </row>
    <row r="128" spans="2:65" s="13" customFormat="1" ht="12">
      <c r="B128" s="232"/>
      <c r="C128" s="233"/>
      <c r="D128" s="195" t="s">
        <v>276</v>
      </c>
      <c r="E128" s="234" t="s">
        <v>33</v>
      </c>
      <c r="F128" s="235" t="s">
        <v>279</v>
      </c>
      <c r="G128" s="233"/>
      <c r="H128" s="236">
        <v>0.84499999999999997</v>
      </c>
      <c r="I128" s="237"/>
      <c r="J128" s="233"/>
      <c r="K128" s="233"/>
      <c r="L128" s="238"/>
      <c r="M128" s="239"/>
      <c r="N128" s="240"/>
      <c r="O128" s="240"/>
      <c r="P128" s="240"/>
      <c r="Q128" s="240"/>
      <c r="R128" s="240"/>
      <c r="S128" s="240"/>
      <c r="T128" s="241"/>
      <c r="AT128" s="242" t="s">
        <v>276</v>
      </c>
      <c r="AU128" s="242" t="s">
        <v>87</v>
      </c>
      <c r="AV128" s="13" t="s">
        <v>132</v>
      </c>
      <c r="AW128" s="13" t="s">
        <v>40</v>
      </c>
      <c r="AX128" s="13" t="s">
        <v>84</v>
      </c>
      <c r="AY128" s="242" t="s">
        <v>128</v>
      </c>
    </row>
    <row r="129" spans="2:65" s="1" customFormat="1" ht="16.5" customHeight="1">
      <c r="B129" s="41"/>
      <c r="C129" s="183" t="s">
        <v>160</v>
      </c>
      <c r="D129" s="183" t="s">
        <v>129</v>
      </c>
      <c r="E129" s="184" t="s">
        <v>303</v>
      </c>
      <c r="F129" s="185" t="s">
        <v>304</v>
      </c>
      <c r="G129" s="186" t="s">
        <v>273</v>
      </c>
      <c r="H129" s="187">
        <v>72.8</v>
      </c>
      <c r="I129" s="188"/>
      <c r="J129" s="189">
        <f>ROUND(I129*H129,2)</f>
        <v>0</v>
      </c>
      <c r="K129" s="185" t="s">
        <v>274</v>
      </c>
      <c r="L129" s="61"/>
      <c r="M129" s="190" t="s">
        <v>33</v>
      </c>
      <c r="N129" s="191" t="s">
        <v>48</v>
      </c>
      <c r="O129" s="42"/>
      <c r="P129" s="192">
        <f>O129*H129</f>
        <v>0</v>
      </c>
      <c r="Q129" s="192">
        <v>0</v>
      </c>
      <c r="R129" s="192">
        <f>Q129*H129</f>
        <v>0</v>
      </c>
      <c r="S129" s="192">
        <v>0</v>
      </c>
      <c r="T129" s="193">
        <f>S129*H129</f>
        <v>0</v>
      </c>
      <c r="AR129" s="24" t="s">
        <v>132</v>
      </c>
      <c r="AT129" s="24" t="s">
        <v>129</v>
      </c>
      <c r="AU129" s="24" t="s">
        <v>87</v>
      </c>
      <c r="AY129" s="24" t="s">
        <v>128</v>
      </c>
      <c r="BE129" s="194">
        <f>IF(N129="základní",J129,0)</f>
        <v>0</v>
      </c>
      <c r="BF129" s="194">
        <f>IF(N129="snížená",J129,0)</f>
        <v>0</v>
      </c>
      <c r="BG129" s="194">
        <f>IF(N129="zákl. přenesená",J129,0)</f>
        <v>0</v>
      </c>
      <c r="BH129" s="194">
        <f>IF(N129="sníž. přenesená",J129,0)</f>
        <v>0</v>
      </c>
      <c r="BI129" s="194">
        <f>IF(N129="nulová",J129,0)</f>
        <v>0</v>
      </c>
      <c r="BJ129" s="24" t="s">
        <v>84</v>
      </c>
      <c r="BK129" s="194">
        <f>ROUND(I129*H129,2)</f>
        <v>0</v>
      </c>
      <c r="BL129" s="24" t="s">
        <v>132</v>
      </c>
      <c r="BM129" s="24" t="s">
        <v>305</v>
      </c>
    </row>
    <row r="130" spans="2:65" s="11" customFormat="1" ht="12">
      <c r="B130" s="211"/>
      <c r="C130" s="212"/>
      <c r="D130" s="195" t="s">
        <v>276</v>
      </c>
      <c r="E130" s="213" t="s">
        <v>33</v>
      </c>
      <c r="F130" s="214" t="s">
        <v>277</v>
      </c>
      <c r="G130" s="212"/>
      <c r="H130" s="213" t="s">
        <v>33</v>
      </c>
      <c r="I130" s="215"/>
      <c r="J130" s="212"/>
      <c r="K130" s="212"/>
      <c r="L130" s="216"/>
      <c r="M130" s="217"/>
      <c r="N130" s="218"/>
      <c r="O130" s="218"/>
      <c r="P130" s="218"/>
      <c r="Q130" s="218"/>
      <c r="R130" s="218"/>
      <c r="S130" s="218"/>
      <c r="T130" s="219"/>
      <c r="AT130" s="220" t="s">
        <v>276</v>
      </c>
      <c r="AU130" s="220" t="s">
        <v>87</v>
      </c>
      <c r="AV130" s="11" t="s">
        <v>84</v>
      </c>
      <c r="AW130" s="11" t="s">
        <v>40</v>
      </c>
      <c r="AX130" s="11" t="s">
        <v>77</v>
      </c>
      <c r="AY130" s="220" t="s">
        <v>128</v>
      </c>
    </row>
    <row r="131" spans="2:65" s="12" customFormat="1" ht="12">
      <c r="B131" s="221"/>
      <c r="C131" s="222"/>
      <c r="D131" s="195" t="s">
        <v>276</v>
      </c>
      <c r="E131" s="223" t="s">
        <v>33</v>
      </c>
      <c r="F131" s="224" t="s">
        <v>306</v>
      </c>
      <c r="G131" s="222"/>
      <c r="H131" s="225">
        <v>72.8</v>
      </c>
      <c r="I131" s="226"/>
      <c r="J131" s="222"/>
      <c r="K131" s="222"/>
      <c r="L131" s="227"/>
      <c r="M131" s="228"/>
      <c r="N131" s="229"/>
      <c r="O131" s="229"/>
      <c r="P131" s="229"/>
      <c r="Q131" s="229"/>
      <c r="R131" s="229"/>
      <c r="S131" s="229"/>
      <c r="T131" s="230"/>
      <c r="AT131" s="231" t="s">
        <v>276</v>
      </c>
      <c r="AU131" s="231" t="s">
        <v>87</v>
      </c>
      <c r="AV131" s="12" t="s">
        <v>87</v>
      </c>
      <c r="AW131" s="12" t="s">
        <v>40</v>
      </c>
      <c r="AX131" s="12" t="s">
        <v>77</v>
      </c>
      <c r="AY131" s="231" t="s">
        <v>128</v>
      </c>
    </row>
    <row r="132" spans="2:65" s="13" customFormat="1" ht="12">
      <c r="B132" s="232"/>
      <c r="C132" s="233"/>
      <c r="D132" s="195" t="s">
        <v>276</v>
      </c>
      <c r="E132" s="234" t="s">
        <v>33</v>
      </c>
      <c r="F132" s="235" t="s">
        <v>279</v>
      </c>
      <c r="G132" s="233"/>
      <c r="H132" s="236">
        <v>72.8</v>
      </c>
      <c r="I132" s="237"/>
      <c r="J132" s="233"/>
      <c r="K132" s="233"/>
      <c r="L132" s="238"/>
      <c r="M132" s="239"/>
      <c r="N132" s="240"/>
      <c r="O132" s="240"/>
      <c r="P132" s="240"/>
      <c r="Q132" s="240"/>
      <c r="R132" s="240"/>
      <c r="S132" s="240"/>
      <c r="T132" s="241"/>
      <c r="AT132" s="242" t="s">
        <v>276</v>
      </c>
      <c r="AU132" s="242" t="s">
        <v>87</v>
      </c>
      <c r="AV132" s="13" t="s">
        <v>132</v>
      </c>
      <c r="AW132" s="13" t="s">
        <v>40</v>
      </c>
      <c r="AX132" s="13" t="s">
        <v>84</v>
      </c>
      <c r="AY132" s="242" t="s">
        <v>128</v>
      </c>
    </row>
    <row r="133" spans="2:65" s="9" customFormat="1" ht="29.85" customHeight="1">
      <c r="B133" s="169"/>
      <c r="C133" s="170"/>
      <c r="D133" s="171" t="s">
        <v>76</v>
      </c>
      <c r="E133" s="209" t="s">
        <v>132</v>
      </c>
      <c r="F133" s="209" t="s">
        <v>307</v>
      </c>
      <c r="G133" s="170"/>
      <c r="H133" s="170"/>
      <c r="I133" s="173"/>
      <c r="J133" s="210">
        <f>BK133</f>
        <v>0</v>
      </c>
      <c r="K133" s="170"/>
      <c r="L133" s="175"/>
      <c r="M133" s="176"/>
      <c r="N133" s="177"/>
      <c r="O133" s="177"/>
      <c r="P133" s="178">
        <f>P134</f>
        <v>0</v>
      </c>
      <c r="Q133" s="177"/>
      <c r="R133" s="178">
        <f>R134</f>
        <v>4.5560000000000003E-2</v>
      </c>
      <c r="S133" s="177"/>
      <c r="T133" s="179">
        <f>T134</f>
        <v>0</v>
      </c>
      <c r="AR133" s="180" t="s">
        <v>84</v>
      </c>
      <c r="AT133" s="181" t="s">
        <v>76</v>
      </c>
      <c r="AU133" s="181" t="s">
        <v>84</v>
      </c>
      <c r="AY133" s="180" t="s">
        <v>128</v>
      </c>
      <c r="BK133" s="182">
        <f>BK134</f>
        <v>0</v>
      </c>
    </row>
    <row r="134" spans="2:65" s="1" customFormat="1" ht="16.5" customHeight="1">
      <c r="B134" s="41"/>
      <c r="C134" s="183" t="s">
        <v>164</v>
      </c>
      <c r="D134" s="183" t="s">
        <v>129</v>
      </c>
      <c r="E134" s="184" t="s">
        <v>308</v>
      </c>
      <c r="F134" s="185" t="s">
        <v>309</v>
      </c>
      <c r="G134" s="186" t="s">
        <v>310</v>
      </c>
      <c r="H134" s="187">
        <v>2</v>
      </c>
      <c r="I134" s="188"/>
      <c r="J134" s="189">
        <f>ROUND(I134*H134,2)</f>
        <v>0</v>
      </c>
      <c r="K134" s="185" t="s">
        <v>274</v>
      </c>
      <c r="L134" s="61"/>
      <c r="M134" s="190" t="s">
        <v>33</v>
      </c>
      <c r="N134" s="191" t="s">
        <v>48</v>
      </c>
      <c r="O134" s="42"/>
      <c r="P134" s="192">
        <f>O134*H134</f>
        <v>0</v>
      </c>
      <c r="Q134" s="192">
        <v>2.2780000000000002E-2</v>
      </c>
      <c r="R134" s="192">
        <f>Q134*H134</f>
        <v>4.5560000000000003E-2</v>
      </c>
      <c r="S134" s="192">
        <v>0</v>
      </c>
      <c r="T134" s="193">
        <f>S134*H134</f>
        <v>0</v>
      </c>
      <c r="AR134" s="24" t="s">
        <v>132</v>
      </c>
      <c r="AT134" s="24" t="s">
        <v>129</v>
      </c>
      <c r="AU134" s="24" t="s">
        <v>87</v>
      </c>
      <c r="AY134" s="24" t="s">
        <v>128</v>
      </c>
      <c r="BE134" s="194">
        <f>IF(N134="základní",J134,0)</f>
        <v>0</v>
      </c>
      <c r="BF134" s="194">
        <f>IF(N134="snížená",J134,0)</f>
        <v>0</v>
      </c>
      <c r="BG134" s="194">
        <f>IF(N134="zákl. přenesená",J134,0)</f>
        <v>0</v>
      </c>
      <c r="BH134" s="194">
        <f>IF(N134="sníž. přenesená",J134,0)</f>
        <v>0</v>
      </c>
      <c r="BI134" s="194">
        <f>IF(N134="nulová",J134,0)</f>
        <v>0</v>
      </c>
      <c r="BJ134" s="24" t="s">
        <v>84</v>
      </c>
      <c r="BK134" s="194">
        <f>ROUND(I134*H134,2)</f>
        <v>0</v>
      </c>
      <c r="BL134" s="24" t="s">
        <v>132</v>
      </c>
      <c r="BM134" s="24" t="s">
        <v>311</v>
      </c>
    </row>
    <row r="135" spans="2:65" s="9" customFormat="1" ht="29.85" customHeight="1">
      <c r="B135" s="169"/>
      <c r="C135" s="170"/>
      <c r="D135" s="171" t="s">
        <v>76</v>
      </c>
      <c r="E135" s="209" t="s">
        <v>152</v>
      </c>
      <c r="F135" s="209" t="s">
        <v>312</v>
      </c>
      <c r="G135" s="170"/>
      <c r="H135" s="170"/>
      <c r="I135" s="173"/>
      <c r="J135" s="210">
        <f>BK135</f>
        <v>0</v>
      </c>
      <c r="K135" s="170"/>
      <c r="L135" s="175"/>
      <c r="M135" s="176"/>
      <c r="N135" s="177"/>
      <c r="O135" s="177"/>
      <c r="P135" s="178">
        <f>SUM(P136:P145)</f>
        <v>0</v>
      </c>
      <c r="Q135" s="177"/>
      <c r="R135" s="178">
        <f>SUM(R136:R145)</f>
        <v>3.3577600000000003</v>
      </c>
      <c r="S135" s="177"/>
      <c r="T135" s="179">
        <f>SUM(T136:T145)</f>
        <v>0</v>
      </c>
      <c r="AR135" s="180" t="s">
        <v>84</v>
      </c>
      <c r="AT135" s="181" t="s">
        <v>76</v>
      </c>
      <c r="AU135" s="181" t="s">
        <v>84</v>
      </c>
      <c r="AY135" s="180" t="s">
        <v>128</v>
      </c>
      <c r="BK135" s="182">
        <f>SUM(BK136:BK145)</f>
        <v>0</v>
      </c>
    </row>
    <row r="136" spans="2:65" s="1" customFormat="1" ht="16.5" customHeight="1">
      <c r="B136" s="41"/>
      <c r="C136" s="183" t="s">
        <v>168</v>
      </c>
      <c r="D136" s="183" t="s">
        <v>129</v>
      </c>
      <c r="E136" s="184" t="s">
        <v>313</v>
      </c>
      <c r="F136" s="185" t="s">
        <v>314</v>
      </c>
      <c r="G136" s="186" t="s">
        <v>273</v>
      </c>
      <c r="H136" s="187">
        <v>28</v>
      </c>
      <c r="I136" s="188"/>
      <c r="J136" s="189">
        <f>ROUND(I136*H136,2)</f>
        <v>0</v>
      </c>
      <c r="K136" s="185" t="s">
        <v>274</v>
      </c>
      <c r="L136" s="61"/>
      <c r="M136" s="190" t="s">
        <v>33</v>
      </c>
      <c r="N136" s="191" t="s">
        <v>48</v>
      </c>
      <c r="O136" s="42"/>
      <c r="P136" s="192">
        <f>O136*H136</f>
        <v>0</v>
      </c>
      <c r="Q136" s="192">
        <v>0</v>
      </c>
      <c r="R136" s="192">
        <f>Q136*H136</f>
        <v>0</v>
      </c>
      <c r="S136" s="192">
        <v>0</v>
      </c>
      <c r="T136" s="193">
        <f>S136*H136</f>
        <v>0</v>
      </c>
      <c r="AR136" s="24" t="s">
        <v>132</v>
      </c>
      <c r="AT136" s="24" t="s">
        <v>129</v>
      </c>
      <c r="AU136" s="24" t="s">
        <v>87</v>
      </c>
      <c r="AY136" s="24" t="s">
        <v>128</v>
      </c>
      <c r="BE136" s="194">
        <f>IF(N136="základní",J136,0)</f>
        <v>0</v>
      </c>
      <c r="BF136" s="194">
        <f>IF(N136="snížená",J136,0)</f>
        <v>0</v>
      </c>
      <c r="BG136" s="194">
        <f>IF(N136="zákl. přenesená",J136,0)</f>
        <v>0</v>
      </c>
      <c r="BH136" s="194">
        <f>IF(N136="sníž. přenesená",J136,0)</f>
        <v>0</v>
      </c>
      <c r="BI136" s="194">
        <f>IF(N136="nulová",J136,0)</f>
        <v>0</v>
      </c>
      <c r="BJ136" s="24" t="s">
        <v>84</v>
      </c>
      <c r="BK136" s="194">
        <f>ROUND(I136*H136,2)</f>
        <v>0</v>
      </c>
      <c r="BL136" s="24" t="s">
        <v>132</v>
      </c>
      <c r="BM136" s="24" t="s">
        <v>315</v>
      </c>
    </row>
    <row r="137" spans="2:65" s="11" customFormat="1" ht="12">
      <c r="B137" s="211"/>
      <c r="C137" s="212"/>
      <c r="D137" s="195" t="s">
        <v>276</v>
      </c>
      <c r="E137" s="213" t="s">
        <v>33</v>
      </c>
      <c r="F137" s="214" t="s">
        <v>277</v>
      </c>
      <c r="G137" s="212"/>
      <c r="H137" s="213" t="s">
        <v>33</v>
      </c>
      <c r="I137" s="215"/>
      <c r="J137" s="212"/>
      <c r="K137" s="212"/>
      <c r="L137" s="216"/>
      <c r="M137" s="217"/>
      <c r="N137" s="218"/>
      <c r="O137" s="218"/>
      <c r="P137" s="218"/>
      <c r="Q137" s="218"/>
      <c r="R137" s="218"/>
      <c r="S137" s="218"/>
      <c r="T137" s="219"/>
      <c r="AT137" s="220" t="s">
        <v>276</v>
      </c>
      <c r="AU137" s="220" t="s">
        <v>87</v>
      </c>
      <c r="AV137" s="11" t="s">
        <v>84</v>
      </c>
      <c r="AW137" s="11" t="s">
        <v>40</v>
      </c>
      <c r="AX137" s="11" t="s">
        <v>77</v>
      </c>
      <c r="AY137" s="220" t="s">
        <v>128</v>
      </c>
    </row>
    <row r="138" spans="2:65" s="12" customFormat="1" ht="12">
      <c r="B138" s="221"/>
      <c r="C138" s="222"/>
      <c r="D138" s="195" t="s">
        <v>276</v>
      </c>
      <c r="E138" s="223" t="s">
        <v>33</v>
      </c>
      <c r="F138" s="224" t="s">
        <v>278</v>
      </c>
      <c r="G138" s="222"/>
      <c r="H138" s="225">
        <v>28</v>
      </c>
      <c r="I138" s="226"/>
      <c r="J138" s="222"/>
      <c r="K138" s="222"/>
      <c r="L138" s="227"/>
      <c r="M138" s="228"/>
      <c r="N138" s="229"/>
      <c r="O138" s="229"/>
      <c r="P138" s="229"/>
      <c r="Q138" s="229"/>
      <c r="R138" s="229"/>
      <c r="S138" s="229"/>
      <c r="T138" s="230"/>
      <c r="AT138" s="231" t="s">
        <v>276</v>
      </c>
      <c r="AU138" s="231" t="s">
        <v>87</v>
      </c>
      <c r="AV138" s="12" t="s">
        <v>87</v>
      </c>
      <c r="AW138" s="12" t="s">
        <v>40</v>
      </c>
      <c r="AX138" s="12" t="s">
        <v>77</v>
      </c>
      <c r="AY138" s="231" t="s">
        <v>128</v>
      </c>
    </row>
    <row r="139" spans="2:65" s="13" customFormat="1" ht="12">
      <c r="B139" s="232"/>
      <c r="C139" s="233"/>
      <c r="D139" s="195" t="s">
        <v>276</v>
      </c>
      <c r="E139" s="234" t="s">
        <v>33</v>
      </c>
      <c r="F139" s="235" t="s">
        <v>279</v>
      </c>
      <c r="G139" s="233"/>
      <c r="H139" s="236">
        <v>28</v>
      </c>
      <c r="I139" s="237"/>
      <c r="J139" s="233"/>
      <c r="K139" s="233"/>
      <c r="L139" s="238"/>
      <c r="M139" s="239"/>
      <c r="N139" s="240"/>
      <c r="O139" s="240"/>
      <c r="P139" s="240"/>
      <c r="Q139" s="240"/>
      <c r="R139" s="240"/>
      <c r="S139" s="240"/>
      <c r="T139" s="241"/>
      <c r="AT139" s="242" t="s">
        <v>276</v>
      </c>
      <c r="AU139" s="242" t="s">
        <v>87</v>
      </c>
      <c r="AV139" s="13" t="s">
        <v>132</v>
      </c>
      <c r="AW139" s="13" t="s">
        <v>40</v>
      </c>
      <c r="AX139" s="13" t="s">
        <v>84</v>
      </c>
      <c r="AY139" s="242" t="s">
        <v>128</v>
      </c>
    </row>
    <row r="140" spans="2:65" s="1" customFormat="1" ht="25.5" customHeight="1">
      <c r="B140" s="41"/>
      <c r="C140" s="183" t="s">
        <v>172</v>
      </c>
      <c r="D140" s="183" t="s">
        <v>129</v>
      </c>
      <c r="E140" s="184" t="s">
        <v>316</v>
      </c>
      <c r="F140" s="185" t="s">
        <v>317</v>
      </c>
      <c r="G140" s="186" t="s">
        <v>273</v>
      </c>
      <c r="H140" s="187">
        <v>28</v>
      </c>
      <c r="I140" s="188"/>
      <c r="J140" s="189">
        <f>ROUND(I140*H140,2)</f>
        <v>0</v>
      </c>
      <c r="K140" s="185" t="s">
        <v>274</v>
      </c>
      <c r="L140" s="61"/>
      <c r="M140" s="190" t="s">
        <v>33</v>
      </c>
      <c r="N140" s="191" t="s">
        <v>48</v>
      </c>
      <c r="O140" s="42"/>
      <c r="P140" s="192">
        <f>O140*H140</f>
        <v>0</v>
      </c>
      <c r="Q140" s="192">
        <v>0.10100000000000001</v>
      </c>
      <c r="R140" s="192">
        <f>Q140*H140</f>
        <v>2.8280000000000003</v>
      </c>
      <c r="S140" s="192">
        <v>0</v>
      </c>
      <c r="T140" s="193">
        <f>S140*H140</f>
        <v>0</v>
      </c>
      <c r="AR140" s="24" t="s">
        <v>132</v>
      </c>
      <c r="AT140" s="24" t="s">
        <v>129</v>
      </c>
      <c r="AU140" s="24" t="s">
        <v>87</v>
      </c>
      <c r="AY140" s="24" t="s">
        <v>128</v>
      </c>
      <c r="BE140" s="194">
        <f>IF(N140="základní",J140,0)</f>
        <v>0</v>
      </c>
      <c r="BF140" s="194">
        <f>IF(N140="snížená",J140,0)</f>
        <v>0</v>
      </c>
      <c r="BG140" s="194">
        <f>IF(N140="zákl. přenesená",J140,0)</f>
        <v>0</v>
      </c>
      <c r="BH140" s="194">
        <f>IF(N140="sníž. přenesená",J140,0)</f>
        <v>0</v>
      </c>
      <c r="BI140" s="194">
        <f>IF(N140="nulová",J140,0)</f>
        <v>0</v>
      </c>
      <c r="BJ140" s="24" t="s">
        <v>84</v>
      </c>
      <c r="BK140" s="194">
        <f>ROUND(I140*H140,2)</f>
        <v>0</v>
      </c>
      <c r="BL140" s="24" t="s">
        <v>132</v>
      </c>
      <c r="BM140" s="24" t="s">
        <v>318</v>
      </c>
    </row>
    <row r="141" spans="2:65" s="11" customFormat="1" ht="12">
      <c r="B141" s="211"/>
      <c r="C141" s="212"/>
      <c r="D141" s="195" t="s">
        <v>276</v>
      </c>
      <c r="E141" s="213" t="s">
        <v>33</v>
      </c>
      <c r="F141" s="214" t="s">
        <v>277</v>
      </c>
      <c r="G141" s="212"/>
      <c r="H141" s="213" t="s">
        <v>33</v>
      </c>
      <c r="I141" s="215"/>
      <c r="J141" s="212"/>
      <c r="K141" s="212"/>
      <c r="L141" s="216"/>
      <c r="M141" s="217"/>
      <c r="N141" s="218"/>
      <c r="O141" s="218"/>
      <c r="P141" s="218"/>
      <c r="Q141" s="218"/>
      <c r="R141" s="218"/>
      <c r="S141" s="218"/>
      <c r="T141" s="219"/>
      <c r="AT141" s="220" t="s">
        <v>276</v>
      </c>
      <c r="AU141" s="220" t="s">
        <v>87</v>
      </c>
      <c r="AV141" s="11" t="s">
        <v>84</v>
      </c>
      <c r="AW141" s="11" t="s">
        <v>40</v>
      </c>
      <c r="AX141" s="11" t="s">
        <v>77</v>
      </c>
      <c r="AY141" s="220" t="s">
        <v>128</v>
      </c>
    </row>
    <row r="142" spans="2:65" s="12" customFormat="1" ht="12">
      <c r="B142" s="221"/>
      <c r="C142" s="222"/>
      <c r="D142" s="195" t="s">
        <v>276</v>
      </c>
      <c r="E142" s="223" t="s">
        <v>33</v>
      </c>
      <c r="F142" s="224" t="s">
        <v>278</v>
      </c>
      <c r="G142" s="222"/>
      <c r="H142" s="225">
        <v>28</v>
      </c>
      <c r="I142" s="226"/>
      <c r="J142" s="222"/>
      <c r="K142" s="222"/>
      <c r="L142" s="227"/>
      <c r="M142" s="228"/>
      <c r="N142" s="229"/>
      <c r="O142" s="229"/>
      <c r="P142" s="229"/>
      <c r="Q142" s="229"/>
      <c r="R142" s="229"/>
      <c r="S142" s="229"/>
      <c r="T142" s="230"/>
      <c r="AT142" s="231" t="s">
        <v>276</v>
      </c>
      <c r="AU142" s="231" t="s">
        <v>87</v>
      </c>
      <c r="AV142" s="12" t="s">
        <v>87</v>
      </c>
      <c r="AW142" s="12" t="s">
        <v>40</v>
      </c>
      <c r="AX142" s="12" t="s">
        <v>77</v>
      </c>
      <c r="AY142" s="231" t="s">
        <v>128</v>
      </c>
    </row>
    <row r="143" spans="2:65" s="13" customFormat="1" ht="12">
      <c r="B143" s="232"/>
      <c r="C143" s="233"/>
      <c r="D143" s="195" t="s">
        <v>276</v>
      </c>
      <c r="E143" s="234" t="s">
        <v>33</v>
      </c>
      <c r="F143" s="235" t="s">
        <v>279</v>
      </c>
      <c r="G143" s="233"/>
      <c r="H143" s="236">
        <v>28</v>
      </c>
      <c r="I143" s="237"/>
      <c r="J143" s="233"/>
      <c r="K143" s="233"/>
      <c r="L143" s="238"/>
      <c r="M143" s="239"/>
      <c r="N143" s="240"/>
      <c r="O143" s="240"/>
      <c r="P143" s="240"/>
      <c r="Q143" s="240"/>
      <c r="R143" s="240"/>
      <c r="S143" s="240"/>
      <c r="T143" s="241"/>
      <c r="AT143" s="242" t="s">
        <v>276</v>
      </c>
      <c r="AU143" s="242" t="s">
        <v>87</v>
      </c>
      <c r="AV143" s="13" t="s">
        <v>132</v>
      </c>
      <c r="AW143" s="13" t="s">
        <v>40</v>
      </c>
      <c r="AX143" s="13" t="s">
        <v>84</v>
      </c>
      <c r="AY143" s="242" t="s">
        <v>128</v>
      </c>
    </row>
    <row r="144" spans="2:65" s="1" customFormat="1" ht="25.5" customHeight="1">
      <c r="B144" s="41"/>
      <c r="C144" s="243" t="s">
        <v>176</v>
      </c>
      <c r="D144" s="243" t="s">
        <v>319</v>
      </c>
      <c r="E144" s="244" t="s">
        <v>320</v>
      </c>
      <c r="F144" s="245" t="s">
        <v>321</v>
      </c>
      <c r="G144" s="246" t="s">
        <v>273</v>
      </c>
      <c r="H144" s="247">
        <v>6.16</v>
      </c>
      <c r="I144" s="248"/>
      <c r="J144" s="249">
        <f>ROUND(I144*H144,2)</f>
        <v>0</v>
      </c>
      <c r="K144" s="245" t="s">
        <v>33</v>
      </c>
      <c r="L144" s="250"/>
      <c r="M144" s="251" t="s">
        <v>33</v>
      </c>
      <c r="N144" s="252" t="s">
        <v>48</v>
      </c>
      <c r="O144" s="42"/>
      <c r="P144" s="192">
        <f>O144*H144</f>
        <v>0</v>
      </c>
      <c r="Q144" s="192">
        <v>8.5999999999999993E-2</v>
      </c>
      <c r="R144" s="192">
        <f>Q144*H144</f>
        <v>0.52976000000000001</v>
      </c>
      <c r="S144" s="192">
        <v>0</v>
      </c>
      <c r="T144" s="193">
        <f>S144*H144</f>
        <v>0</v>
      </c>
      <c r="AR144" s="24" t="s">
        <v>164</v>
      </c>
      <c r="AT144" s="24" t="s">
        <v>319</v>
      </c>
      <c r="AU144" s="24" t="s">
        <v>87</v>
      </c>
      <c r="AY144" s="24" t="s">
        <v>128</v>
      </c>
      <c r="BE144" s="194">
        <f>IF(N144="základní",J144,0)</f>
        <v>0</v>
      </c>
      <c r="BF144" s="194">
        <f>IF(N144="snížená",J144,0)</f>
        <v>0</v>
      </c>
      <c r="BG144" s="194">
        <f>IF(N144="zákl. přenesená",J144,0)</f>
        <v>0</v>
      </c>
      <c r="BH144" s="194">
        <f>IF(N144="sníž. přenesená",J144,0)</f>
        <v>0</v>
      </c>
      <c r="BI144" s="194">
        <f>IF(N144="nulová",J144,0)</f>
        <v>0</v>
      </c>
      <c r="BJ144" s="24" t="s">
        <v>84</v>
      </c>
      <c r="BK144" s="194">
        <f>ROUND(I144*H144,2)</f>
        <v>0</v>
      </c>
      <c r="BL144" s="24" t="s">
        <v>132</v>
      </c>
      <c r="BM144" s="24" t="s">
        <v>322</v>
      </c>
    </row>
    <row r="145" spans="2:65" s="12" customFormat="1" ht="12">
      <c r="B145" s="221"/>
      <c r="C145" s="222"/>
      <c r="D145" s="195" t="s">
        <v>276</v>
      </c>
      <c r="E145" s="222"/>
      <c r="F145" s="224" t="s">
        <v>323</v>
      </c>
      <c r="G145" s="222"/>
      <c r="H145" s="225">
        <v>6.16</v>
      </c>
      <c r="I145" s="226"/>
      <c r="J145" s="222"/>
      <c r="K145" s="222"/>
      <c r="L145" s="227"/>
      <c r="M145" s="228"/>
      <c r="N145" s="229"/>
      <c r="O145" s="229"/>
      <c r="P145" s="229"/>
      <c r="Q145" s="229"/>
      <c r="R145" s="229"/>
      <c r="S145" s="229"/>
      <c r="T145" s="230"/>
      <c r="AT145" s="231" t="s">
        <v>276</v>
      </c>
      <c r="AU145" s="231" t="s">
        <v>87</v>
      </c>
      <c r="AV145" s="12" t="s">
        <v>87</v>
      </c>
      <c r="AW145" s="12" t="s">
        <v>6</v>
      </c>
      <c r="AX145" s="12" t="s">
        <v>84</v>
      </c>
      <c r="AY145" s="231" t="s">
        <v>128</v>
      </c>
    </row>
    <row r="146" spans="2:65" s="9" customFormat="1" ht="29.85" customHeight="1">
      <c r="B146" s="169"/>
      <c r="C146" s="170"/>
      <c r="D146" s="171" t="s">
        <v>76</v>
      </c>
      <c r="E146" s="209" t="s">
        <v>156</v>
      </c>
      <c r="F146" s="209" t="s">
        <v>324</v>
      </c>
      <c r="G146" s="170"/>
      <c r="H146" s="170"/>
      <c r="I146" s="173"/>
      <c r="J146" s="210">
        <f>BK146</f>
        <v>0</v>
      </c>
      <c r="K146" s="170"/>
      <c r="L146" s="175"/>
      <c r="M146" s="176"/>
      <c r="N146" s="177"/>
      <c r="O146" s="177"/>
      <c r="P146" s="178">
        <f>SUM(P147:P255)</f>
        <v>0</v>
      </c>
      <c r="Q146" s="177"/>
      <c r="R146" s="178">
        <f>SUM(R147:R255)</f>
        <v>111.72414759</v>
      </c>
      <c r="S146" s="177"/>
      <c r="T146" s="179">
        <f>SUM(T147:T255)</f>
        <v>0</v>
      </c>
      <c r="AR146" s="180" t="s">
        <v>84</v>
      </c>
      <c r="AT146" s="181" t="s">
        <v>76</v>
      </c>
      <c r="AU146" s="181" t="s">
        <v>84</v>
      </c>
      <c r="AY146" s="180" t="s">
        <v>128</v>
      </c>
      <c r="BK146" s="182">
        <f>SUM(BK147:BK255)</f>
        <v>0</v>
      </c>
    </row>
    <row r="147" spans="2:65" s="1" customFormat="1" ht="16.5" customHeight="1">
      <c r="B147" s="41"/>
      <c r="C147" s="183" t="s">
        <v>180</v>
      </c>
      <c r="D147" s="183" t="s">
        <v>129</v>
      </c>
      <c r="E147" s="184" t="s">
        <v>325</v>
      </c>
      <c r="F147" s="185" t="s">
        <v>326</v>
      </c>
      <c r="G147" s="186" t="s">
        <v>273</v>
      </c>
      <c r="H147" s="187">
        <v>371.50099999999998</v>
      </c>
      <c r="I147" s="188"/>
      <c r="J147" s="189">
        <f>ROUND(I147*H147,2)</f>
        <v>0</v>
      </c>
      <c r="K147" s="185" t="s">
        <v>274</v>
      </c>
      <c r="L147" s="61"/>
      <c r="M147" s="190" t="s">
        <v>33</v>
      </c>
      <c r="N147" s="191" t="s">
        <v>48</v>
      </c>
      <c r="O147" s="42"/>
      <c r="P147" s="192">
        <f>O147*H147</f>
        <v>0</v>
      </c>
      <c r="Q147" s="192">
        <v>2.5999999999999998E-4</v>
      </c>
      <c r="R147" s="192">
        <f>Q147*H147</f>
        <v>9.6590259999999983E-2</v>
      </c>
      <c r="S147" s="192">
        <v>0</v>
      </c>
      <c r="T147" s="193">
        <f>S147*H147</f>
        <v>0</v>
      </c>
      <c r="AR147" s="24" t="s">
        <v>132</v>
      </c>
      <c r="AT147" s="24" t="s">
        <v>129</v>
      </c>
      <c r="AU147" s="24" t="s">
        <v>87</v>
      </c>
      <c r="AY147" s="24" t="s">
        <v>128</v>
      </c>
      <c r="BE147" s="194">
        <f>IF(N147="základní",J147,0)</f>
        <v>0</v>
      </c>
      <c r="BF147" s="194">
        <f>IF(N147="snížená",J147,0)</f>
        <v>0</v>
      </c>
      <c r="BG147" s="194">
        <f>IF(N147="zákl. přenesená",J147,0)</f>
        <v>0</v>
      </c>
      <c r="BH147" s="194">
        <f>IF(N147="sníž. přenesená",J147,0)</f>
        <v>0</v>
      </c>
      <c r="BI147" s="194">
        <f>IF(N147="nulová",J147,0)</f>
        <v>0</v>
      </c>
      <c r="BJ147" s="24" t="s">
        <v>84</v>
      </c>
      <c r="BK147" s="194">
        <f>ROUND(I147*H147,2)</f>
        <v>0</v>
      </c>
      <c r="BL147" s="24" t="s">
        <v>132</v>
      </c>
      <c r="BM147" s="24" t="s">
        <v>327</v>
      </c>
    </row>
    <row r="148" spans="2:65" s="11" customFormat="1" ht="12">
      <c r="B148" s="211"/>
      <c r="C148" s="212"/>
      <c r="D148" s="195" t="s">
        <v>276</v>
      </c>
      <c r="E148" s="213" t="s">
        <v>33</v>
      </c>
      <c r="F148" s="214" t="s">
        <v>277</v>
      </c>
      <c r="G148" s="212"/>
      <c r="H148" s="213" t="s">
        <v>33</v>
      </c>
      <c r="I148" s="215"/>
      <c r="J148" s="212"/>
      <c r="K148" s="212"/>
      <c r="L148" s="216"/>
      <c r="M148" s="217"/>
      <c r="N148" s="218"/>
      <c r="O148" s="218"/>
      <c r="P148" s="218"/>
      <c r="Q148" s="218"/>
      <c r="R148" s="218"/>
      <c r="S148" s="218"/>
      <c r="T148" s="219"/>
      <c r="AT148" s="220" t="s">
        <v>276</v>
      </c>
      <c r="AU148" s="220" t="s">
        <v>87</v>
      </c>
      <c r="AV148" s="11" t="s">
        <v>84</v>
      </c>
      <c r="AW148" s="11" t="s">
        <v>40</v>
      </c>
      <c r="AX148" s="11" t="s">
        <v>77</v>
      </c>
      <c r="AY148" s="220" t="s">
        <v>128</v>
      </c>
    </row>
    <row r="149" spans="2:65" s="12" customFormat="1" ht="12">
      <c r="B149" s="221"/>
      <c r="C149" s="222"/>
      <c r="D149" s="195" t="s">
        <v>276</v>
      </c>
      <c r="E149" s="223" t="s">
        <v>33</v>
      </c>
      <c r="F149" s="224" t="s">
        <v>328</v>
      </c>
      <c r="G149" s="222"/>
      <c r="H149" s="225">
        <v>371.50099999999998</v>
      </c>
      <c r="I149" s="226"/>
      <c r="J149" s="222"/>
      <c r="K149" s="222"/>
      <c r="L149" s="227"/>
      <c r="M149" s="228"/>
      <c r="N149" s="229"/>
      <c r="O149" s="229"/>
      <c r="P149" s="229"/>
      <c r="Q149" s="229"/>
      <c r="R149" s="229"/>
      <c r="S149" s="229"/>
      <c r="T149" s="230"/>
      <c r="AT149" s="231" t="s">
        <v>276</v>
      </c>
      <c r="AU149" s="231" t="s">
        <v>87</v>
      </c>
      <c r="AV149" s="12" t="s">
        <v>87</v>
      </c>
      <c r="AW149" s="12" t="s">
        <v>40</v>
      </c>
      <c r="AX149" s="12" t="s">
        <v>77</v>
      </c>
      <c r="AY149" s="231" t="s">
        <v>128</v>
      </c>
    </row>
    <row r="150" spans="2:65" s="13" customFormat="1" ht="12">
      <c r="B150" s="232"/>
      <c r="C150" s="233"/>
      <c r="D150" s="195" t="s">
        <v>276</v>
      </c>
      <c r="E150" s="234" t="s">
        <v>33</v>
      </c>
      <c r="F150" s="235" t="s">
        <v>279</v>
      </c>
      <c r="G150" s="233"/>
      <c r="H150" s="236">
        <v>371.50099999999998</v>
      </c>
      <c r="I150" s="237"/>
      <c r="J150" s="233"/>
      <c r="K150" s="233"/>
      <c r="L150" s="238"/>
      <c r="M150" s="239"/>
      <c r="N150" s="240"/>
      <c r="O150" s="240"/>
      <c r="P150" s="240"/>
      <c r="Q150" s="240"/>
      <c r="R150" s="240"/>
      <c r="S150" s="240"/>
      <c r="T150" s="241"/>
      <c r="AT150" s="242" t="s">
        <v>276</v>
      </c>
      <c r="AU150" s="242" t="s">
        <v>87</v>
      </c>
      <c r="AV150" s="13" t="s">
        <v>132</v>
      </c>
      <c r="AW150" s="13" t="s">
        <v>40</v>
      </c>
      <c r="AX150" s="13" t="s">
        <v>84</v>
      </c>
      <c r="AY150" s="242" t="s">
        <v>128</v>
      </c>
    </row>
    <row r="151" spans="2:65" s="1" customFormat="1" ht="25.5" customHeight="1">
      <c r="B151" s="41"/>
      <c r="C151" s="183" t="s">
        <v>184</v>
      </c>
      <c r="D151" s="183" t="s">
        <v>129</v>
      </c>
      <c r="E151" s="184" t="s">
        <v>329</v>
      </c>
      <c r="F151" s="185" t="s">
        <v>330</v>
      </c>
      <c r="G151" s="186" t="s">
        <v>273</v>
      </c>
      <c r="H151" s="187">
        <v>185.751</v>
      </c>
      <c r="I151" s="188"/>
      <c r="J151" s="189">
        <f>ROUND(I151*H151,2)</f>
        <v>0</v>
      </c>
      <c r="K151" s="185" t="s">
        <v>274</v>
      </c>
      <c r="L151" s="61"/>
      <c r="M151" s="190" t="s">
        <v>33</v>
      </c>
      <c r="N151" s="191" t="s">
        <v>48</v>
      </c>
      <c r="O151" s="42"/>
      <c r="P151" s="192">
        <f>O151*H151</f>
        <v>0</v>
      </c>
      <c r="Q151" s="192">
        <v>4.8900000000000002E-3</v>
      </c>
      <c r="R151" s="192">
        <f>Q151*H151</f>
        <v>0.90832239000000004</v>
      </c>
      <c r="S151" s="192">
        <v>0</v>
      </c>
      <c r="T151" s="193">
        <f>S151*H151</f>
        <v>0</v>
      </c>
      <c r="AR151" s="24" t="s">
        <v>132</v>
      </c>
      <c r="AT151" s="24" t="s">
        <v>129</v>
      </c>
      <c r="AU151" s="24" t="s">
        <v>87</v>
      </c>
      <c r="AY151" s="24" t="s">
        <v>128</v>
      </c>
      <c r="BE151" s="194">
        <f>IF(N151="základní",J151,0)</f>
        <v>0</v>
      </c>
      <c r="BF151" s="194">
        <f>IF(N151="snížená",J151,0)</f>
        <v>0</v>
      </c>
      <c r="BG151" s="194">
        <f>IF(N151="zákl. přenesená",J151,0)</f>
        <v>0</v>
      </c>
      <c r="BH151" s="194">
        <f>IF(N151="sníž. přenesená",J151,0)</f>
        <v>0</v>
      </c>
      <c r="BI151" s="194">
        <f>IF(N151="nulová",J151,0)</f>
        <v>0</v>
      </c>
      <c r="BJ151" s="24" t="s">
        <v>84</v>
      </c>
      <c r="BK151" s="194">
        <f>ROUND(I151*H151,2)</f>
        <v>0</v>
      </c>
      <c r="BL151" s="24" t="s">
        <v>132</v>
      </c>
      <c r="BM151" s="24" t="s">
        <v>331</v>
      </c>
    </row>
    <row r="152" spans="2:65" s="11" customFormat="1" ht="12">
      <c r="B152" s="211"/>
      <c r="C152" s="212"/>
      <c r="D152" s="195" t="s">
        <v>276</v>
      </c>
      <c r="E152" s="213" t="s">
        <v>33</v>
      </c>
      <c r="F152" s="214" t="s">
        <v>277</v>
      </c>
      <c r="G152" s="212"/>
      <c r="H152" s="213" t="s">
        <v>33</v>
      </c>
      <c r="I152" s="215"/>
      <c r="J152" s="212"/>
      <c r="K152" s="212"/>
      <c r="L152" s="216"/>
      <c r="M152" s="217"/>
      <c r="N152" s="218"/>
      <c r="O152" s="218"/>
      <c r="P152" s="218"/>
      <c r="Q152" s="218"/>
      <c r="R152" s="218"/>
      <c r="S152" s="218"/>
      <c r="T152" s="219"/>
      <c r="AT152" s="220" t="s">
        <v>276</v>
      </c>
      <c r="AU152" s="220" t="s">
        <v>87</v>
      </c>
      <c r="AV152" s="11" t="s">
        <v>84</v>
      </c>
      <c r="AW152" s="11" t="s">
        <v>40</v>
      </c>
      <c r="AX152" s="11" t="s">
        <v>77</v>
      </c>
      <c r="AY152" s="220" t="s">
        <v>128</v>
      </c>
    </row>
    <row r="153" spans="2:65" s="12" customFormat="1" ht="12">
      <c r="B153" s="221"/>
      <c r="C153" s="222"/>
      <c r="D153" s="195" t="s">
        <v>276</v>
      </c>
      <c r="E153" s="223" t="s">
        <v>33</v>
      </c>
      <c r="F153" s="224" t="s">
        <v>332</v>
      </c>
      <c r="G153" s="222"/>
      <c r="H153" s="225">
        <v>185.751</v>
      </c>
      <c r="I153" s="226"/>
      <c r="J153" s="222"/>
      <c r="K153" s="222"/>
      <c r="L153" s="227"/>
      <c r="M153" s="228"/>
      <c r="N153" s="229"/>
      <c r="O153" s="229"/>
      <c r="P153" s="229"/>
      <c r="Q153" s="229"/>
      <c r="R153" s="229"/>
      <c r="S153" s="229"/>
      <c r="T153" s="230"/>
      <c r="AT153" s="231" t="s">
        <v>276</v>
      </c>
      <c r="AU153" s="231" t="s">
        <v>87</v>
      </c>
      <c r="AV153" s="12" t="s">
        <v>87</v>
      </c>
      <c r="AW153" s="12" t="s">
        <v>40</v>
      </c>
      <c r="AX153" s="12" t="s">
        <v>77</v>
      </c>
      <c r="AY153" s="231" t="s">
        <v>128</v>
      </c>
    </row>
    <row r="154" spans="2:65" s="13" customFormat="1" ht="12">
      <c r="B154" s="232"/>
      <c r="C154" s="233"/>
      <c r="D154" s="195" t="s">
        <v>276</v>
      </c>
      <c r="E154" s="234" t="s">
        <v>33</v>
      </c>
      <c r="F154" s="235" t="s">
        <v>279</v>
      </c>
      <c r="G154" s="233"/>
      <c r="H154" s="236">
        <v>185.751</v>
      </c>
      <c r="I154" s="237"/>
      <c r="J154" s="233"/>
      <c r="K154" s="233"/>
      <c r="L154" s="238"/>
      <c r="M154" s="239"/>
      <c r="N154" s="240"/>
      <c r="O154" s="240"/>
      <c r="P154" s="240"/>
      <c r="Q154" s="240"/>
      <c r="R154" s="240"/>
      <c r="S154" s="240"/>
      <c r="T154" s="241"/>
      <c r="AT154" s="242" t="s">
        <v>276</v>
      </c>
      <c r="AU154" s="242" t="s">
        <v>87</v>
      </c>
      <c r="AV154" s="13" t="s">
        <v>132</v>
      </c>
      <c r="AW154" s="13" t="s">
        <v>40</v>
      </c>
      <c r="AX154" s="13" t="s">
        <v>84</v>
      </c>
      <c r="AY154" s="242" t="s">
        <v>128</v>
      </c>
    </row>
    <row r="155" spans="2:65" s="1" customFormat="1" ht="25.5" customHeight="1">
      <c r="B155" s="41"/>
      <c r="C155" s="183" t="s">
        <v>188</v>
      </c>
      <c r="D155" s="183" t="s">
        <v>129</v>
      </c>
      <c r="E155" s="184" t="s">
        <v>333</v>
      </c>
      <c r="F155" s="185" t="s">
        <v>334</v>
      </c>
      <c r="G155" s="186" t="s">
        <v>273</v>
      </c>
      <c r="H155" s="187">
        <v>371.50099999999998</v>
      </c>
      <c r="I155" s="188"/>
      <c r="J155" s="189">
        <f>ROUND(I155*H155,2)</f>
        <v>0</v>
      </c>
      <c r="K155" s="185" t="s">
        <v>335</v>
      </c>
      <c r="L155" s="61"/>
      <c r="M155" s="190" t="s">
        <v>33</v>
      </c>
      <c r="N155" s="191" t="s">
        <v>48</v>
      </c>
      <c r="O155" s="42"/>
      <c r="P155" s="192">
        <f>O155*H155</f>
        <v>0</v>
      </c>
      <c r="Q155" s="192">
        <v>0</v>
      </c>
      <c r="R155" s="192">
        <f>Q155*H155</f>
        <v>0</v>
      </c>
      <c r="S155" s="192">
        <v>0</v>
      </c>
      <c r="T155" s="193">
        <f>S155*H155</f>
        <v>0</v>
      </c>
      <c r="AR155" s="24" t="s">
        <v>132</v>
      </c>
      <c r="AT155" s="24" t="s">
        <v>129</v>
      </c>
      <c r="AU155" s="24" t="s">
        <v>87</v>
      </c>
      <c r="AY155" s="24" t="s">
        <v>128</v>
      </c>
      <c r="BE155" s="194">
        <f>IF(N155="základní",J155,0)</f>
        <v>0</v>
      </c>
      <c r="BF155" s="194">
        <f>IF(N155="snížená",J155,0)</f>
        <v>0</v>
      </c>
      <c r="BG155" s="194">
        <f>IF(N155="zákl. přenesená",J155,0)</f>
        <v>0</v>
      </c>
      <c r="BH155" s="194">
        <f>IF(N155="sníž. přenesená",J155,0)</f>
        <v>0</v>
      </c>
      <c r="BI155" s="194">
        <f>IF(N155="nulová",J155,0)</f>
        <v>0</v>
      </c>
      <c r="BJ155" s="24" t="s">
        <v>84</v>
      </c>
      <c r="BK155" s="194">
        <f>ROUND(I155*H155,2)</f>
        <v>0</v>
      </c>
      <c r="BL155" s="24" t="s">
        <v>132</v>
      </c>
      <c r="BM155" s="24" t="s">
        <v>336</v>
      </c>
    </row>
    <row r="156" spans="2:65" s="11" customFormat="1" ht="24">
      <c r="B156" s="211"/>
      <c r="C156" s="212"/>
      <c r="D156" s="195" t="s">
        <v>276</v>
      </c>
      <c r="E156" s="213" t="s">
        <v>33</v>
      </c>
      <c r="F156" s="214" t="s">
        <v>337</v>
      </c>
      <c r="G156" s="212"/>
      <c r="H156" s="213" t="s">
        <v>33</v>
      </c>
      <c r="I156" s="215"/>
      <c r="J156" s="212"/>
      <c r="K156" s="212"/>
      <c r="L156" s="216"/>
      <c r="M156" s="217"/>
      <c r="N156" s="218"/>
      <c r="O156" s="218"/>
      <c r="P156" s="218"/>
      <c r="Q156" s="218"/>
      <c r="R156" s="218"/>
      <c r="S156" s="218"/>
      <c r="T156" s="219"/>
      <c r="AT156" s="220" t="s">
        <v>276</v>
      </c>
      <c r="AU156" s="220" t="s">
        <v>87</v>
      </c>
      <c r="AV156" s="11" t="s">
        <v>84</v>
      </c>
      <c r="AW156" s="11" t="s">
        <v>40</v>
      </c>
      <c r="AX156" s="11" t="s">
        <v>77</v>
      </c>
      <c r="AY156" s="220" t="s">
        <v>128</v>
      </c>
    </row>
    <row r="157" spans="2:65" s="12" customFormat="1" ht="12">
      <c r="B157" s="221"/>
      <c r="C157" s="222"/>
      <c r="D157" s="195" t="s">
        <v>276</v>
      </c>
      <c r="E157" s="223" t="s">
        <v>33</v>
      </c>
      <c r="F157" s="224" t="s">
        <v>338</v>
      </c>
      <c r="G157" s="222"/>
      <c r="H157" s="225">
        <v>371.50099999999998</v>
      </c>
      <c r="I157" s="226"/>
      <c r="J157" s="222"/>
      <c r="K157" s="222"/>
      <c r="L157" s="227"/>
      <c r="M157" s="228"/>
      <c r="N157" s="229"/>
      <c r="O157" s="229"/>
      <c r="P157" s="229"/>
      <c r="Q157" s="229"/>
      <c r="R157" s="229"/>
      <c r="S157" s="229"/>
      <c r="T157" s="230"/>
      <c r="AT157" s="231" t="s">
        <v>276</v>
      </c>
      <c r="AU157" s="231" t="s">
        <v>87</v>
      </c>
      <c r="AV157" s="12" t="s">
        <v>87</v>
      </c>
      <c r="AW157" s="12" t="s">
        <v>40</v>
      </c>
      <c r="AX157" s="12" t="s">
        <v>77</v>
      </c>
      <c r="AY157" s="231" t="s">
        <v>128</v>
      </c>
    </row>
    <row r="158" spans="2:65" s="13" customFormat="1" ht="12">
      <c r="B158" s="232"/>
      <c r="C158" s="233"/>
      <c r="D158" s="195" t="s">
        <v>276</v>
      </c>
      <c r="E158" s="234" t="s">
        <v>33</v>
      </c>
      <c r="F158" s="235" t="s">
        <v>279</v>
      </c>
      <c r="G158" s="233"/>
      <c r="H158" s="236">
        <v>371.50099999999998</v>
      </c>
      <c r="I158" s="237"/>
      <c r="J158" s="233"/>
      <c r="K158" s="233"/>
      <c r="L158" s="238"/>
      <c r="M158" s="239"/>
      <c r="N158" s="240"/>
      <c r="O158" s="240"/>
      <c r="P158" s="240"/>
      <c r="Q158" s="240"/>
      <c r="R158" s="240"/>
      <c r="S158" s="240"/>
      <c r="T158" s="241"/>
      <c r="AT158" s="242" t="s">
        <v>276</v>
      </c>
      <c r="AU158" s="242" t="s">
        <v>87</v>
      </c>
      <c r="AV158" s="13" t="s">
        <v>132</v>
      </c>
      <c r="AW158" s="13" t="s">
        <v>40</v>
      </c>
      <c r="AX158" s="13" t="s">
        <v>84</v>
      </c>
      <c r="AY158" s="242" t="s">
        <v>128</v>
      </c>
    </row>
    <row r="159" spans="2:65" s="1" customFormat="1" ht="16.5" customHeight="1">
      <c r="B159" s="41"/>
      <c r="C159" s="183" t="s">
        <v>10</v>
      </c>
      <c r="D159" s="183" t="s">
        <v>129</v>
      </c>
      <c r="E159" s="184" t="s">
        <v>339</v>
      </c>
      <c r="F159" s="185" t="s">
        <v>340</v>
      </c>
      <c r="G159" s="186" t="s">
        <v>273</v>
      </c>
      <c r="H159" s="187">
        <v>371.50099999999998</v>
      </c>
      <c r="I159" s="188"/>
      <c r="J159" s="189">
        <f>ROUND(I159*H159,2)</f>
        <v>0</v>
      </c>
      <c r="K159" s="185" t="s">
        <v>274</v>
      </c>
      <c r="L159" s="61"/>
      <c r="M159" s="190" t="s">
        <v>33</v>
      </c>
      <c r="N159" s="191" t="s">
        <v>48</v>
      </c>
      <c r="O159" s="42"/>
      <c r="P159" s="192">
        <f>O159*H159</f>
        <v>0</v>
      </c>
      <c r="Q159" s="192">
        <v>3.0000000000000001E-3</v>
      </c>
      <c r="R159" s="192">
        <f>Q159*H159</f>
        <v>1.114503</v>
      </c>
      <c r="S159" s="192">
        <v>0</v>
      </c>
      <c r="T159" s="193">
        <f>S159*H159</f>
        <v>0</v>
      </c>
      <c r="AR159" s="24" t="s">
        <v>132</v>
      </c>
      <c r="AT159" s="24" t="s">
        <v>129</v>
      </c>
      <c r="AU159" s="24" t="s">
        <v>87</v>
      </c>
      <c r="AY159" s="24" t="s">
        <v>128</v>
      </c>
      <c r="BE159" s="194">
        <f>IF(N159="základní",J159,0)</f>
        <v>0</v>
      </c>
      <c r="BF159" s="194">
        <f>IF(N159="snížená",J159,0)</f>
        <v>0</v>
      </c>
      <c r="BG159" s="194">
        <f>IF(N159="zákl. přenesená",J159,0)</f>
        <v>0</v>
      </c>
      <c r="BH159" s="194">
        <f>IF(N159="sníž. přenesená",J159,0)</f>
        <v>0</v>
      </c>
      <c r="BI159" s="194">
        <f>IF(N159="nulová",J159,0)</f>
        <v>0</v>
      </c>
      <c r="BJ159" s="24" t="s">
        <v>84</v>
      </c>
      <c r="BK159" s="194">
        <f>ROUND(I159*H159,2)</f>
        <v>0</v>
      </c>
      <c r="BL159" s="24" t="s">
        <v>132</v>
      </c>
      <c r="BM159" s="24" t="s">
        <v>341</v>
      </c>
    </row>
    <row r="160" spans="2:65" s="1" customFormat="1" ht="16.5" customHeight="1">
      <c r="B160" s="41"/>
      <c r="C160" s="183" t="s">
        <v>195</v>
      </c>
      <c r="D160" s="183" t="s">
        <v>129</v>
      </c>
      <c r="E160" s="184" t="s">
        <v>342</v>
      </c>
      <c r="F160" s="185" t="s">
        <v>343</v>
      </c>
      <c r="G160" s="186" t="s">
        <v>273</v>
      </c>
      <c r="H160" s="187">
        <v>142.88499999999999</v>
      </c>
      <c r="I160" s="188"/>
      <c r="J160" s="189">
        <f>ROUND(I160*H160,2)</f>
        <v>0</v>
      </c>
      <c r="K160" s="185" t="s">
        <v>274</v>
      </c>
      <c r="L160" s="61"/>
      <c r="M160" s="190" t="s">
        <v>33</v>
      </c>
      <c r="N160" s="191" t="s">
        <v>48</v>
      </c>
      <c r="O160" s="42"/>
      <c r="P160" s="192">
        <f>O160*H160</f>
        <v>0</v>
      </c>
      <c r="Q160" s="192">
        <v>3.0450000000000001E-2</v>
      </c>
      <c r="R160" s="192">
        <f>Q160*H160</f>
        <v>4.3508482500000003</v>
      </c>
      <c r="S160" s="192">
        <v>0</v>
      </c>
      <c r="T160" s="193">
        <f>S160*H160</f>
        <v>0</v>
      </c>
      <c r="AR160" s="24" t="s">
        <v>132</v>
      </c>
      <c r="AT160" s="24" t="s">
        <v>129</v>
      </c>
      <c r="AU160" s="24" t="s">
        <v>87</v>
      </c>
      <c r="AY160" s="24" t="s">
        <v>128</v>
      </c>
      <c r="BE160" s="194">
        <f>IF(N160="základní",J160,0)</f>
        <v>0</v>
      </c>
      <c r="BF160" s="194">
        <f>IF(N160="snížená",J160,0)</f>
        <v>0</v>
      </c>
      <c r="BG160" s="194">
        <f>IF(N160="zákl. přenesená",J160,0)</f>
        <v>0</v>
      </c>
      <c r="BH160" s="194">
        <f>IF(N160="sníž. přenesená",J160,0)</f>
        <v>0</v>
      </c>
      <c r="BI160" s="194">
        <f>IF(N160="nulová",J160,0)</f>
        <v>0</v>
      </c>
      <c r="BJ160" s="24" t="s">
        <v>84</v>
      </c>
      <c r="BK160" s="194">
        <f>ROUND(I160*H160,2)</f>
        <v>0</v>
      </c>
      <c r="BL160" s="24" t="s">
        <v>132</v>
      </c>
      <c r="BM160" s="24" t="s">
        <v>344</v>
      </c>
    </row>
    <row r="161" spans="2:65" s="11" customFormat="1" ht="12">
      <c r="B161" s="211"/>
      <c r="C161" s="212"/>
      <c r="D161" s="195" t="s">
        <v>276</v>
      </c>
      <c r="E161" s="213" t="s">
        <v>33</v>
      </c>
      <c r="F161" s="214" t="s">
        <v>277</v>
      </c>
      <c r="G161" s="212"/>
      <c r="H161" s="213" t="s">
        <v>33</v>
      </c>
      <c r="I161" s="215"/>
      <c r="J161" s="212"/>
      <c r="K161" s="212"/>
      <c r="L161" s="216"/>
      <c r="M161" s="217"/>
      <c r="N161" s="218"/>
      <c r="O161" s="218"/>
      <c r="P161" s="218"/>
      <c r="Q161" s="218"/>
      <c r="R161" s="218"/>
      <c r="S161" s="218"/>
      <c r="T161" s="219"/>
      <c r="AT161" s="220" t="s">
        <v>276</v>
      </c>
      <c r="AU161" s="220" t="s">
        <v>87</v>
      </c>
      <c r="AV161" s="11" t="s">
        <v>84</v>
      </c>
      <c r="AW161" s="11" t="s">
        <v>40</v>
      </c>
      <c r="AX161" s="11" t="s">
        <v>77</v>
      </c>
      <c r="AY161" s="220" t="s">
        <v>128</v>
      </c>
    </row>
    <row r="162" spans="2:65" s="12" customFormat="1" ht="12">
      <c r="B162" s="221"/>
      <c r="C162" s="222"/>
      <c r="D162" s="195" t="s">
        <v>276</v>
      </c>
      <c r="E162" s="223" t="s">
        <v>33</v>
      </c>
      <c r="F162" s="224" t="s">
        <v>298</v>
      </c>
      <c r="G162" s="222"/>
      <c r="H162" s="225">
        <v>142.88499999999999</v>
      </c>
      <c r="I162" s="226"/>
      <c r="J162" s="222"/>
      <c r="K162" s="222"/>
      <c r="L162" s="227"/>
      <c r="M162" s="228"/>
      <c r="N162" s="229"/>
      <c r="O162" s="229"/>
      <c r="P162" s="229"/>
      <c r="Q162" s="229"/>
      <c r="R162" s="229"/>
      <c r="S162" s="229"/>
      <c r="T162" s="230"/>
      <c r="AT162" s="231" t="s">
        <v>276</v>
      </c>
      <c r="AU162" s="231" t="s">
        <v>87</v>
      </c>
      <c r="AV162" s="12" t="s">
        <v>87</v>
      </c>
      <c r="AW162" s="12" t="s">
        <v>40</v>
      </c>
      <c r="AX162" s="12" t="s">
        <v>77</v>
      </c>
      <c r="AY162" s="231" t="s">
        <v>128</v>
      </c>
    </row>
    <row r="163" spans="2:65" s="13" customFormat="1" ht="12">
      <c r="B163" s="232"/>
      <c r="C163" s="233"/>
      <c r="D163" s="195" t="s">
        <v>276</v>
      </c>
      <c r="E163" s="234" t="s">
        <v>33</v>
      </c>
      <c r="F163" s="235" t="s">
        <v>279</v>
      </c>
      <c r="G163" s="233"/>
      <c r="H163" s="236">
        <v>142.88499999999999</v>
      </c>
      <c r="I163" s="237"/>
      <c r="J163" s="233"/>
      <c r="K163" s="233"/>
      <c r="L163" s="238"/>
      <c r="M163" s="239"/>
      <c r="N163" s="240"/>
      <c r="O163" s="240"/>
      <c r="P163" s="240"/>
      <c r="Q163" s="240"/>
      <c r="R163" s="240"/>
      <c r="S163" s="240"/>
      <c r="T163" s="241"/>
      <c r="AT163" s="242" t="s">
        <v>276</v>
      </c>
      <c r="AU163" s="242" t="s">
        <v>87</v>
      </c>
      <c r="AV163" s="13" t="s">
        <v>132</v>
      </c>
      <c r="AW163" s="13" t="s">
        <v>40</v>
      </c>
      <c r="AX163" s="13" t="s">
        <v>84</v>
      </c>
      <c r="AY163" s="242" t="s">
        <v>128</v>
      </c>
    </row>
    <row r="164" spans="2:65" s="1" customFormat="1" ht="25.5" customHeight="1">
      <c r="B164" s="41"/>
      <c r="C164" s="183" t="s">
        <v>199</v>
      </c>
      <c r="D164" s="183" t="s">
        <v>129</v>
      </c>
      <c r="E164" s="184" t="s">
        <v>345</v>
      </c>
      <c r="F164" s="185" t="s">
        <v>346</v>
      </c>
      <c r="G164" s="186" t="s">
        <v>273</v>
      </c>
      <c r="H164" s="187">
        <v>228.61600000000001</v>
      </c>
      <c r="I164" s="188"/>
      <c r="J164" s="189">
        <f>ROUND(I164*H164,2)</f>
        <v>0</v>
      </c>
      <c r="K164" s="185" t="s">
        <v>274</v>
      </c>
      <c r="L164" s="61"/>
      <c r="M164" s="190" t="s">
        <v>33</v>
      </c>
      <c r="N164" s="191" t="s">
        <v>48</v>
      </c>
      <c r="O164" s="42"/>
      <c r="P164" s="192">
        <f>O164*H164</f>
        <v>0</v>
      </c>
      <c r="Q164" s="192">
        <v>1.5699999999999999E-2</v>
      </c>
      <c r="R164" s="192">
        <f>Q164*H164</f>
        <v>3.5892711999999998</v>
      </c>
      <c r="S164" s="192">
        <v>0</v>
      </c>
      <c r="T164" s="193">
        <f>S164*H164</f>
        <v>0</v>
      </c>
      <c r="AR164" s="24" t="s">
        <v>132</v>
      </c>
      <c r="AT164" s="24" t="s">
        <v>129</v>
      </c>
      <c r="AU164" s="24" t="s">
        <v>87</v>
      </c>
      <c r="AY164" s="24" t="s">
        <v>128</v>
      </c>
      <c r="BE164" s="194">
        <f>IF(N164="základní",J164,0)</f>
        <v>0</v>
      </c>
      <c r="BF164" s="194">
        <f>IF(N164="snížená",J164,0)</f>
        <v>0</v>
      </c>
      <c r="BG164" s="194">
        <f>IF(N164="zákl. přenesená",J164,0)</f>
        <v>0</v>
      </c>
      <c r="BH164" s="194">
        <f>IF(N164="sníž. přenesená",J164,0)</f>
        <v>0</v>
      </c>
      <c r="BI164" s="194">
        <f>IF(N164="nulová",J164,0)</f>
        <v>0</v>
      </c>
      <c r="BJ164" s="24" t="s">
        <v>84</v>
      </c>
      <c r="BK164" s="194">
        <f>ROUND(I164*H164,2)</f>
        <v>0</v>
      </c>
      <c r="BL164" s="24" t="s">
        <v>132</v>
      </c>
      <c r="BM164" s="24" t="s">
        <v>347</v>
      </c>
    </row>
    <row r="165" spans="2:65" s="1" customFormat="1" ht="16.5" customHeight="1">
      <c r="B165" s="41"/>
      <c r="C165" s="183" t="s">
        <v>203</v>
      </c>
      <c r="D165" s="183" t="s">
        <v>129</v>
      </c>
      <c r="E165" s="184" t="s">
        <v>348</v>
      </c>
      <c r="F165" s="185" t="s">
        <v>349</v>
      </c>
      <c r="G165" s="186" t="s">
        <v>273</v>
      </c>
      <c r="H165" s="187">
        <v>0.84499999999999997</v>
      </c>
      <c r="I165" s="188"/>
      <c r="J165" s="189">
        <f>ROUND(I165*H165,2)</f>
        <v>0</v>
      </c>
      <c r="K165" s="185" t="s">
        <v>274</v>
      </c>
      <c r="L165" s="61"/>
      <c r="M165" s="190" t="s">
        <v>33</v>
      </c>
      <c r="N165" s="191" t="s">
        <v>48</v>
      </c>
      <c r="O165" s="42"/>
      <c r="P165" s="192">
        <f>O165*H165</f>
        <v>0</v>
      </c>
      <c r="Q165" s="192">
        <v>8.4999999999999995E-4</v>
      </c>
      <c r="R165" s="192">
        <f>Q165*H165</f>
        <v>7.1824999999999992E-4</v>
      </c>
      <c r="S165" s="192">
        <v>0</v>
      </c>
      <c r="T165" s="193">
        <f>S165*H165</f>
        <v>0</v>
      </c>
      <c r="AR165" s="24" t="s">
        <v>132</v>
      </c>
      <c r="AT165" s="24" t="s">
        <v>129</v>
      </c>
      <c r="AU165" s="24" t="s">
        <v>87</v>
      </c>
      <c r="AY165" s="24" t="s">
        <v>128</v>
      </c>
      <c r="BE165" s="194">
        <f>IF(N165="základní",J165,0)</f>
        <v>0</v>
      </c>
      <c r="BF165" s="194">
        <f>IF(N165="snížená",J165,0)</f>
        <v>0</v>
      </c>
      <c r="BG165" s="194">
        <f>IF(N165="zákl. přenesená",J165,0)</f>
        <v>0</v>
      </c>
      <c r="BH165" s="194">
        <f>IF(N165="sníž. přenesená",J165,0)</f>
        <v>0</v>
      </c>
      <c r="BI165" s="194">
        <f>IF(N165="nulová",J165,0)</f>
        <v>0</v>
      </c>
      <c r="BJ165" s="24" t="s">
        <v>84</v>
      </c>
      <c r="BK165" s="194">
        <f>ROUND(I165*H165,2)</f>
        <v>0</v>
      </c>
      <c r="BL165" s="24" t="s">
        <v>132</v>
      </c>
      <c r="BM165" s="24" t="s">
        <v>350</v>
      </c>
    </row>
    <row r="166" spans="2:65" s="1" customFormat="1" ht="16.5" customHeight="1">
      <c r="B166" s="41"/>
      <c r="C166" s="183" t="s">
        <v>207</v>
      </c>
      <c r="D166" s="183" t="s">
        <v>129</v>
      </c>
      <c r="E166" s="184" t="s">
        <v>351</v>
      </c>
      <c r="F166" s="185" t="s">
        <v>352</v>
      </c>
      <c r="G166" s="186" t="s">
        <v>273</v>
      </c>
      <c r="H166" s="187">
        <v>1897.893</v>
      </c>
      <c r="I166" s="188"/>
      <c r="J166" s="189">
        <f>ROUND(I166*H166,2)</f>
        <v>0</v>
      </c>
      <c r="K166" s="185" t="s">
        <v>274</v>
      </c>
      <c r="L166" s="61"/>
      <c r="M166" s="190" t="s">
        <v>33</v>
      </c>
      <c r="N166" s="191" t="s">
        <v>48</v>
      </c>
      <c r="O166" s="42"/>
      <c r="P166" s="192">
        <f>O166*H166</f>
        <v>0</v>
      </c>
      <c r="Q166" s="192">
        <v>2.5999999999999998E-4</v>
      </c>
      <c r="R166" s="192">
        <f>Q166*H166</f>
        <v>0.49345217999999996</v>
      </c>
      <c r="S166" s="192">
        <v>0</v>
      </c>
      <c r="T166" s="193">
        <f>S166*H166</f>
        <v>0</v>
      </c>
      <c r="AR166" s="24" t="s">
        <v>132</v>
      </c>
      <c r="AT166" s="24" t="s">
        <v>129</v>
      </c>
      <c r="AU166" s="24" t="s">
        <v>87</v>
      </c>
      <c r="AY166" s="24" t="s">
        <v>128</v>
      </c>
      <c r="BE166" s="194">
        <f>IF(N166="základní",J166,0)</f>
        <v>0</v>
      </c>
      <c r="BF166" s="194">
        <f>IF(N166="snížená",J166,0)</f>
        <v>0</v>
      </c>
      <c r="BG166" s="194">
        <f>IF(N166="zákl. přenesená",J166,0)</f>
        <v>0</v>
      </c>
      <c r="BH166" s="194">
        <f>IF(N166="sníž. přenesená",J166,0)</f>
        <v>0</v>
      </c>
      <c r="BI166" s="194">
        <f>IF(N166="nulová",J166,0)</f>
        <v>0</v>
      </c>
      <c r="BJ166" s="24" t="s">
        <v>84</v>
      </c>
      <c r="BK166" s="194">
        <f>ROUND(I166*H166,2)</f>
        <v>0</v>
      </c>
      <c r="BL166" s="24" t="s">
        <v>132</v>
      </c>
      <c r="BM166" s="24" t="s">
        <v>353</v>
      </c>
    </row>
    <row r="167" spans="2:65" s="11" customFormat="1" ht="12">
      <c r="B167" s="211"/>
      <c r="C167" s="212"/>
      <c r="D167" s="195" t="s">
        <v>276</v>
      </c>
      <c r="E167" s="213" t="s">
        <v>33</v>
      </c>
      <c r="F167" s="214" t="s">
        <v>277</v>
      </c>
      <c r="G167" s="212"/>
      <c r="H167" s="213" t="s">
        <v>33</v>
      </c>
      <c r="I167" s="215"/>
      <c r="J167" s="212"/>
      <c r="K167" s="212"/>
      <c r="L167" s="216"/>
      <c r="M167" s="217"/>
      <c r="N167" s="218"/>
      <c r="O167" s="218"/>
      <c r="P167" s="218"/>
      <c r="Q167" s="218"/>
      <c r="R167" s="218"/>
      <c r="S167" s="218"/>
      <c r="T167" s="219"/>
      <c r="AT167" s="220" t="s">
        <v>276</v>
      </c>
      <c r="AU167" s="220" t="s">
        <v>87</v>
      </c>
      <c r="AV167" s="11" t="s">
        <v>84</v>
      </c>
      <c r="AW167" s="11" t="s">
        <v>40</v>
      </c>
      <c r="AX167" s="11" t="s">
        <v>77</v>
      </c>
      <c r="AY167" s="220" t="s">
        <v>128</v>
      </c>
    </row>
    <row r="168" spans="2:65" s="12" customFormat="1" ht="12">
      <c r="B168" s="221"/>
      <c r="C168" s="222"/>
      <c r="D168" s="195" t="s">
        <v>276</v>
      </c>
      <c r="E168" s="223" t="s">
        <v>33</v>
      </c>
      <c r="F168" s="224" t="s">
        <v>354</v>
      </c>
      <c r="G168" s="222"/>
      <c r="H168" s="225">
        <v>1897.893</v>
      </c>
      <c r="I168" s="226"/>
      <c r="J168" s="222"/>
      <c r="K168" s="222"/>
      <c r="L168" s="227"/>
      <c r="M168" s="228"/>
      <c r="N168" s="229"/>
      <c r="O168" s="229"/>
      <c r="P168" s="229"/>
      <c r="Q168" s="229"/>
      <c r="R168" s="229"/>
      <c r="S168" s="229"/>
      <c r="T168" s="230"/>
      <c r="AT168" s="231" t="s">
        <v>276</v>
      </c>
      <c r="AU168" s="231" t="s">
        <v>87</v>
      </c>
      <c r="AV168" s="12" t="s">
        <v>87</v>
      </c>
      <c r="AW168" s="12" t="s">
        <v>40</v>
      </c>
      <c r="AX168" s="12" t="s">
        <v>77</v>
      </c>
      <c r="AY168" s="231" t="s">
        <v>128</v>
      </c>
    </row>
    <row r="169" spans="2:65" s="13" customFormat="1" ht="12">
      <c r="B169" s="232"/>
      <c r="C169" s="233"/>
      <c r="D169" s="195" t="s">
        <v>276</v>
      </c>
      <c r="E169" s="234" t="s">
        <v>33</v>
      </c>
      <c r="F169" s="235" t="s">
        <v>279</v>
      </c>
      <c r="G169" s="233"/>
      <c r="H169" s="236">
        <v>1897.893</v>
      </c>
      <c r="I169" s="237"/>
      <c r="J169" s="233"/>
      <c r="K169" s="233"/>
      <c r="L169" s="238"/>
      <c r="M169" s="239"/>
      <c r="N169" s="240"/>
      <c r="O169" s="240"/>
      <c r="P169" s="240"/>
      <c r="Q169" s="240"/>
      <c r="R169" s="240"/>
      <c r="S169" s="240"/>
      <c r="T169" s="241"/>
      <c r="AT169" s="242" t="s">
        <v>276</v>
      </c>
      <c r="AU169" s="242" t="s">
        <v>87</v>
      </c>
      <c r="AV169" s="13" t="s">
        <v>132</v>
      </c>
      <c r="AW169" s="13" t="s">
        <v>40</v>
      </c>
      <c r="AX169" s="13" t="s">
        <v>84</v>
      </c>
      <c r="AY169" s="242" t="s">
        <v>128</v>
      </c>
    </row>
    <row r="170" spans="2:65" s="1" customFormat="1" ht="25.5" customHeight="1">
      <c r="B170" s="41"/>
      <c r="C170" s="183" t="s">
        <v>211</v>
      </c>
      <c r="D170" s="183" t="s">
        <v>129</v>
      </c>
      <c r="E170" s="184" t="s">
        <v>355</v>
      </c>
      <c r="F170" s="185" t="s">
        <v>356</v>
      </c>
      <c r="G170" s="186" t="s">
        <v>273</v>
      </c>
      <c r="H170" s="187">
        <v>82.62</v>
      </c>
      <c r="I170" s="188"/>
      <c r="J170" s="189">
        <f>ROUND(I170*H170,2)</f>
        <v>0</v>
      </c>
      <c r="K170" s="185" t="s">
        <v>274</v>
      </c>
      <c r="L170" s="61"/>
      <c r="M170" s="190" t="s">
        <v>33</v>
      </c>
      <c r="N170" s="191" t="s">
        <v>48</v>
      </c>
      <c r="O170" s="42"/>
      <c r="P170" s="192">
        <f>O170*H170</f>
        <v>0</v>
      </c>
      <c r="Q170" s="192">
        <v>1.1440000000000001E-2</v>
      </c>
      <c r="R170" s="192">
        <f>Q170*H170</f>
        <v>0.94517280000000015</v>
      </c>
      <c r="S170" s="192">
        <v>0</v>
      </c>
      <c r="T170" s="193">
        <f>S170*H170</f>
        <v>0</v>
      </c>
      <c r="AR170" s="24" t="s">
        <v>132</v>
      </c>
      <c r="AT170" s="24" t="s">
        <v>129</v>
      </c>
      <c r="AU170" s="24" t="s">
        <v>87</v>
      </c>
      <c r="AY170" s="24" t="s">
        <v>128</v>
      </c>
      <c r="BE170" s="194">
        <f>IF(N170="základní",J170,0)</f>
        <v>0</v>
      </c>
      <c r="BF170" s="194">
        <f>IF(N170="snížená",J170,0)</f>
        <v>0</v>
      </c>
      <c r="BG170" s="194">
        <f>IF(N170="zákl. přenesená",J170,0)</f>
        <v>0</v>
      </c>
      <c r="BH170" s="194">
        <f>IF(N170="sníž. přenesená",J170,0)</f>
        <v>0</v>
      </c>
      <c r="BI170" s="194">
        <f>IF(N170="nulová",J170,0)</f>
        <v>0</v>
      </c>
      <c r="BJ170" s="24" t="s">
        <v>84</v>
      </c>
      <c r="BK170" s="194">
        <f>ROUND(I170*H170,2)</f>
        <v>0</v>
      </c>
      <c r="BL170" s="24" t="s">
        <v>132</v>
      </c>
      <c r="BM170" s="24" t="s">
        <v>357</v>
      </c>
    </row>
    <row r="171" spans="2:65" s="1" customFormat="1" ht="36">
      <c r="B171" s="41"/>
      <c r="C171" s="63"/>
      <c r="D171" s="195" t="s">
        <v>134</v>
      </c>
      <c r="E171" s="63"/>
      <c r="F171" s="196" t="s">
        <v>358</v>
      </c>
      <c r="G171" s="63"/>
      <c r="H171" s="63"/>
      <c r="I171" s="156"/>
      <c r="J171" s="63"/>
      <c r="K171" s="63"/>
      <c r="L171" s="61"/>
      <c r="M171" s="197"/>
      <c r="N171" s="42"/>
      <c r="O171" s="42"/>
      <c r="P171" s="42"/>
      <c r="Q171" s="42"/>
      <c r="R171" s="42"/>
      <c r="S171" s="42"/>
      <c r="T171" s="78"/>
      <c r="AT171" s="24" t="s">
        <v>134</v>
      </c>
      <c r="AU171" s="24" t="s">
        <v>87</v>
      </c>
    </row>
    <row r="172" spans="2:65" s="11" customFormat="1" ht="12">
      <c r="B172" s="211"/>
      <c r="C172" s="212"/>
      <c r="D172" s="195" t="s">
        <v>276</v>
      </c>
      <c r="E172" s="213" t="s">
        <v>33</v>
      </c>
      <c r="F172" s="214" t="s">
        <v>277</v>
      </c>
      <c r="G172" s="212"/>
      <c r="H172" s="213" t="s">
        <v>33</v>
      </c>
      <c r="I172" s="215"/>
      <c r="J172" s="212"/>
      <c r="K172" s="212"/>
      <c r="L172" s="216"/>
      <c r="M172" s="217"/>
      <c r="N172" s="218"/>
      <c r="O172" s="218"/>
      <c r="P172" s="218"/>
      <c r="Q172" s="218"/>
      <c r="R172" s="218"/>
      <c r="S172" s="218"/>
      <c r="T172" s="219"/>
      <c r="AT172" s="220" t="s">
        <v>276</v>
      </c>
      <c r="AU172" s="220" t="s">
        <v>87</v>
      </c>
      <c r="AV172" s="11" t="s">
        <v>84</v>
      </c>
      <c r="AW172" s="11" t="s">
        <v>40</v>
      </c>
      <c r="AX172" s="11" t="s">
        <v>77</v>
      </c>
      <c r="AY172" s="220" t="s">
        <v>128</v>
      </c>
    </row>
    <row r="173" spans="2:65" s="11" customFormat="1" ht="12">
      <c r="B173" s="211"/>
      <c r="C173" s="212"/>
      <c r="D173" s="195" t="s">
        <v>276</v>
      </c>
      <c r="E173" s="213" t="s">
        <v>33</v>
      </c>
      <c r="F173" s="214" t="s">
        <v>359</v>
      </c>
      <c r="G173" s="212"/>
      <c r="H173" s="213" t="s">
        <v>33</v>
      </c>
      <c r="I173" s="215"/>
      <c r="J173" s="212"/>
      <c r="K173" s="212"/>
      <c r="L173" s="216"/>
      <c r="M173" s="217"/>
      <c r="N173" s="218"/>
      <c r="O173" s="218"/>
      <c r="P173" s="218"/>
      <c r="Q173" s="218"/>
      <c r="R173" s="218"/>
      <c r="S173" s="218"/>
      <c r="T173" s="219"/>
      <c r="AT173" s="220" t="s">
        <v>276</v>
      </c>
      <c r="AU173" s="220" t="s">
        <v>87</v>
      </c>
      <c r="AV173" s="11" t="s">
        <v>84</v>
      </c>
      <c r="AW173" s="11" t="s">
        <v>40</v>
      </c>
      <c r="AX173" s="11" t="s">
        <v>77</v>
      </c>
      <c r="AY173" s="220" t="s">
        <v>128</v>
      </c>
    </row>
    <row r="174" spans="2:65" s="12" customFormat="1" ht="12">
      <c r="B174" s="221"/>
      <c r="C174" s="222"/>
      <c r="D174" s="195" t="s">
        <v>276</v>
      </c>
      <c r="E174" s="223" t="s">
        <v>33</v>
      </c>
      <c r="F174" s="224" t="s">
        <v>360</v>
      </c>
      <c r="G174" s="222"/>
      <c r="H174" s="225">
        <v>82.62</v>
      </c>
      <c r="I174" s="226"/>
      <c r="J174" s="222"/>
      <c r="K174" s="222"/>
      <c r="L174" s="227"/>
      <c r="M174" s="228"/>
      <c r="N174" s="229"/>
      <c r="O174" s="229"/>
      <c r="P174" s="229"/>
      <c r="Q174" s="229"/>
      <c r="R174" s="229"/>
      <c r="S174" s="229"/>
      <c r="T174" s="230"/>
      <c r="AT174" s="231" t="s">
        <v>276</v>
      </c>
      <c r="AU174" s="231" t="s">
        <v>87</v>
      </c>
      <c r="AV174" s="12" t="s">
        <v>87</v>
      </c>
      <c r="AW174" s="12" t="s">
        <v>40</v>
      </c>
      <c r="AX174" s="12" t="s">
        <v>77</v>
      </c>
      <c r="AY174" s="231" t="s">
        <v>128</v>
      </c>
    </row>
    <row r="175" spans="2:65" s="13" customFormat="1" ht="12">
      <c r="B175" s="232"/>
      <c r="C175" s="233"/>
      <c r="D175" s="195" t="s">
        <v>276</v>
      </c>
      <c r="E175" s="234" t="s">
        <v>33</v>
      </c>
      <c r="F175" s="235" t="s">
        <v>279</v>
      </c>
      <c r="G175" s="233"/>
      <c r="H175" s="236">
        <v>82.62</v>
      </c>
      <c r="I175" s="237"/>
      <c r="J175" s="233"/>
      <c r="K175" s="233"/>
      <c r="L175" s="238"/>
      <c r="M175" s="239"/>
      <c r="N175" s="240"/>
      <c r="O175" s="240"/>
      <c r="P175" s="240"/>
      <c r="Q175" s="240"/>
      <c r="R175" s="240"/>
      <c r="S175" s="240"/>
      <c r="T175" s="241"/>
      <c r="AT175" s="242" t="s">
        <v>276</v>
      </c>
      <c r="AU175" s="242" t="s">
        <v>87</v>
      </c>
      <c r="AV175" s="13" t="s">
        <v>132</v>
      </c>
      <c r="AW175" s="13" t="s">
        <v>40</v>
      </c>
      <c r="AX175" s="13" t="s">
        <v>84</v>
      </c>
      <c r="AY175" s="242" t="s">
        <v>128</v>
      </c>
    </row>
    <row r="176" spans="2:65" s="1" customFormat="1" ht="16.5" customHeight="1">
      <c r="B176" s="41"/>
      <c r="C176" s="243" t="s">
        <v>9</v>
      </c>
      <c r="D176" s="243" t="s">
        <v>319</v>
      </c>
      <c r="E176" s="244" t="s">
        <v>361</v>
      </c>
      <c r="F176" s="245" t="s">
        <v>362</v>
      </c>
      <c r="G176" s="246" t="s">
        <v>273</v>
      </c>
      <c r="H176" s="247">
        <v>84.272000000000006</v>
      </c>
      <c r="I176" s="248"/>
      <c r="J176" s="249">
        <f>ROUND(I176*H176,2)</f>
        <v>0</v>
      </c>
      <c r="K176" s="245" t="s">
        <v>274</v>
      </c>
      <c r="L176" s="250"/>
      <c r="M176" s="251" t="s">
        <v>33</v>
      </c>
      <c r="N176" s="252" t="s">
        <v>48</v>
      </c>
      <c r="O176" s="42"/>
      <c r="P176" s="192">
        <f>O176*H176</f>
        <v>0</v>
      </c>
      <c r="Q176" s="192">
        <v>1.6E-2</v>
      </c>
      <c r="R176" s="192">
        <f>Q176*H176</f>
        <v>1.3483520000000002</v>
      </c>
      <c r="S176" s="192">
        <v>0</v>
      </c>
      <c r="T176" s="193">
        <f>S176*H176</f>
        <v>0</v>
      </c>
      <c r="AR176" s="24" t="s">
        <v>164</v>
      </c>
      <c r="AT176" s="24" t="s">
        <v>319</v>
      </c>
      <c r="AU176" s="24" t="s">
        <v>87</v>
      </c>
      <c r="AY176" s="24" t="s">
        <v>128</v>
      </c>
      <c r="BE176" s="194">
        <f>IF(N176="základní",J176,0)</f>
        <v>0</v>
      </c>
      <c r="BF176" s="194">
        <f>IF(N176="snížená",J176,0)</f>
        <v>0</v>
      </c>
      <c r="BG176" s="194">
        <f>IF(N176="zákl. přenesená",J176,0)</f>
        <v>0</v>
      </c>
      <c r="BH176" s="194">
        <f>IF(N176="sníž. přenesená",J176,0)</f>
        <v>0</v>
      </c>
      <c r="BI176" s="194">
        <f>IF(N176="nulová",J176,0)</f>
        <v>0</v>
      </c>
      <c r="BJ176" s="24" t="s">
        <v>84</v>
      </c>
      <c r="BK176" s="194">
        <f>ROUND(I176*H176,2)</f>
        <v>0</v>
      </c>
      <c r="BL176" s="24" t="s">
        <v>132</v>
      </c>
      <c r="BM176" s="24" t="s">
        <v>363</v>
      </c>
    </row>
    <row r="177" spans="2:65" s="12" customFormat="1" ht="12">
      <c r="B177" s="221"/>
      <c r="C177" s="222"/>
      <c r="D177" s="195" t="s">
        <v>276</v>
      </c>
      <c r="E177" s="222"/>
      <c r="F177" s="224" t="s">
        <v>364</v>
      </c>
      <c r="G177" s="222"/>
      <c r="H177" s="225">
        <v>84.272000000000006</v>
      </c>
      <c r="I177" s="226"/>
      <c r="J177" s="222"/>
      <c r="K177" s="222"/>
      <c r="L177" s="227"/>
      <c r="M177" s="228"/>
      <c r="N177" s="229"/>
      <c r="O177" s="229"/>
      <c r="P177" s="229"/>
      <c r="Q177" s="229"/>
      <c r="R177" s="229"/>
      <c r="S177" s="229"/>
      <c r="T177" s="230"/>
      <c r="AT177" s="231" t="s">
        <v>276</v>
      </c>
      <c r="AU177" s="231" t="s">
        <v>87</v>
      </c>
      <c r="AV177" s="12" t="s">
        <v>87</v>
      </c>
      <c r="AW177" s="12" t="s">
        <v>6</v>
      </c>
      <c r="AX177" s="12" t="s">
        <v>84</v>
      </c>
      <c r="AY177" s="231" t="s">
        <v>128</v>
      </c>
    </row>
    <row r="178" spans="2:65" s="1" customFormat="1" ht="25.5" customHeight="1">
      <c r="B178" s="41"/>
      <c r="C178" s="183" t="s">
        <v>218</v>
      </c>
      <c r="D178" s="183" t="s">
        <v>129</v>
      </c>
      <c r="E178" s="184" t="s">
        <v>365</v>
      </c>
      <c r="F178" s="185" t="s">
        <v>366</v>
      </c>
      <c r="G178" s="186" t="s">
        <v>273</v>
      </c>
      <c r="H178" s="187">
        <v>82.62</v>
      </c>
      <c r="I178" s="188"/>
      <c r="J178" s="189">
        <f>ROUND(I178*H178,2)</f>
        <v>0</v>
      </c>
      <c r="K178" s="185" t="s">
        <v>274</v>
      </c>
      <c r="L178" s="61"/>
      <c r="M178" s="190" t="s">
        <v>33</v>
      </c>
      <c r="N178" s="191" t="s">
        <v>48</v>
      </c>
      <c r="O178" s="42"/>
      <c r="P178" s="192">
        <f>O178*H178</f>
        <v>0</v>
      </c>
      <c r="Q178" s="192">
        <v>9.0000000000000006E-5</v>
      </c>
      <c r="R178" s="192">
        <f>Q178*H178</f>
        <v>7.4358000000000011E-3</v>
      </c>
      <c r="S178" s="192">
        <v>0</v>
      </c>
      <c r="T178" s="193">
        <f>S178*H178</f>
        <v>0</v>
      </c>
      <c r="AR178" s="24" t="s">
        <v>132</v>
      </c>
      <c r="AT178" s="24" t="s">
        <v>129</v>
      </c>
      <c r="AU178" s="24" t="s">
        <v>87</v>
      </c>
      <c r="AY178" s="24" t="s">
        <v>128</v>
      </c>
      <c r="BE178" s="194">
        <f>IF(N178="základní",J178,0)</f>
        <v>0</v>
      </c>
      <c r="BF178" s="194">
        <f>IF(N178="snížená",J178,0)</f>
        <v>0</v>
      </c>
      <c r="BG178" s="194">
        <f>IF(N178="zákl. přenesená",J178,0)</f>
        <v>0</v>
      </c>
      <c r="BH178" s="194">
        <f>IF(N178="sníž. přenesená",J178,0)</f>
        <v>0</v>
      </c>
      <c r="BI178" s="194">
        <f>IF(N178="nulová",J178,0)</f>
        <v>0</v>
      </c>
      <c r="BJ178" s="24" t="s">
        <v>84</v>
      </c>
      <c r="BK178" s="194">
        <f>ROUND(I178*H178,2)</f>
        <v>0</v>
      </c>
      <c r="BL178" s="24" t="s">
        <v>132</v>
      </c>
      <c r="BM178" s="24" t="s">
        <v>367</v>
      </c>
    </row>
    <row r="179" spans="2:65" s="1" customFormat="1" ht="25.5" customHeight="1">
      <c r="B179" s="41"/>
      <c r="C179" s="183" t="s">
        <v>222</v>
      </c>
      <c r="D179" s="183" t="s">
        <v>129</v>
      </c>
      <c r="E179" s="184" t="s">
        <v>368</v>
      </c>
      <c r="F179" s="185" t="s">
        <v>369</v>
      </c>
      <c r="G179" s="186" t="s">
        <v>273</v>
      </c>
      <c r="H179" s="187">
        <v>285.08</v>
      </c>
      <c r="I179" s="188"/>
      <c r="J179" s="189">
        <f>ROUND(I179*H179,2)</f>
        <v>0</v>
      </c>
      <c r="K179" s="185" t="s">
        <v>274</v>
      </c>
      <c r="L179" s="61"/>
      <c r="M179" s="190" t="s">
        <v>33</v>
      </c>
      <c r="N179" s="191" t="s">
        <v>48</v>
      </c>
      <c r="O179" s="42"/>
      <c r="P179" s="192">
        <f>O179*H179</f>
        <v>0</v>
      </c>
      <c r="Q179" s="192">
        <v>4.8900000000000002E-3</v>
      </c>
      <c r="R179" s="192">
        <f>Q179*H179</f>
        <v>1.3940412</v>
      </c>
      <c r="S179" s="192">
        <v>0</v>
      </c>
      <c r="T179" s="193">
        <f>S179*H179</f>
        <v>0</v>
      </c>
      <c r="AR179" s="24" t="s">
        <v>132</v>
      </c>
      <c r="AT179" s="24" t="s">
        <v>129</v>
      </c>
      <c r="AU179" s="24" t="s">
        <v>87</v>
      </c>
      <c r="AY179" s="24" t="s">
        <v>128</v>
      </c>
      <c r="BE179" s="194">
        <f>IF(N179="základní",J179,0)</f>
        <v>0</v>
      </c>
      <c r="BF179" s="194">
        <f>IF(N179="snížená",J179,0)</f>
        <v>0</v>
      </c>
      <c r="BG179" s="194">
        <f>IF(N179="zákl. přenesená",J179,0)</f>
        <v>0</v>
      </c>
      <c r="BH179" s="194">
        <f>IF(N179="sníž. přenesená",J179,0)</f>
        <v>0</v>
      </c>
      <c r="BI179" s="194">
        <f>IF(N179="nulová",J179,0)</f>
        <v>0</v>
      </c>
      <c r="BJ179" s="24" t="s">
        <v>84</v>
      </c>
      <c r="BK179" s="194">
        <f>ROUND(I179*H179,2)</f>
        <v>0</v>
      </c>
      <c r="BL179" s="24" t="s">
        <v>132</v>
      </c>
      <c r="BM179" s="24" t="s">
        <v>370</v>
      </c>
    </row>
    <row r="180" spans="2:65" s="11" customFormat="1" ht="12">
      <c r="B180" s="211"/>
      <c r="C180" s="212"/>
      <c r="D180" s="195" t="s">
        <v>276</v>
      </c>
      <c r="E180" s="213" t="s">
        <v>33</v>
      </c>
      <c r="F180" s="214" t="s">
        <v>277</v>
      </c>
      <c r="G180" s="212"/>
      <c r="H180" s="213" t="s">
        <v>33</v>
      </c>
      <c r="I180" s="215"/>
      <c r="J180" s="212"/>
      <c r="K180" s="212"/>
      <c r="L180" s="216"/>
      <c r="M180" s="217"/>
      <c r="N180" s="218"/>
      <c r="O180" s="218"/>
      <c r="P180" s="218"/>
      <c r="Q180" s="218"/>
      <c r="R180" s="218"/>
      <c r="S180" s="218"/>
      <c r="T180" s="219"/>
      <c r="AT180" s="220" t="s">
        <v>276</v>
      </c>
      <c r="AU180" s="220" t="s">
        <v>87</v>
      </c>
      <c r="AV180" s="11" t="s">
        <v>84</v>
      </c>
      <c r="AW180" s="11" t="s">
        <v>40</v>
      </c>
      <c r="AX180" s="11" t="s">
        <v>77</v>
      </c>
      <c r="AY180" s="220" t="s">
        <v>128</v>
      </c>
    </row>
    <row r="181" spans="2:65" s="11" customFormat="1" ht="12">
      <c r="B181" s="211"/>
      <c r="C181" s="212"/>
      <c r="D181" s="195" t="s">
        <v>276</v>
      </c>
      <c r="E181" s="213" t="s">
        <v>33</v>
      </c>
      <c r="F181" s="214" t="s">
        <v>371</v>
      </c>
      <c r="G181" s="212"/>
      <c r="H181" s="213" t="s">
        <v>33</v>
      </c>
      <c r="I181" s="215"/>
      <c r="J181" s="212"/>
      <c r="K181" s="212"/>
      <c r="L181" s="216"/>
      <c r="M181" s="217"/>
      <c r="N181" s="218"/>
      <c r="O181" s="218"/>
      <c r="P181" s="218"/>
      <c r="Q181" s="218"/>
      <c r="R181" s="218"/>
      <c r="S181" s="218"/>
      <c r="T181" s="219"/>
      <c r="AT181" s="220" t="s">
        <v>276</v>
      </c>
      <c r="AU181" s="220" t="s">
        <v>87</v>
      </c>
      <c r="AV181" s="11" t="s">
        <v>84</v>
      </c>
      <c r="AW181" s="11" t="s">
        <v>40</v>
      </c>
      <c r="AX181" s="11" t="s">
        <v>77</v>
      </c>
      <c r="AY181" s="220" t="s">
        <v>128</v>
      </c>
    </row>
    <row r="182" spans="2:65" s="12" customFormat="1" ht="12">
      <c r="B182" s="221"/>
      <c r="C182" s="222"/>
      <c r="D182" s="195" t="s">
        <v>276</v>
      </c>
      <c r="E182" s="223" t="s">
        <v>33</v>
      </c>
      <c r="F182" s="224" t="s">
        <v>372</v>
      </c>
      <c r="G182" s="222"/>
      <c r="H182" s="225">
        <v>139.08000000000001</v>
      </c>
      <c r="I182" s="226"/>
      <c r="J182" s="222"/>
      <c r="K182" s="222"/>
      <c r="L182" s="227"/>
      <c r="M182" s="228"/>
      <c r="N182" s="229"/>
      <c r="O182" s="229"/>
      <c r="P182" s="229"/>
      <c r="Q182" s="229"/>
      <c r="R182" s="229"/>
      <c r="S182" s="229"/>
      <c r="T182" s="230"/>
      <c r="AT182" s="231" t="s">
        <v>276</v>
      </c>
      <c r="AU182" s="231" t="s">
        <v>87</v>
      </c>
      <c r="AV182" s="12" t="s">
        <v>87</v>
      </c>
      <c r="AW182" s="12" t="s">
        <v>40</v>
      </c>
      <c r="AX182" s="12" t="s">
        <v>77</v>
      </c>
      <c r="AY182" s="231" t="s">
        <v>128</v>
      </c>
    </row>
    <row r="183" spans="2:65" s="12" customFormat="1" ht="12">
      <c r="B183" s="221"/>
      <c r="C183" s="222"/>
      <c r="D183" s="195" t="s">
        <v>276</v>
      </c>
      <c r="E183" s="223" t="s">
        <v>33</v>
      </c>
      <c r="F183" s="224" t="s">
        <v>373</v>
      </c>
      <c r="G183" s="222"/>
      <c r="H183" s="225">
        <v>146</v>
      </c>
      <c r="I183" s="226"/>
      <c r="J183" s="222"/>
      <c r="K183" s="222"/>
      <c r="L183" s="227"/>
      <c r="M183" s="228"/>
      <c r="N183" s="229"/>
      <c r="O183" s="229"/>
      <c r="P183" s="229"/>
      <c r="Q183" s="229"/>
      <c r="R183" s="229"/>
      <c r="S183" s="229"/>
      <c r="T183" s="230"/>
      <c r="AT183" s="231" t="s">
        <v>276</v>
      </c>
      <c r="AU183" s="231" t="s">
        <v>87</v>
      </c>
      <c r="AV183" s="12" t="s">
        <v>87</v>
      </c>
      <c r="AW183" s="12" t="s">
        <v>40</v>
      </c>
      <c r="AX183" s="12" t="s">
        <v>77</v>
      </c>
      <c r="AY183" s="231" t="s">
        <v>128</v>
      </c>
    </row>
    <row r="184" spans="2:65" s="13" customFormat="1" ht="12">
      <c r="B184" s="232"/>
      <c r="C184" s="233"/>
      <c r="D184" s="195" t="s">
        <v>276</v>
      </c>
      <c r="E184" s="234" t="s">
        <v>33</v>
      </c>
      <c r="F184" s="235" t="s">
        <v>279</v>
      </c>
      <c r="G184" s="233"/>
      <c r="H184" s="236">
        <v>285.08</v>
      </c>
      <c r="I184" s="237"/>
      <c r="J184" s="233"/>
      <c r="K184" s="233"/>
      <c r="L184" s="238"/>
      <c r="M184" s="239"/>
      <c r="N184" s="240"/>
      <c r="O184" s="240"/>
      <c r="P184" s="240"/>
      <c r="Q184" s="240"/>
      <c r="R184" s="240"/>
      <c r="S184" s="240"/>
      <c r="T184" s="241"/>
      <c r="AT184" s="242" t="s">
        <v>276</v>
      </c>
      <c r="AU184" s="242" t="s">
        <v>87</v>
      </c>
      <c r="AV184" s="13" t="s">
        <v>132</v>
      </c>
      <c r="AW184" s="13" t="s">
        <v>40</v>
      </c>
      <c r="AX184" s="13" t="s">
        <v>84</v>
      </c>
      <c r="AY184" s="242" t="s">
        <v>128</v>
      </c>
    </row>
    <row r="185" spans="2:65" s="1" customFormat="1" ht="16.5" customHeight="1">
      <c r="B185" s="41"/>
      <c r="C185" s="183" t="s">
        <v>226</v>
      </c>
      <c r="D185" s="183" t="s">
        <v>129</v>
      </c>
      <c r="E185" s="184" t="s">
        <v>374</v>
      </c>
      <c r="F185" s="185" t="s">
        <v>375</v>
      </c>
      <c r="G185" s="186" t="s">
        <v>273</v>
      </c>
      <c r="H185" s="187">
        <v>88.8</v>
      </c>
      <c r="I185" s="188"/>
      <c r="J185" s="189">
        <f>ROUND(I185*H185,2)</f>
        <v>0</v>
      </c>
      <c r="K185" s="185" t="s">
        <v>274</v>
      </c>
      <c r="L185" s="61"/>
      <c r="M185" s="190" t="s">
        <v>33</v>
      </c>
      <c r="N185" s="191" t="s">
        <v>48</v>
      </c>
      <c r="O185" s="42"/>
      <c r="P185" s="192">
        <f>O185*H185</f>
        <v>0</v>
      </c>
      <c r="Q185" s="192">
        <v>8.3199999999999993E-3</v>
      </c>
      <c r="R185" s="192">
        <f>Q185*H185</f>
        <v>0.73881599999999992</v>
      </c>
      <c r="S185" s="192">
        <v>0</v>
      </c>
      <c r="T185" s="193">
        <f>S185*H185</f>
        <v>0</v>
      </c>
      <c r="AR185" s="24" t="s">
        <v>132</v>
      </c>
      <c r="AT185" s="24" t="s">
        <v>129</v>
      </c>
      <c r="AU185" s="24" t="s">
        <v>87</v>
      </c>
      <c r="AY185" s="24" t="s">
        <v>128</v>
      </c>
      <c r="BE185" s="194">
        <f>IF(N185="základní",J185,0)</f>
        <v>0</v>
      </c>
      <c r="BF185" s="194">
        <f>IF(N185="snížená",J185,0)</f>
        <v>0</v>
      </c>
      <c r="BG185" s="194">
        <f>IF(N185="zákl. přenesená",J185,0)</f>
        <v>0</v>
      </c>
      <c r="BH185" s="194">
        <f>IF(N185="sníž. přenesená",J185,0)</f>
        <v>0</v>
      </c>
      <c r="BI185" s="194">
        <f>IF(N185="nulová",J185,0)</f>
        <v>0</v>
      </c>
      <c r="BJ185" s="24" t="s">
        <v>84</v>
      </c>
      <c r="BK185" s="194">
        <f>ROUND(I185*H185,2)</f>
        <v>0</v>
      </c>
      <c r="BL185" s="24" t="s">
        <v>132</v>
      </c>
      <c r="BM185" s="24" t="s">
        <v>376</v>
      </c>
    </row>
    <row r="186" spans="2:65" s="11" customFormat="1" ht="12">
      <c r="B186" s="211"/>
      <c r="C186" s="212"/>
      <c r="D186" s="195" t="s">
        <v>276</v>
      </c>
      <c r="E186" s="213" t="s">
        <v>33</v>
      </c>
      <c r="F186" s="214" t="s">
        <v>277</v>
      </c>
      <c r="G186" s="212"/>
      <c r="H186" s="213" t="s">
        <v>33</v>
      </c>
      <c r="I186" s="215"/>
      <c r="J186" s="212"/>
      <c r="K186" s="212"/>
      <c r="L186" s="216"/>
      <c r="M186" s="217"/>
      <c r="N186" s="218"/>
      <c r="O186" s="218"/>
      <c r="P186" s="218"/>
      <c r="Q186" s="218"/>
      <c r="R186" s="218"/>
      <c r="S186" s="218"/>
      <c r="T186" s="219"/>
      <c r="AT186" s="220" t="s">
        <v>276</v>
      </c>
      <c r="AU186" s="220" t="s">
        <v>87</v>
      </c>
      <c r="AV186" s="11" t="s">
        <v>84</v>
      </c>
      <c r="AW186" s="11" t="s">
        <v>40</v>
      </c>
      <c r="AX186" s="11" t="s">
        <v>77</v>
      </c>
      <c r="AY186" s="220" t="s">
        <v>128</v>
      </c>
    </row>
    <row r="187" spans="2:65" s="11" customFormat="1" ht="12">
      <c r="B187" s="211"/>
      <c r="C187" s="212"/>
      <c r="D187" s="195" t="s">
        <v>276</v>
      </c>
      <c r="E187" s="213" t="s">
        <v>33</v>
      </c>
      <c r="F187" s="214" t="s">
        <v>377</v>
      </c>
      <c r="G187" s="212"/>
      <c r="H187" s="213" t="s">
        <v>33</v>
      </c>
      <c r="I187" s="215"/>
      <c r="J187" s="212"/>
      <c r="K187" s="212"/>
      <c r="L187" s="216"/>
      <c r="M187" s="217"/>
      <c r="N187" s="218"/>
      <c r="O187" s="218"/>
      <c r="P187" s="218"/>
      <c r="Q187" s="218"/>
      <c r="R187" s="218"/>
      <c r="S187" s="218"/>
      <c r="T187" s="219"/>
      <c r="AT187" s="220" t="s">
        <v>276</v>
      </c>
      <c r="AU187" s="220" t="s">
        <v>87</v>
      </c>
      <c r="AV187" s="11" t="s">
        <v>84</v>
      </c>
      <c r="AW187" s="11" t="s">
        <v>40</v>
      </c>
      <c r="AX187" s="11" t="s">
        <v>77</v>
      </c>
      <c r="AY187" s="220" t="s">
        <v>128</v>
      </c>
    </row>
    <row r="188" spans="2:65" s="12" customFormat="1" ht="12">
      <c r="B188" s="221"/>
      <c r="C188" s="222"/>
      <c r="D188" s="195" t="s">
        <v>276</v>
      </c>
      <c r="E188" s="223" t="s">
        <v>33</v>
      </c>
      <c r="F188" s="224" t="s">
        <v>378</v>
      </c>
      <c r="G188" s="222"/>
      <c r="H188" s="225">
        <v>32.799999999999997</v>
      </c>
      <c r="I188" s="226"/>
      <c r="J188" s="222"/>
      <c r="K188" s="222"/>
      <c r="L188" s="227"/>
      <c r="M188" s="228"/>
      <c r="N188" s="229"/>
      <c r="O188" s="229"/>
      <c r="P188" s="229"/>
      <c r="Q188" s="229"/>
      <c r="R188" s="229"/>
      <c r="S188" s="229"/>
      <c r="T188" s="230"/>
      <c r="AT188" s="231" t="s">
        <v>276</v>
      </c>
      <c r="AU188" s="231" t="s">
        <v>87</v>
      </c>
      <c r="AV188" s="12" t="s">
        <v>87</v>
      </c>
      <c r="AW188" s="12" t="s">
        <v>40</v>
      </c>
      <c r="AX188" s="12" t="s">
        <v>77</v>
      </c>
      <c r="AY188" s="231" t="s">
        <v>128</v>
      </c>
    </row>
    <row r="189" spans="2:65" s="12" customFormat="1" ht="12">
      <c r="B189" s="221"/>
      <c r="C189" s="222"/>
      <c r="D189" s="195" t="s">
        <v>276</v>
      </c>
      <c r="E189" s="223" t="s">
        <v>33</v>
      </c>
      <c r="F189" s="224" t="s">
        <v>379</v>
      </c>
      <c r="G189" s="222"/>
      <c r="H189" s="225">
        <v>56</v>
      </c>
      <c r="I189" s="226"/>
      <c r="J189" s="222"/>
      <c r="K189" s="222"/>
      <c r="L189" s="227"/>
      <c r="M189" s="228"/>
      <c r="N189" s="229"/>
      <c r="O189" s="229"/>
      <c r="P189" s="229"/>
      <c r="Q189" s="229"/>
      <c r="R189" s="229"/>
      <c r="S189" s="229"/>
      <c r="T189" s="230"/>
      <c r="AT189" s="231" t="s">
        <v>276</v>
      </c>
      <c r="AU189" s="231" t="s">
        <v>87</v>
      </c>
      <c r="AV189" s="12" t="s">
        <v>87</v>
      </c>
      <c r="AW189" s="12" t="s">
        <v>40</v>
      </c>
      <c r="AX189" s="12" t="s">
        <v>77</v>
      </c>
      <c r="AY189" s="231" t="s">
        <v>128</v>
      </c>
    </row>
    <row r="190" spans="2:65" s="13" customFormat="1" ht="12">
      <c r="B190" s="232"/>
      <c r="C190" s="233"/>
      <c r="D190" s="195" t="s">
        <v>276</v>
      </c>
      <c r="E190" s="234" t="s">
        <v>33</v>
      </c>
      <c r="F190" s="235" t="s">
        <v>279</v>
      </c>
      <c r="G190" s="233"/>
      <c r="H190" s="236">
        <v>88.8</v>
      </c>
      <c r="I190" s="237"/>
      <c r="J190" s="233"/>
      <c r="K190" s="233"/>
      <c r="L190" s="238"/>
      <c r="M190" s="239"/>
      <c r="N190" s="240"/>
      <c r="O190" s="240"/>
      <c r="P190" s="240"/>
      <c r="Q190" s="240"/>
      <c r="R190" s="240"/>
      <c r="S190" s="240"/>
      <c r="T190" s="241"/>
      <c r="AT190" s="242" t="s">
        <v>276</v>
      </c>
      <c r="AU190" s="242" t="s">
        <v>87</v>
      </c>
      <c r="AV190" s="13" t="s">
        <v>132</v>
      </c>
      <c r="AW190" s="13" t="s">
        <v>40</v>
      </c>
      <c r="AX190" s="13" t="s">
        <v>84</v>
      </c>
      <c r="AY190" s="242" t="s">
        <v>128</v>
      </c>
    </row>
    <row r="191" spans="2:65" s="1" customFormat="1" ht="25.5" customHeight="1">
      <c r="B191" s="41"/>
      <c r="C191" s="243" t="s">
        <v>230</v>
      </c>
      <c r="D191" s="243" t="s">
        <v>319</v>
      </c>
      <c r="E191" s="244" t="s">
        <v>380</v>
      </c>
      <c r="F191" s="245" t="s">
        <v>381</v>
      </c>
      <c r="G191" s="246" t="s">
        <v>273</v>
      </c>
      <c r="H191" s="247">
        <v>90.575999999999993</v>
      </c>
      <c r="I191" s="248"/>
      <c r="J191" s="249">
        <f>ROUND(I191*H191,2)</f>
        <v>0</v>
      </c>
      <c r="K191" s="245" t="s">
        <v>274</v>
      </c>
      <c r="L191" s="250"/>
      <c r="M191" s="251" t="s">
        <v>33</v>
      </c>
      <c r="N191" s="252" t="s">
        <v>48</v>
      </c>
      <c r="O191" s="42"/>
      <c r="P191" s="192">
        <f>O191*H191</f>
        <v>0</v>
      </c>
      <c r="Q191" s="192">
        <v>2.8E-3</v>
      </c>
      <c r="R191" s="192">
        <f>Q191*H191</f>
        <v>0.25361279999999997</v>
      </c>
      <c r="S191" s="192">
        <v>0</v>
      </c>
      <c r="T191" s="193">
        <f>S191*H191</f>
        <v>0</v>
      </c>
      <c r="AR191" s="24" t="s">
        <v>164</v>
      </c>
      <c r="AT191" s="24" t="s">
        <v>319</v>
      </c>
      <c r="AU191" s="24" t="s">
        <v>87</v>
      </c>
      <c r="AY191" s="24" t="s">
        <v>128</v>
      </c>
      <c r="BE191" s="194">
        <f>IF(N191="základní",J191,0)</f>
        <v>0</v>
      </c>
      <c r="BF191" s="194">
        <f>IF(N191="snížená",J191,0)</f>
        <v>0</v>
      </c>
      <c r="BG191" s="194">
        <f>IF(N191="zákl. přenesená",J191,0)</f>
        <v>0</v>
      </c>
      <c r="BH191" s="194">
        <f>IF(N191="sníž. přenesená",J191,0)</f>
        <v>0</v>
      </c>
      <c r="BI191" s="194">
        <f>IF(N191="nulová",J191,0)</f>
        <v>0</v>
      </c>
      <c r="BJ191" s="24" t="s">
        <v>84</v>
      </c>
      <c r="BK191" s="194">
        <f>ROUND(I191*H191,2)</f>
        <v>0</v>
      </c>
      <c r="BL191" s="24" t="s">
        <v>132</v>
      </c>
      <c r="BM191" s="24" t="s">
        <v>382</v>
      </c>
    </row>
    <row r="192" spans="2:65" s="12" customFormat="1" ht="12">
      <c r="B192" s="221"/>
      <c r="C192" s="222"/>
      <c r="D192" s="195" t="s">
        <v>276</v>
      </c>
      <c r="E192" s="222"/>
      <c r="F192" s="224" t="s">
        <v>383</v>
      </c>
      <c r="G192" s="222"/>
      <c r="H192" s="225">
        <v>90.575999999999993</v>
      </c>
      <c r="I192" s="226"/>
      <c r="J192" s="222"/>
      <c r="K192" s="222"/>
      <c r="L192" s="227"/>
      <c r="M192" s="228"/>
      <c r="N192" s="229"/>
      <c r="O192" s="229"/>
      <c r="P192" s="229"/>
      <c r="Q192" s="229"/>
      <c r="R192" s="229"/>
      <c r="S192" s="229"/>
      <c r="T192" s="230"/>
      <c r="AT192" s="231" t="s">
        <v>276</v>
      </c>
      <c r="AU192" s="231" t="s">
        <v>87</v>
      </c>
      <c r="AV192" s="12" t="s">
        <v>87</v>
      </c>
      <c r="AW192" s="12" t="s">
        <v>6</v>
      </c>
      <c r="AX192" s="12" t="s">
        <v>84</v>
      </c>
      <c r="AY192" s="231" t="s">
        <v>128</v>
      </c>
    </row>
    <row r="193" spans="2:65" s="1" customFormat="1" ht="25.5" customHeight="1">
      <c r="B193" s="41"/>
      <c r="C193" s="183" t="s">
        <v>235</v>
      </c>
      <c r="D193" s="183" t="s">
        <v>129</v>
      </c>
      <c r="E193" s="184" t="s">
        <v>384</v>
      </c>
      <c r="F193" s="185" t="s">
        <v>385</v>
      </c>
      <c r="G193" s="186" t="s">
        <v>273</v>
      </c>
      <c r="H193" s="187">
        <v>1277.3499999999999</v>
      </c>
      <c r="I193" s="188"/>
      <c r="J193" s="189">
        <f>ROUND(I193*H193,2)</f>
        <v>0</v>
      </c>
      <c r="K193" s="185" t="s">
        <v>274</v>
      </c>
      <c r="L193" s="61"/>
      <c r="M193" s="190" t="s">
        <v>33</v>
      </c>
      <c r="N193" s="191" t="s">
        <v>48</v>
      </c>
      <c r="O193" s="42"/>
      <c r="P193" s="192">
        <f>O193*H193</f>
        <v>0</v>
      </c>
      <c r="Q193" s="192">
        <v>9.3799999999999994E-3</v>
      </c>
      <c r="R193" s="192">
        <f>Q193*H193</f>
        <v>11.981542999999999</v>
      </c>
      <c r="S193" s="192">
        <v>0</v>
      </c>
      <c r="T193" s="193">
        <f>S193*H193</f>
        <v>0</v>
      </c>
      <c r="AR193" s="24" t="s">
        <v>132</v>
      </c>
      <c r="AT193" s="24" t="s">
        <v>129</v>
      </c>
      <c r="AU193" s="24" t="s">
        <v>87</v>
      </c>
      <c r="AY193" s="24" t="s">
        <v>128</v>
      </c>
      <c r="BE193" s="194">
        <f>IF(N193="základní",J193,0)</f>
        <v>0</v>
      </c>
      <c r="BF193" s="194">
        <f>IF(N193="snížená",J193,0)</f>
        <v>0</v>
      </c>
      <c r="BG193" s="194">
        <f>IF(N193="zákl. přenesená",J193,0)</f>
        <v>0</v>
      </c>
      <c r="BH193" s="194">
        <f>IF(N193="sníž. přenesená",J193,0)</f>
        <v>0</v>
      </c>
      <c r="BI193" s="194">
        <f>IF(N193="nulová",J193,0)</f>
        <v>0</v>
      </c>
      <c r="BJ193" s="24" t="s">
        <v>84</v>
      </c>
      <c r="BK193" s="194">
        <f>ROUND(I193*H193,2)</f>
        <v>0</v>
      </c>
      <c r="BL193" s="24" t="s">
        <v>132</v>
      </c>
      <c r="BM193" s="24" t="s">
        <v>386</v>
      </c>
    </row>
    <row r="194" spans="2:65" s="1" customFormat="1" ht="36">
      <c r="B194" s="41"/>
      <c r="C194" s="63"/>
      <c r="D194" s="195" t="s">
        <v>134</v>
      </c>
      <c r="E194" s="63"/>
      <c r="F194" s="196" t="s">
        <v>358</v>
      </c>
      <c r="G194" s="63"/>
      <c r="H194" s="63"/>
      <c r="I194" s="156"/>
      <c r="J194" s="63"/>
      <c r="K194" s="63"/>
      <c r="L194" s="61"/>
      <c r="M194" s="197"/>
      <c r="N194" s="42"/>
      <c r="O194" s="42"/>
      <c r="P194" s="42"/>
      <c r="Q194" s="42"/>
      <c r="R194" s="42"/>
      <c r="S194" s="42"/>
      <c r="T194" s="78"/>
      <c r="AT194" s="24" t="s">
        <v>134</v>
      </c>
      <c r="AU194" s="24" t="s">
        <v>87</v>
      </c>
    </row>
    <row r="195" spans="2:65" s="11" customFormat="1" ht="12">
      <c r="B195" s="211"/>
      <c r="C195" s="212"/>
      <c r="D195" s="195" t="s">
        <v>276</v>
      </c>
      <c r="E195" s="213" t="s">
        <v>33</v>
      </c>
      <c r="F195" s="214" t="s">
        <v>277</v>
      </c>
      <c r="G195" s="212"/>
      <c r="H195" s="213" t="s">
        <v>33</v>
      </c>
      <c r="I195" s="215"/>
      <c r="J195" s="212"/>
      <c r="K195" s="212"/>
      <c r="L195" s="216"/>
      <c r="M195" s="217"/>
      <c r="N195" s="218"/>
      <c r="O195" s="218"/>
      <c r="P195" s="218"/>
      <c r="Q195" s="218"/>
      <c r="R195" s="218"/>
      <c r="S195" s="218"/>
      <c r="T195" s="219"/>
      <c r="AT195" s="220" t="s">
        <v>276</v>
      </c>
      <c r="AU195" s="220" t="s">
        <v>87</v>
      </c>
      <c r="AV195" s="11" t="s">
        <v>84</v>
      </c>
      <c r="AW195" s="11" t="s">
        <v>40</v>
      </c>
      <c r="AX195" s="11" t="s">
        <v>77</v>
      </c>
      <c r="AY195" s="220" t="s">
        <v>128</v>
      </c>
    </row>
    <row r="196" spans="2:65" s="11" customFormat="1" ht="12">
      <c r="B196" s="211"/>
      <c r="C196" s="212"/>
      <c r="D196" s="195" t="s">
        <v>276</v>
      </c>
      <c r="E196" s="213" t="s">
        <v>33</v>
      </c>
      <c r="F196" s="214" t="s">
        <v>359</v>
      </c>
      <c r="G196" s="212"/>
      <c r="H196" s="213" t="s">
        <v>33</v>
      </c>
      <c r="I196" s="215"/>
      <c r="J196" s="212"/>
      <c r="K196" s="212"/>
      <c r="L196" s="216"/>
      <c r="M196" s="217"/>
      <c r="N196" s="218"/>
      <c r="O196" s="218"/>
      <c r="P196" s="218"/>
      <c r="Q196" s="218"/>
      <c r="R196" s="218"/>
      <c r="S196" s="218"/>
      <c r="T196" s="219"/>
      <c r="AT196" s="220" t="s">
        <v>276</v>
      </c>
      <c r="AU196" s="220" t="s">
        <v>87</v>
      </c>
      <c r="AV196" s="11" t="s">
        <v>84</v>
      </c>
      <c r="AW196" s="11" t="s">
        <v>40</v>
      </c>
      <c r="AX196" s="11" t="s">
        <v>77</v>
      </c>
      <c r="AY196" s="220" t="s">
        <v>128</v>
      </c>
    </row>
    <row r="197" spans="2:65" s="12" customFormat="1" ht="12">
      <c r="B197" s="221"/>
      <c r="C197" s="222"/>
      <c r="D197" s="195" t="s">
        <v>276</v>
      </c>
      <c r="E197" s="223" t="s">
        <v>33</v>
      </c>
      <c r="F197" s="224" t="s">
        <v>387</v>
      </c>
      <c r="G197" s="222"/>
      <c r="H197" s="225">
        <v>1277.3499999999999</v>
      </c>
      <c r="I197" s="226"/>
      <c r="J197" s="222"/>
      <c r="K197" s="222"/>
      <c r="L197" s="227"/>
      <c r="M197" s="228"/>
      <c r="N197" s="229"/>
      <c r="O197" s="229"/>
      <c r="P197" s="229"/>
      <c r="Q197" s="229"/>
      <c r="R197" s="229"/>
      <c r="S197" s="229"/>
      <c r="T197" s="230"/>
      <c r="AT197" s="231" t="s">
        <v>276</v>
      </c>
      <c r="AU197" s="231" t="s">
        <v>87</v>
      </c>
      <c r="AV197" s="12" t="s">
        <v>87</v>
      </c>
      <c r="AW197" s="12" t="s">
        <v>40</v>
      </c>
      <c r="AX197" s="12" t="s">
        <v>77</v>
      </c>
      <c r="AY197" s="231" t="s">
        <v>128</v>
      </c>
    </row>
    <row r="198" spans="2:65" s="13" customFormat="1" ht="12">
      <c r="B198" s="232"/>
      <c r="C198" s="233"/>
      <c r="D198" s="195" t="s">
        <v>276</v>
      </c>
      <c r="E198" s="234" t="s">
        <v>33</v>
      </c>
      <c r="F198" s="235" t="s">
        <v>279</v>
      </c>
      <c r="G198" s="233"/>
      <c r="H198" s="236">
        <v>1277.3499999999999</v>
      </c>
      <c r="I198" s="237"/>
      <c r="J198" s="233"/>
      <c r="K198" s="233"/>
      <c r="L198" s="238"/>
      <c r="M198" s="239"/>
      <c r="N198" s="240"/>
      <c r="O198" s="240"/>
      <c r="P198" s="240"/>
      <c r="Q198" s="240"/>
      <c r="R198" s="240"/>
      <c r="S198" s="240"/>
      <c r="T198" s="241"/>
      <c r="AT198" s="242" t="s">
        <v>276</v>
      </c>
      <c r="AU198" s="242" t="s">
        <v>87</v>
      </c>
      <c r="AV198" s="13" t="s">
        <v>132</v>
      </c>
      <c r="AW198" s="13" t="s">
        <v>40</v>
      </c>
      <c r="AX198" s="13" t="s">
        <v>84</v>
      </c>
      <c r="AY198" s="242" t="s">
        <v>128</v>
      </c>
    </row>
    <row r="199" spans="2:65" s="1" customFormat="1" ht="16.5" customHeight="1">
      <c r="B199" s="41"/>
      <c r="C199" s="243" t="s">
        <v>388</v>
      </c>
      <c r="D199" s="243" t="s">
        <v>319</v>
      </c>
      <c r="E199" s="244" t="s">
        <v>361</v>
      </c>
      <c r="F199" s="245" t="s">
        <v>362</v>
      </c>
      <c r="G199" s="246" t="s">
        <v>273</v>
      </c>
      <c r="H199" s="247">
        <v>1302.8969999999999</v>
      </c>
      <c r="I199" s="248"/>
      <c r="J199" s="249">
        <f>ROUND(I199*H199,2)</f>
        <v>0</v>
      </c>
      <c r="K199" s="245" t="s">
        <v>274</v>
      </c>
      <c r="L199" s="250"/>
      <c r="M199" s="251" t="s">
        <v>33</v>
      </c>
      <c r="N199" s="252" t="s">
        <v>48</v>
      </c>
      <c r="O199" s="42"/>
      <c r="P199" s="192">
        <f>O199*H199</f>
        <v>0</v>
      </c>
      <c r="Q199" s="192">
        <v>1.6E-2</v>
      </c>
      <c r="R199" s="192">
        <f>Q199*H199</f>
        <v>20.846352</v>
      </c>
      <c r="S199" s="192">
        <v>0</v>
      </c>
      <c r="T199" s="193">
        <f>S199*H199</f>
        <v>0</v>
      </c>
      <c r="AR199" s="24" t="s">
        <v>164</v>
      </c>
      <c r="AT199" s="24" t="s">
        <v>319</v>
      </c>
      <c r="AU199" s="24" t="s">
        <v>87</v>
      </c>
      <c r="AY199" s="24" t="s">
        <v>128</v>
      </c>
      <c r="BE199" s="194">
        <f>IF(N199="základní",J199,0)</f>
        <v>0</v>
      </c>
      <c r="BF199" s="194">
        <f>IF(N199="snížená",J199,0)</f>
        <v>0</v>
      </c>
      <c r="BG199" s="194">
        <f>IF(N199="zákl. přenesená",J199,0)</f>
        <v>0</v>
      </c>
      <c r="BH199" s="194">
        <f>IF(N199="sníž. přenesená",J199,0)</f>
        <v>0</v>
      </c>
      <c r="BI199" s="194">
        <f>IF(N199="nulová",J199,0)</f>
        <v>0</v>
      </c>
      <c r="BJ199" s="24" t="s">
        <v>84</v>
      </c>
      <c r="BK199" s="194">
        <f>ROUND(I199*H199,2)</f>
        <v>0</v>
      </c>
      <c r="BL199" s="24" t="s">
        <v>132</v>
      </c>
      <c r="BM199" s="24" t="s">
        <v>389</v>
      </c>
    </row>
    <row r="200" spans="2:65" s="12" customFormat="1" ht="12">
      <c r="B200" s="221"/>
      <c r="C200" s="222"/>
      <c r="D200" s="195" t="s">
        <v>276</v>
      </c>
      <c r="E200" s="222"/>
      <c r="F200" s="224" t="s">
        <v>390</v>
      </c>
      <c r="G200" s="222"/>
      <c r="H200" s="225">
        <v>1302.8969999999999</v>
      </c>
      <c r="I200" s="226"/>
      <c r="J200" s="222"/>
      <c r="K200" s="222"/>
      <c r="L200" s="227"/>
      <c r="M200" s="228"/>
      <c r="N200" s="229"/>
      <c r="O200" s="229"/>
      <c r="P200" s="229"/>
      <c r="Q200" s="229"/>
      <c r="R200" s="229"/>
      <c r="S200" s="229"/>
      <c r="T200" s="230"/>
      <c r="AT200" s="231" t="s">
        <v>276</v>
      </c>
      <c r="AU200" s="231" t="s">
        <v>87</v>
      </c>
      <c r="AV200" s="12" t="s">
        <v>87</v>
      </c>
      <c r="AW200" s="12" t="s">
        <v>6</v>
      </c>
      <c r="AX200" s="12" t="s">
        <v>84</v>
      </c>
      <c r="AY200" s="231" t="s">
        <v>128</v>
      </c>
    </row>
    <row r="201" spans="2:65" s="1" customFormat="1" ht="25.5" customHeight="1">
      <c r="B201" s="41"/>
      <c r="C201" s="183" t="s">
        <v>391</v>
      </c>
      <c r="D201" s="183" t="s">
        <v>129</v>
      </c>
      <c r="E201" s="184" t="s">
        <v>392</v>
      </c>
      <c r="F201" s="185" t="s">
        <v>393</v>
      </c>
      <c r="G201" s="186" t="s">
        <v>394</v>
      </c>
      <c r="H201" s="187">
        <v>571.54</v>
      </c>
      <c r="I201" s="188"/>
      <c r="J201" s="189">
        <f>ROUND(I201*H201,2)</f>
        <v>0</v>
      </c>
      <c r="K201" s="185" t="s">
        <v>274</v>
      </c>
      <c r="L201" s="61"/>
      <c r="M201" s="190" t="s">
        <v>33</v>
      </c>
      <c r="N201" s="191" t="s">
        <v>48</v>
      </c>
      <c r="O201" s="42"/>
      <c r="P201" s="192">
        <f>O201*H201</f>
        <v>0</v>
      </c>
      <c r="Q201" s="192">
        <v>3.3400000000000001E-3</v>
      </c>
      <c r="R201" s="192">
        <f>Q201*H201</f>
        <v>1.9089436</v>
      </c>
      <c r="S201" s="192">
        <v>0</v>
      </c>
      <c r="T201" s="193">
        <f>S201*H201</f>
        <v>0</v>
      </c>
      <c r="AR201" s="24" t="s">
        <v>132</v>
      </c>
      <c r="AT201" s="24" t="s">
        <v>129</v>
      </c>
      <c r="AU201" s="24" t="s">
        <v>87</v>
      </c>
      <c r="AY201" s="24" t="s">
        <v>128</v>
      </c>
      <c r="BE201" s="194">
        <f>IF(N201="základní",J201,0)</f>
        <v>0</v>
      </c>
      <c r="BF201" s="194">
        <f>IF(N201="snížená",J201,0)</f>
        <v>0</v>
      </c>
      <c r="BG201" s="194">
        <f>IF(N201="zákl. přenesená",J201,0)</f>
        <v>0</v>
      </c>
      <c r="BH201" s="194">
        <f>IF(N201="sníž. přenesená",J201,0)</f>
        <v>0</v>
      </c>
      <c r="BI201" s="194">
        <f>IF(N201="nulová",J201,0)</f>
        <v>0</v>
      </c>
      <c r="BJ201" s="24" t="s">
        <v>84</v>
      </c>
      <c r="BK201" s="194">
        <f>ROUND(I201*H201,2)</f>
        <v>0</v>
      </c>
      <c r="BL201" s="24" t="s">
        <v>132</v>
      </c>
      <c r="BM201" s="24" t="s">
        <v>395</v>
      </c>
    </row>
    <row r="202" spans="2:65" s="1" customFormat="1" ht="36">
      <c r="B202" s="41"/>
      <c r="C202" s="63"/>
      <c r="D202" s="195" t="s">
        <v>134</v>
      </c>
      <c r="E202" s="63"/>
      <c r="F202" s="196" t="s">
        <v>358</v>
      </c>
      <c r="G202" s="63"/>
      <c r="H202" s="63"/>
      <c r="I202" s="156"/>
      <c r="J202" s="63"/>
      <c r="K202" s="63"/>
      <c r="L202" s="61"/>
      <c r="M202" s="197"/>
      <c r="N202" s="42"/>
      <c r="O202" s="42"/>
      <c r="P202" s="42"/>
      <c r="Q202" s="42"/>
      <c r="R202" s="42"/>
      <c r="S202" s="42"/>
      <c r="T202" s="78"/>
      <c r="AT202" s="24" t="s">
        <v>134</v>
      </c>
      <c r="AU202" s="24" t="s">
        <v>87</v>
      </c>
    </row>
    <row r="203" spans="2:65" s="11" customFormat="1" ht="12">
      <c r="B203" s="211"/>
      <c r="C203" s="212"/>
      <c r="D203" s="195" t="s">
        <v>276</v>
      </c>
      <c r="E203" s="213" t="s">
        <v>33</v>
      </c>
      <c r="F203" s="214" t="s">
        <v>277</v>
      </c>
      <c r="G203" s="212"/>
      <c r="H203" s="213" t="s">
        <v>33</v>
      </c>
      <c r="I203" s="215"/>
      <c r="J203" s="212"/>
      <c r="K203" s="212"/>
      <c r="L203" s="216"/>
      <c r="M203" s="217"/>
      <c r="N203" s="218"/>
      <c r="O203" s="218"/>
      <c r="P203" s="218"/>
      <c r="Q203" s="218"/>
      <c r="R203" s="218"/>
      <c r="S203" s="218"/>
      <c r="T203" s="219"/>
      <c r="AT203" s="220" t="s">
        <v>276</v>
      </c>
      <c r="AU203" s="220" t="s">
        <v>87</v>
      </c>
      <c r="AV203" s="11" t="s">
        <v>84</v>
      </c>
      <c r="AW203" s="11" t="s">
        <v>40</v>
      </c>
      <c r="AX203" s="11" t="s">
        <v>77</v>
      </c>
      <c r="AY203" s="220" t="s">
        <v>128</v>
      </c>
    </row>
    <row r="204" spans="2:65" s="11" customFormat="1" ht="12">
      <c r="B204" s="211"/>
      <c r="C204" s="212"/>
      <c r="D204" s="195" t="s">
        <v>276</v>
      </c>
      <c r="E204" s="213" t="s">
        <v>33</v>
      </c>
      <c r="F204" s="214" t="s">
        <v>377</v>
      </c>
      <c r="G204" s="212"/>
      <c r="H204" s="213" t="s">
        <v>33</v>
      </c>
      <c r="I204" s="215"/>
      <c r="J204" s="212"/>
      <c r="K204" s="212"/>
      <c r="L204" s="216"/>
      <c r="M204" s="217"/>
      <c r="N204" s="218"/>
      <c r="O204" s="218"/>
      <c r="P204" s="218"/>
      <c r="Q204" s="218"/>
      <c r="R204" s="218"/>
      <c r="S204" s="218"/>
      <c r="T204" s="219"/>
      <c r="AT204" s="220" t="s">
        <v>276</v>
      </c>
      <c r="AU204" s="220" t="s">
        <v>87</v>
      </c>
      <c r="AV204" s="11" t="s">
        <v>84</v>
      </c>
      <c r="AW204" s="11" t="s">
        <v>40</v>
      </c>
      <c r="AX204" s="11" t="s">
        <v>77</v>
      </c>
      <c r="AY204" s="220" t="s">
        <v>128</v>
      </c>
    </row>
    <row r="205" spans="2:65" s="12" customFormat="1" ht="12">
      <c r="B205" s="221"/>
      <c r="C205" s="222"/>
      <c r="D205" s="195" t="s">
        <v>276</v>
      </c>
      <c r="E205" s="223" t="s">
        <v>33</v>
      </c>
      <c r="F205" s="224" t="s">
        <v>396</v>
      </c>
      <c r="G205" s="222"/>
      <c r="H205" s="225">
        <v>571.54</v>
      </c>
      <c r="I205" s="226"/>
      <c r="J205" s="222"/>
      <c r="K205" s="222"/>
      <c r="L205" s="227"/>
      <c r="M205" s="228"/>
      <c r="N205" s="229"/>
      <c r="O205" s="229"/>
      <c r="P205" s="229"/>
      <c r="Q205" s="229"/>
      <c r="R205" s="229"/>
      <c r="S205" s="229"/>
      <c r="T205" s="230"/>
      <c r="AT205" s="231" t="s">
        <v>276</v>
      </c>
      <c r="AU205" s="231" t="s">
        <v>87</v>
      </c>
      <c r="AV205" s="12" t="s">
        <v>87</v>
      </c>
      <c r="AW205" s="12" t="s">
        <v>40</v>
      </c>
      <c r="AX205" s="12" t="s">
        <v>77</v>
      </c>
      <c r="AY205" s="231" t="s">
        <v>128</v>
      </c>
    </row>
    <row r="206" spans="2:65" s="13" customFormat="1" ht="12">
      <c r="B206" s="232"/>
      <c r="C206" s="233"/>
      <c r="D206" s="195" t="s">
        <v>276</v>
      </c>
      <c r="E206" s="234" t="s">
        <v>33</v>
      </c>
      <c r="F206" s="235" t="s">
        <v>279</v>
      </c>
      <c r="G206" s="233"/>
      <c r="H206" s="236">
        <v>571.54</v>
      </c>
      <c r="I206" s="237"/>
      <c r="J206" s="233"/>
      <c r="K206" s="233"/>
      <c r="L206" s="238"/>
      <c r="M206" s="239"/>
      <c r="N206" s="240"/>
      <c r="O206" s="240"/>
      <c r="P206" s="240"/>
      <c r="Q206" s="240"/>
      <c r="R206" s="240"/>
      <c r="S206" s="240"/>
      <c r="T206" s="241"/>
      <c r="AT206" s="242" t="s">
        <v>276</v>
      </c>
      <c r="AU206" s="242" t="s">
        <v>87</v>
      </c>
      <c r="AV206" s="13" t="s">
        <v>132</v>
      </c>
      <c r="AW206" s="13" t="s">
        <v>40</v>
      </c>
      <c r="AX206" s="13" t="s">
        <v>84</v>
      </c>
      <c r="AY206" s="242" t="s">
        <v>128</v>
      </c>
    </row>
    <row r="207" spans="2:65" s="1" customFormat="1" ht="16.5" customHeight="1">
      <c r="B207" s="41"/>
      <c r="C207" s="243" t="s">
        <v>397</v>
      </c>
      <c r="D207" s="243" t="s">
        <v>319</v>
      </c>
      <c r="E207" s="244" t="s">
        <v>398</v>
      </c>
      <c r="F207" s="245" t="s">
        <v>399</v>
      </c>
      <c r="G207" s="246" t="s">
        <v>273</v>
      </c>
      <c r="H207" s="247">
        <v>220.04300000000001</v>
      </c>
      <c r="I207" s="248"/>
      <c r="J207" s="249">
        <f>ROUND(I207*H207,2)</f>
        <v>0</v>
      </c>
      <c r="K207" s="245" t="s">
        <v>274</v>
      </c>
      <c r="L207" s="250"/>
      <c r="M207" s="251" t="s">
        <v>33</v>
      </c>
      <c r="N207" s="252" t="s">
        <v>48</v>
      </c>
      <c r="O207" s="42"/>
      <c r="P207" s="192">
        <f>O207*H207</f>
        <v>0</v>
      </c>
      <c r="Q207" s="192">
        <v>6.0000000000000001E-3</v>
      </c>
      <c r="R207" s="192">
        <f>Q207*H207</f>
        <v>1.3202580000000002</v>
      </c>
      <c r="S207" s="192">
        <v>0</v>
      </c>
      <c r="T207" s="193">
        <f>S207*H207</f>
        <v>0</v>
      </c>
      <c r="AR207" s="24" t="s">
        <v>164</v>
      </c>
      <c r="AT207" s="24" t="s">
        <v>319</v>
      </c>
      <c r="AU207" s="24" t="s">
        <v>87</v>
      </c>
      <c r="AY207" s="24" t="s">
        <v>128</v>
      </c>
      <c r="BE207" s="194">
        <f>IF(N207="základní",J207,0)</f>
        <v>0</v>
      </c>
      <c r="BF207" s="194">
        <f>IF(N207="snížená",J207,0)</f>
        <v>0</v>
      </c>
      <c r="BG207" s="194">
        <f>IF(N207="zákl. přenesená",J207,0)</f>
        <v>0</v>
      </c>
      <c r="BH207" s="194">
        <f>IF(N207="sníž. přenesená",J207,0)</f>
        <v>0</v>
      </c>
      <c r="BI207" s="194">
        <f>IF(N207="nulová",J207,0)</f>
        <v>0</v>
      </c>
      <c r="BJ207" s="24" t="s">
        <v>84</v>
      </c>
      <c r="BK207" s="194">
        <f>ROUND(I207*H207,2)</f>
        <v>0</v>
      </c>
      <c r="BL207" s="24" t="s">
        <v>132</v>
      </c>
      <c r="BM207" s="24" t="s">
        <v>400</v>
      </c>
    </row>
    <row r="208" spans="2:65" s="12" customFormat="1" ht="12">
      <c r="B208" s="221"/>
      <c r="C208" s="222"/>
      <c r="D208" s="195" t="s">
        <v>276</v>
      </c>
      <c r="E208" s="222"/>
      <c r="F208" s="224" t="s">
        <v>401</v>
      </c>
      <c r="G208" s="222"/>
      <c r="H208" s="225">
        <v>220.04300000000001</v>
      </c>
      <c r="I208" s="226"/>
      <c r="J208" s="222"/>
      <c r="K208" s="222"/>
      <c r="L208" s="227"/>
      <c r="M208" s="228"/>
      <c r="N208" s="229"/>
      <c r="O208" s="229"/>
      <c r="P208" s="229"/>
      <c r="Q208" s="229"/>
      <c r="R208" s="229"/>
      <c r="S208" s="229"/>
      <c r="T208" s="230"/>
      <c r="AT208" s="231" t="s">
        <v>276</v>
      </c>
      <c r="AU208" s="231" t="s">
        <v>87</v>
      </c>
      <c r="AV208" s="12" t="s">
        <v>87</v>
      </c>
      <c r="AW208" s="12" t="s">
        <v>6</v>
      </c>
      <c r="AX208" s="12" t="s">
        <v>84</v>
      </c>
      <c r="AY208" s="231" t="s">
        <v>128</v>
      </c>
    </row>
    <row r="209" spans="2:65" s="1" customFormat="1" ht="25.5" customHeight="1">
      <c r="B209" s="41"/>
      <c r="C209" s="183" t="s">
        <v>402</v>
      </c>
      <c r="D209" s="183" t="s">
        <v>129</v>
      </c>
      <c r="E209" s="184" t="s">
        <v>403</v>
      </c>
      <c r="F209" s="185" t="s">
        <v>404</v>
      </c>
      <c r="G209" s="186" t="s">
        <v>273</v>
      </c>
      <c r="H209" s="187">
        <v>1643.393</v>
      </c>
      <c r="I209" s="188"/>
      <c r="J209" s="189">
        <f>ROUND(I209*H209,2)</f>
        <v>0</v>
      </c>
      <c r="K209" s="185" t="s">
        <v>274</v>
      </c>
      <c r="L209" s="61"/>
      <c r="M209" s="190" t="s">
        <v>33</v>
      </c>
      <c r="N209" s="191" t="s">
        <v>48</v>
      </c>
      <c r="O209" s="42"/>
      <c r="P209" s="192">
        <f>O209*H209</f>
        <v>0</v>
      </c>
      <c r="Q209" s="192">
        <v>6.0000000000000002E-5</v>
      </c>
      <c r="R209" s="192">
        <f>Q209*H209</f>
        <v>9.860358000000001E-2</v>
      </c>
      <c r="S209" s="192">
        <v>0</v>
      </c>
      <c r="T209" s="193">
        <f>S209*H209</f>
        <v>0</v>
      </c>
      <c r="AR209" s="24" t="s">
        <v>132</v>
      </c>
      <c r="AT209" s="24" t="s">
        <v>129</v>
      </c>
      <c r="AU209" s="24" t="s">
        <v>87</v>
      </c>
      <c r="AY209" s="24" t="s">
        <v>128</v>
      </c>
      <c r="BE209" s="194">
        <f>IF(N209="základní",J209,0)</f>
        <v>0</v>
      </c>
      <c r="BF209" s="194">
        <f>IF(N209="snížená",J209,0)</f>
        <v>0</v>
      </c>
      <c r="BG209" s="194">
        <f>IF(N209="zákl. přenesená",J209,0)</f>
        <v>0</v>
      </c>
      <c r="BH209" s="194">
        <f>IF(N209="sníž. přenesená",J209,0)</f>
        <v>0</v>
      </c>
      <c r="BI209" s="194">
        <f>IF(N209="nulová",J209,0)</f>
        <v>0</v>
      </c>
      <c r="BJ209" s="24" t="s">
        <v>84</v>
      </c>
      <c r="BK209" s="194">
        <f>ROUND(I209*H209,2)</f>
        <v>0</v>
      </c>
      <c r="BL209" s="24" t="s">
        <v>132</v>
      </c>
      <c r="BM209" s="24" t="s">
        <v>405</v>
      </c>
    </row>
    <row r="210" spans="2:65" s="1" customFormat="1" ht="16.5" customHeight="1">
      <c r="B210" s="41"/>
      <c r="C210" s="183" t="s">
        <v>406</v>
      </c>
      <c r="D210" s="183" t="s">
        <v>129</v>
      </c>
      <c r="E210" s="184" t="s">
        <v>407</v>
      </c>
      <c r="F210" s="185" t="s">
        <v>408</v>
      </c>
      <c r="G210" s="186" t="s">
        <v>273</v>
      </c>
      <c r="H210" s="187">
        <v>831.95699999999999</v>
      </c>
      <c r="I210" s="188"/>
      <c r="J210" s="189">
        <f>ROUND(I210*H210,2)</f>
        <v>0</v>
      </c>
      <c r="K210" s="185" t="s">
        <v>274</v>
      </c>
      <c r="L210" s="61"/>
      <c r="M210" s="190" t="s">
        <v>33</v>
      </c>
      <c r="N210" s="191" t="s">
        <v>48</v>
      </c>
      <c r="O210" s="42"/>
      <c r="P210" s="192">
        <f>O210*H210</f>
        <v>0</v>
      </c>
      <c r="Q210" s="192">
        <v>7.3499999999999998E-3</v>
      </c>
      <c r="R210" s="192">
        <f>Q210*H210</f>
        <v>6.1148839499999994</v>
      </c>
      <c r="S210" s="192">
        <v>0</v>
      </c>
      <c r="T210" s="193">
        <f>S210*H210</f>
        <v>0</v>
      </c>
      <c r="AR210" s="24" t="s">
        <v>132</v>
      </c>
      <c r="AT210" s="24" t="s">
        <v>129</v>
      </c>
      <c r="AU210" s="24" t="s">
        <v>87</v>
      </c>
      <c r="AY210" s="24" t="s">
        <v>128</v>
      </c>
      <c r="BE210" s="194">
        <f>IF(N210="základní",J210,0)</f>
        <v>0</v>
      </c>
      <c r="BF210" s="194">
        <f>IF(N210="snížená",J210,0)</f>
        <v>0</v>
      </c>
      <c r="BG210" s="194">
        <f>IF(N210="zákl. přenesená",J210,0)</f>
        <v>0</v>
      </c>
      <c r="BH210" s="194">
        <f>IF(N210="sníž. přenesená",J210,0)</f>
        <v>0</v>
      </c>
      <c r="BI210" s="194">
        <f>IF(N210="nulová",J210,0)</f>
        <v>0</v>
      </c>
      <c r="BJ210" s="24" t="s">
        <v>84</v>
      </c>
      <c r="BK210" s="194">
        <f>ROUND(I210*H210,2)</f>
        <v>0</v>
      </c>
      <c r="BL210" s="24" t="s">
        <v>132</v>
      </c>
      <c r="BM210" s="24" t="s">
        <v>409</v>
      </c>
    </row>
    <row r="211" spans="2:65" s="11" customFormat="1" ht="12">
      <c r="B211" s="211"/>
      <c r="C211" s="212"/>
      <c r="D211" s="195" t="s">
        <v>276</v>
      </c>
      <c r="E211" s="213" t="s">
        <v>33</v>
      </c>
      <c r="F211" s="214" t="s">
        <v>277</v>
      </c>
      <c r="G211" s="212"/>
      <c r="H211" s="213" t="s">
        <v>33</v>
      </c>
      <c r="I211" s="215"/>
      <c r="J211" s="212"/>
      <c r="K211" s="212"/>
      <c r="L211" s="216"/>
      <c r="M211" s="217"/>
      <c r="N211" s="218"/>
      <c r="O211" s="218"/>
      <c r="P211" s="218"/>
      <c r="Q211" s="218"/>
      <c r="R211" s="218"/>
      <c r="S211" s="218"/>
      <c r="T211" s="219"/>
      <c r="AT211" s="220" t="s">
        <v>276</v>
      </c>
      <c r="AU211" s="220" t="s">
        <v>87</v>
      </c>
      <c r="AV211" s="11" t="s">
        <v>84</v>
      </c>
      <c r="AW211" s="11" t="s">
        <v>40</v>
      </c>
      <c r="AX211" s="11" t="s">
        <v>77</v>
      </c>
      <c r="AY211" s="220" t="s">
        <v>128</v>
      </c>
    </row>
    <row r="212" spans="2:65" s="12" customFormat="1" ht="12">
      <c r="B212" s="221"/>
      <c r="C212" s="222"/>
      <c r="D212" s="195" t="s">
        <v>276</v>
      </c>
      <c r="E212" s="223" t="s">
        <v>33</v>
      </c>
      <c r="F212" s="224" t="s">
        <v>410</v>
      </c>
      <c r="G212" s="222"/>
      <c r="H212" s="225">
        <v>831.95699999999999</v>
      </c>
      <c r="I212" s="226"/>
      <c r="J212" s="222"/>
      <c r="K212" s="222"/>
      <c r="L212" s="227"/>
      <c r="M212" s="228"/>
      <c r="N212" s="229"/>
      <c r="O212" s="229"/>
      <c r="P212" s="229"/>
      <c r="Q212" s="229"/>
      <c r="R212" s="229"/>
      <c r="S212" s="229"/>
      <c r="T212" s="230"/>
      <c r="AT212" s="231" t="s">
        <v>276</v>
      </c>
      <c r="AU212" s="231" t="s">
        <v>87</v>
      </c>
      <c r="AV212" s="12" t="s">
        <v>87</v>
      </c>
      <c r="AW212" s="12" t="s">
        <v>40</v>
      </c>
      <c r="AX212" s="12" t="s">
        <v>77</v>
      </c>
      <c r="AY212" s="231" t="s">
        <v>128</v>
      </c>
    </row>
    <row r="213" spans="2:65" s="13" customFormat="1" ht="12">
      <c r="B213" s="232"/>
      <c r="C213" s="233"/>
      <c r="D213" s="195" t="s">
        <v>276</v>
      </c>
      <c r="E213" s="234" t="s">
        <v>33</v>
      </c>
      <c r="F213" s="235" t="s">
        <v>279</v>
      </c>
      <c r="G213" s="233"/>
      <c r="H213" s="236">
        <v>831.95699999999999</v>
      </c>
      <c r="I213" s="237"/>
      <c r="J213" s="233"/>
      <c r="K213" s="233"/>
      <c r="L213" s="238"/>
      <c r="M213" s="239"/>
      <c r="N213" s="240"/>
      <c r="O213" s="240"/>
      <c r="P213" s="240"/>
      <c r="Q213" s="240"/>
      <c r="R213" s="240"/>
      <c r="S213" s="240"/>
      <c r="T213" s="241"/>
      <c r="AT213" s="242" t="s">
        <v>276</v>
      </c>
      <c r="AU213" s="242" t="s">
        <v>87</v>
      </c>
      <c r="AV213" s="13" t="s">
        <v>132</v>
      </c>
      <c r="AW213" s="13" t="s">
        <v>40</v>
      </c>
      <c r="AX213" s="13" t="s">
        <v>84</v>
      </c>
      <c r="AY213" s="242" t="s">
        <v>128</v>
      </c>
    </row>
    <row r="214" spans="2:65" s="1" customFormat="1" ht="25.5" customHeight="1">
      <c r="B214" s="41"/>
      <c r="C214" s="183" t="s">
        <v>411</v>
      </c>
      <c r="D214" s="183" t="s">
        <v>129</v>
      </c>
      <c r="E214" s="184" t="s">
        <v>412</v>
      </c>
      <c r="F214" s="185" t="s">
        <v>413</v>
      </c>
      <c r="G214" s="186" t="s">
        <v>273</v>
      </c>
      <c r="H214" s="187">
        <v>759.15700000000004</v>
      </c>
      <c r="I214" s="188"/>
      <c r="J214" s="189">
        <f>ROUND(I214*H214,2)</f>
        <v>0</v>
      </c>
      <c r="K214" s="185" t="s">
        <v>274</v>
      </c>
      <c r="L214" s="61"/>
      <c r="M214" s="190" t="s">
        <v>33</v>
      </c>
      <c r="N214" s="191" t="s">
        <v>48</v>
      </c>
      <c r="O214" s="42"/>
      <c r="P214" s="192">
        <f>O214*H214</f>
        <v>0</v>
      </c>
      <c r="Q214" s="192">
        <v>2.3630000000000002E-2</v>
      </c>
      <c r="R214" s="192">
        <f>Q214*H214</f>
        <v>17.938879910000001</v>
      </c>
      <c r="S214" s="192">
        <v>0</v>
      </c>
      <c r="T214" s="193">
        <f>S214*H214</f>
        <v>0</v>
      </c>
      <c r="AR214" s="24" t="s">
        <v>132</v>
      </c>
      <c r="AT214" s="24" t="s">
        <v>129</v>
      </c>
      <c r="AU214" s="24" t="s">
        <v>87</v>
      </c>
      <c r="AY214" s="24" t="s">
        <v>128</v>
      </c>
      <c r="BE214" s="194">
        <f>IF(N214="základní",J214,0)</f>
        <v>0</v>
      </c>
      <c r="BF214" s="194">
        <f>IF(N214="snížená",J214,0)</f>
        <v>0</v>
      </c>
      <c r="BG214" s="194">
        <f>IF(N214="zákl. přenesená",J214,0)</f>
        <v>0</v>
      </c>
      <c r="BH214" s="194">
        <f>IF(N214="sníž. přenesená",J214,0)</f>
        <v>0</v>
      </c>
      <c r="BI214" s="194">
        <f>IF(N214="nulová",J214,0)</f>
        <v>0</v>
      </c>
      <c r="BJ214" s="24" t="s">
        <v>84</v>
      </c>
      <c r="BK214" s="194">
        <f>ROUND(I214*H214,2)</f>
        <v>0</v>
      </c>
      <c r="BL214" s="24" t="s">
        <v>132</v>
      </c>
      <c r="BM214" s="24" t="s">
        <v>414</v>
      </c>
    </row>
    <row r="215" spans="2:65" s="11" customFormat="1" ht="12">
      <c r="B215" s="211"/>
      <c r="C215" s="212"/>
      <c r="D215" s="195" t="s">
        <v>276</v>
      </c>
      <c r="E215" s="213" t="s">
        <v>33</v>
      </c>
      <c r="F215" s="214" t="s">
        <v>277</v>
      </c>
      <c r="G215" s="212"/>
      <c r="H215" s="213" t="s">
        <v>33</v>
      </c>
      <c r="I215" s="215"/>
      <c r="J215" s="212"/>
      <c r="K215" s="212"/>
      <c r="L215" s="216"/>
      <c r="M215" s="217"/>
      <c r="N215" s="218"/>
      <c r="O215" s="218"/>
      <c r="P215" s="218"/>
      <c r="Q215" s="218"/>
      <c r="R215" s="218"/>
      <c r="S215" s="218"/>
      <c r="T215" s="219"/>
      <c r="AT215" s="220" t="s">
        <v>276</v>
      </c>
      <c r="AU215" s="220" t="s">
        <v>87</v>
      </c>
      <c r="AV215" s="11" t="s">
        <v>84</v>
      </c>
      <c r="AW215" s="11" t="s">
        <v>40</v>
      </c>
      <c r="AX215" s="11" t="s">
        <v>77</v>
      </c>
      <c r="AY215" s="220" t="s">
        <v>128</v>
      </c>
    </row>
    <row r="216" spans="2:65" s="11" customFormat="1" ht="12">
      <c r="B216" s="211"/>
      <c r="C216" s="212"/>
      <c r="D216" s="195" t="s">
        <v>276</v>
      </c>
      <c r="E216" s="213" t="s">
        <v>33</v>
      </c>
      <c r="F216" s="214" t="s">
        <v>415</v>
      </c>
      <c r="G216" s="212"/>
      <c r="H216" s="213" t="s">
        <v>33</v>
      </c>
      <c r="I216" s="215"/>
      <c r="J216" s="212"/>
      <c r="K216" s="212"/>
      <c r="L216" s="216"/>
      <c r="M216" s="217"/>
      <c r="N216" s="218"/>
      <c r="O216" s="218"/>
      <c r="P216" s="218"/>
      <c r="Q216" s="218"/>
      <c r="R216" s="218"/>
      <c r="S216" s="218"/>
      <c r="T216" s="219"/>
      <c r="AT216" s="220" t="s">
        <v>276</v>
      </c>
      <c r="AU216" s="220" t="s">
        <v>87</v>
      </c>
      <c r="AV216" s="11" t="s">
        <v>84</v>
      </c>
      <c r="AW216" s="11" t="s">
        <v>40</v>
      </c>
      <c r="AX216" s="11" t="s">
        <v>77</v>
      </c>
      <c r="AY216" s="220" t="s">
        <v>128</v>
      </c>
    </row>
    <row r="217" spans="2:65" s="12" customFormat="1" ht="12">
      <c r="B217" s="221"/>
      <c r="C217" s="222"/>
      <c r="D217" s="195" t="s">
        <v>276</v>
      </c>
      <c r="E217" s="223" t="s">
        <v>33</v>
      </c>
      <c r="F217" s="224" t="s">
        <v>416</v>
      </c>
      <c r="G217" s="222"/>
      <c r="H217" s="225">
        <v>759.15700000000004</v>
      </c>
      <c r="I217" s="226"/>
      <c r="J217" s="222"/>
      <c r="K217" s="222"/>
      <c r="L217" s="227"/>
      <c r="M217" s="228"/>
      <c r="N217" s="229"/>
      <c r="O217" s="229"/>
      <c r="P217" s="229"/>
      <c r="Q217" s="229"/>
      <c r="R217" s="229"/>
      <c r="S217" s="229"/>
      <c r="T217" s="230"/>
      <c r="AT217" s="231" t="s">
        <v>276</v>
      </c>
      <c r="AU217" s="231" t="s">
        <v>87</v>
      </c>
      <c r="AV217" s="12" t="s">
        <v>87</v>
      </c>
      <c r="AW217" s="12" t="s">
        <v>40</v>
      </c>
      <c r="AX217" s="12" t="s">
        <v>77</v>
      </c>
      <c r="AY217" s="231" t="s">
        <v>128</v>
      </c>
    </row>
    <row r="218" spans="2:65" s="13" customFormat="1" ht="12">
      <c r="B218" s="232"/>
      <c r="C218" s="233"/>
      <c r="D218" s="195" t="s">
        <v>276</v>
      </c>
      <c r="E218" s="234" t="s">
        <v>33</v>
      </c>
      <c r="F218" s="235" t="s">
        <v>279</v>
      </c>
      <c r="G218" s="233"/>
      <c r="H218" s="236">
        <v>759.15700000000004</v>
      </c>
      <c r="I218" s="237"/>
      <c r="J218" s="233"/>
      <c r="K218" s="233"/>
      <c r="L218" s="238"/>
      <c r="M218" s="239"/>
      <c r="N218" s="240"/>
      <c r="O218" s="240"/>
      <c r="P218" s="240"/>
      <c r="Q218" s="240"/>
      <c r="R218" s="240"/>
      <c r="S218" s="240"/>
      <c r="T218" s="241"/>
      <c r="AT218" s="242" t="s">
        <v>276</v>
      </c>
      <c r="AU218" s="242" t="s">
        <v>87</v>
      </c>
      <c r="AV218" s="13" t="s">
        <v>132</v>
      </c>
      <c r="AW218" s="13" t="s">
        <v>40</v>
      </c>
      <c r="AX218" s="13" t="s">
        <v>84</v>
      </c>
      <c r="AY218" s="242" t="s">
        <v>128</v>
      </c>
    </row>
    <row r="219" spans="2:65" s="1" customFormat="1" ht="25.5" customHeight="1">
      <c r="B219" s="41"/>
      <c r="C219" s="183" t="s">
        <v>417</v>
      </c>
      <c r="D219" s="183" t="s">
        <v>129</v>
      </c>
      <c r="E219" s="184" t="s">
        <v>418</v>
      </c>
      <c r="F219" s="185" t="s">
        <v>419</v>
      </c>
      <c r="G219" s="186" t="s">
        <v>273</v>
      </c>
      <c r="H219" s="187">
        <v>1897.893</v>
      </c>
      <c r="I219" s="188"/>
      <c r="J219" s="189">
        <f>ROUND(I219*H219,2)</f>
        <v>0</v>
      </c>
      <c r="K219" s="185" t="s">
        <v>274</v>
      </c>
      <c r="L219" s="61"/>
      <c r="M219" s="190" t="s">
        <v>33</v>
      </c>
      <c r="N219" s="191" t="s">
        <v>48</v>
      </c>
      <c r="O219" s="42"/>
      <c r="P219" s="192">
        <f>O219*H219</f>
        <v>0</v>
      </c>
      <c r="Q219" s="192">
        <v>1.146E-2</v>
      </c>
      <c r="R219" s="192">
        <f>Q219*H219</f>
        <v>21.749853779999999</v>
      </c>
      <c r="S219" s="192">
        <v>0</v>
      </c>
      <c r="T219" s="193">
        <f>S219*H219</f>
        <v>0</v>
      </c>
      <c r="AR219" s="24" t="s">
        <v>132</v>
      </c>
      <c r="AT219" s="24" t="s">
        <v>129</v>
      </c>
      <c r="AU219" s="24" t="s">
        <v>87</v>
      </c>
      <c r="AY219" s="24" t="s">
        <v>128</v>
      </c>
      <c r="BE219" s="194">
        <f>IF(N219="základní",J219,0)</f>
        <v>0</v>
      </c>
      <c r="BF219" s="194">
        <f>IF(N219="snížená",J219,0)</f>
        <v>0</v>
      </c>
      <c r="BG219" s="194">
        <f>IF(N219="zákl. přenesená",J219,0)</f>
        <v>0</v>
      </c>
      <c r="BH219" s="194">
        <f>IF(N219="sníž. přenesená",J219,0)</f>
        <v>0</v>
      </c>
      <c r="BI219" s="194">
        <f>IF(N219="nulová",J219,0)</f>
        <v>0</v>
      </c>
      <c r="BJ219" s="24" t="s">
        <v>84</v>
      </c>
      <c r="BK219" s="194">
        <f>ROUND(I219*H219,2)</f>
        <v>0</v>
      </c>
      <c r="BL219" s="24" t="s">
        <v>132</v>
      </c>
      <c r="BM219" s="24" t="s">
        <v>420</v>
      </c>
    </row>
    <row r="220" spans="2:65" s="1" customFormat="1" ht="16.5" customHeight="1">
      <c r="B220" s="41"/>
      <c r="C220" s="183" t="s">
        <v>421</v>
      </c>
      <c r="D220" s="183" t="s">
        <v>129</v>
      </c>
      <c r="E220" s="184" t="s">
        <v>422</v>
      </c>
      <c r="F220" s="185" t="s">
        <v>423</v>
      </c>
      <c r="G220" s="186" t="s">
        <v>273</v>
      </c>
      <c r="H220" s="187">
        <v>72.8</v>
      </c>
      <c r="I220" s="188"/>
      <c r="J220" s="189">
        <f>ROUND(I220*H220,2)</f>
        <v>0</v>
      </c>
      <c r="K220" s="185" t="s">
        <v>274</v>
      </c>
      <c r="L220" s="61"/>
      <c r="M220" s="190" t="s">
        <v>33</v>
      </c>
      <c r="N220" s="191" t="s">
        <v>48</v>
      </c>
      <c r="O220" s="42"/>
      <c r="P220" s="192">
        <f>O220*H220</f>
        <v>0</v>
      </c>
      <c r="Q220" s="192">
        <v>3.15E-2</v>
      </c>
      <c r="R220" s="192">
        <f>Q220*H220</f>
        <v>2.2932000000000001</v>
      </c>
      <c r="S220" s="192">
        <v>0</v>
      </c>
      <c r="T220" s="193">
        <f>S220*H220</f>
        <v>0</v>
      </c>
      <c r="AR220" s="24" t="s">
        <v>132</v>
      </c>
      <c r="AT220" s="24" t="s">
        <v>129</v>
      </c>
      <c r="AU220" s="24" t="s">
        <v>87</v>
      </c>
      <c r="AY220" s="24" t="s">
        <v>128</v>
      </c>
      <c r="BE220" s="194">
        <f>IF(N220="základní",J220,0)</f>
        <v>0</v>
      </c>
      <c r="BF220" s="194">
        <f>IF(N220="snížená",J220,0)</f>
        <v>0</v>
      </c>
      <c r="BG220" s="194">
        <f>IF(N220="zákl. přenesená",J220,0)</f>
        <v>0</v>
      </c>
      <c r="BH220" s="194">
        <f>IF(N220="sníž. přenesená",J220,0)</f>
        <v>0</v>
      </c>
      <c r="BI220" s="194">
        <f>IF(N220="nulová",J220,0)</f>
        <v>0</v>
      </c>
      <c r="BJ220" s="24" t="s">
        <v>84</v>
      </c>
      <c r="BK220" s="194">
        <f>ROUND(I220*H220,2)</f>
        <v>0</v>
      </c>
      <c r="BL220" s="24" t="s">
        <v>132</v>
      </c>
      <c r="BM220" s="24" t="s">
        <v>424</v>
      </c>
    </row>
    <row r="221" spans="2:65" s="11" customFormat="1" ht="12">
      <c r="B221" s="211"/>
      <c r="C221" s="212"/>
      <c r="D221" s="195" t="s">
        <v>276</v>
      </c>
      <c r="E221" s="213" t="s">
        <v>33</v>
      </c>
      <c r="F221" s="214" t="s">
        <v>277</v>
      </c>
      <c r="G221" s="212"/>
      <c r="H221" s="213" t="s">
        <v>33</v>
      </c>
      <c r="I221" s="215"/>
      <c r="J221" s="212"/>
      <c r="K221" s="212"/>
      <c r="L221" s="216"/>
      <c r="M221" s="217"/>
      <c r="N221" s="218"/>
      <c r="O221" s="218"/>
      <c r="P221" s="218"/>
      <c r="Q221" s="218"/>
      <c r="R221" s="218"/>
      <c r="S221" s="218"/>
      <c r="T221" s="219"/>
      <c r="AT221" s="220" t="s">
        <v>276</v>
      </c>
      <c r="AU221" s="220" t="s">
        <v>87</v>
      </c>
      <c r="AV221" s="11" t="s">
        <v>84</v>
      </c>
      <c r="AW221" s="11" t="s">
        <v>40</v>
      </c>
      <c r="AX221" s="11" t="s">
        <v>77</v>
      </c>
      <c r="AY221" s="220" t="s">
        <v>128</v>
      </c>
    </row>
    <row r="222" spans="2:65" s="12" customFormat="1" ht="12">
      <c r="B222" s="221"/>
      <c r="C222" s="222"/>
      <c r="D222" s="195" t="s">
        <v>276</v>
      </c>
      <c r="E222" s="223" t="s">
        <v>33</v>
      </c>
      <c r="F222" s="224" t="s">
        <v>425</v>
      </c>
      <c r="G222" s="222"/>
      <c r="H222" s="225">
        <v>72.8</v>
      </c>
      <c r="I222" s="226"/>
      <c r="J222" s="222"/>
      <c r="K222" s="222"/>
      <c r="L222" s="227"/>
      <c r="M222" s="228"/>
      <c r="N222" s="229"/>
      <c r="O222" s="229"/>
      <c r="P222" s="229"/>
      <c r="Q222" s="229"/>
      <c r="R222" s="229"/>
      <c r="S222" s="229"/>
      <c r="T222" s="230"/>
      <c r="AT222" s="231" t="s">
        <v>276</v>
      </c>
      <c r="AU222" s="231" t="s">
        <v>87</v>
      </c>
      <c r="AV222" s="12" t="s">
        <v>87</v>
      </c>
      <c r="AW222" s="12" t="s">
        <v>40</v>
      </c>
      <c r="AX222" s="12" t="s">
        <v>77</v>
      </c>
      <c r="AY222" s="231" t="s">
        <v>128</v>
      </c>
    </row>
    <row r="223" spans="2:65" s="13" customFormat="1" ht="12">
      <c r="B223" s="232"/>
      <c r="C223" s="233"/>
      <c r="D223" s="195" t="s">
        <v>276</v>
      </c>
      <c r="E223" s="234" t="s">
        <v>33</v>
      </c>
      <c r="F223" s="235" t="s">
        <v>279</v>
      </c>
      <c r="G223" s="233"/>
      <c r="H223" s="236">
        <v>72.8</v>
      </c>
      <c r="I223" s="237"/>
      <c r="J223" s="233"/>
      <c r="K223" s="233"/>
      <c r="L223" s="238"/>
      <c r="M223" s="239"/>
      <c r="N223" s="240"/>
      <c r="O223" s="240"/>
      <c r="P223" s="240"/>
      <c r="Q223" s="240"/>
      <c r="R223" s="240"/>
      <c r="S223" s="240"/>
      <c r="T223" s="241"/>
      <c r="AT223" s="242" t="s">
        <v>276</v>
      </c>
      <c r="AU223" s="242" t="s">
        <v>87</v>
      </c>
      <c r="AV223" s="13" t="s">
        <v>132</v>
      </c>
      <c r="AW223" s="13" t="s">
        <v>40</v>
      </c>
      <c r="AX223" s="13" t="s">
        <v>84</v>
      </c>
      <c r="AY223" s="242" t="s">
        <v>128</v>
      </c>
    </row>
    <row r="224" spans="2:65" s="1" customFormat="1" ht="16.5" customHeight="1">
      <c r="B224" s="41"/>
      <c r="C224" s="183" t="s">
        <v>426</v>
      </c>
      <c r="D224" s="183" t="s">
        <v>129</v>
      </c>
      <c r="E224" s="184" t="s">
        <v>427</v>
      </c>
      <c r="F224" s="185" t="s">
        <v>428</v>
      </c>
      <c r="G224" s="186" t="s">
        <v>273</v>
      </c>
      <c r="H224" s="187">
        <v>1897.893</v>
      </c>
      <c r="I224" s="188"/>
      <c r="J224" s="189">
        <f>ROUND(I224*H224,2)</f>
        <v>0</v>
      </c>
      <c r="K224" s="185" t="s">
        <v>335</v>
      </c>
      <c r="L224" s="61"/>
      <c r="M224" s="190" t="s">
        <v>33</v>
      </c>
      <c r="N224" s="191" t="s">
        <v>48</v>
      </c>
      <c r="O224" s="42"/>
      <c r="P224" s="192">
        <f>O224*H224</f>
        <v>0</v>
      </c>
      <c r="Q224" s="192">
        <v>0</v>
      </c>
      <c r="R224" s="192">
        <f>Q224*H224</f>
        <v>0</v>
      </c>
      <c r="S224" s="192">
        <v>0</v>
      </c>
      <c r="T224" s="193">
        <f>S224*H224</f>
        <v>0</v>
      </c>
      <c r="AR224" s="24" t="s">
        <v>132</v>
      </c>
      <c r="AT224" s="24" t="s">
        <v>129</v>
      </c>
      <c r="AU224" s="24" t="s">
        <v>87</v>
      </c>
      <c r="AY224" s="24" t="s">
        <v>128</v>
      </c>
      <c r="BE224" s="194">
        <f>IF(N224="základní",J224,0)</f>
        <v>0</v>
      </c>
      <c r="BF224" s="194">
        <f>IF(N224="snížená",J224,0)</f>
        <v>0</v>
      </c>
      <c r="BG224" s="194">
        <f>IF(N224="zákl. přenesená",J224,0)</f>
        <v>0</v>
      </c>
      <c r="BH224" s="194">
        <f>IF(N224="sníž. přenesená",J224,0)</f>
        <v>0</v>
      </c>
      <c r="BI224" s="194">
        <f>IF(N224="nulová",J224,0)</f>
        <v>0</v>
      </c>
      <c r="BJ224" s="24" t="s">
        <v>84</v>
      </c>
      <c r="BK224" s="194">
        <f>ROUND(I224*H224,2)</f>
        <v>0</v>
      </c>
      <c r="BL224" s="24" t="s">
        <v>132</v>
      </c>
      <c r="BM224" s="24" t="s">
        <v>429</v>
      </c>
    </row>
    <row r="225" spans="2:65" s="11" customFormat="1" ht="24">
      <c r="B225" s="211"/>
      <c r="C225" s="212"/>
      <c r="D225" s="195" t="s">
        <v>276</v>
      </c>
      <c r="E225" s="213" t="s">
        <v>33</v>
      </c>
      <c r="F225" s="214" t="s">
        <v>337</v>
      </c>
      <c r="G225" s="212"/>
      <c r="H225" s="213" t="s">
        <v>33</v>
      </c>
      <c r="I225" s="215"/>
      <c r="J225" s="212"/>
      <c r="K225" s="212"/>
      <c r="L225" s="216"/>
      <c r="M225" s="217"/>
      <c r="N225" s="218"/>
      <c r="O225" s="218"/>
      <c r="P225" s="218"/>
      <c r="Q225" s="218"/>
      <c r="R225" s="218"/>
      <c r="S225" s="218"/>
      <c r="T225" s="219"/>
      <c r="AT225" s="220" t="s">
        <v>276</v>
      </c>
      <c r="AU225" s="220" t="s">
        <v>87</v>
      </c>
      <c r="AV225" s="11" t="s">
        <v>84</v>
      </c>
      <c r="AW225" s="11" t="s">
        <v>40</v>
      </c>
      <c r="AX225" s="11" t="s">
        <v>77</v>
      </c>
      <c r="AY225" s="220" t="s">
        <v>128</v>
      </c>
    </row>
    <row r="226" spans="2:65" s="11" customFormat="1" ht="12">
      <c r="B226" s="211"/>
      <c r="C226" s="212"/>
      <c r="D226" s="195" t="s">
        <v>276</v>
      </c>
      <c r="E226" s="213" t="s">
        <v>33</v>
      </c>
      <c r="F226" s="214" t="s">
        <v>430</v>
      </c>
      <c r="G226" s="212"/>
      <c r="H226" s="213" t="s">
        <v>33</v>
      </c>
      <c r="I226" s="215"/>
      <c r="J226" s="212"/>
      <c r="K226" s="212"/>
      <c r="L226" s="216"/>
      <c r="M226" s="217"/>
      <c r="N226" s="218"/>
      <c r="O226" s="218"/>
      <c r="P226" s="218"/>
      <c r="Q226" s="218"/>
      <c r="R226" s="218"/>
      <c r="S226" s="218"/>
      <c r="T226" s="219"/>
      <c r="AT226" s="220" t="s">
        <v>276</v>
      </c>
      <c r="AU226" s="220" t="s">
        <v>87</v>
      </c>
      <c r="AV226" s="11" t="s">
        <v>84</v>
      </c>
      <c r="AW226" s="11" t="s">
        <v>40</v>
      </c>
      <c r="AX226" s="11" t="s">
        <v>77</v>
      </c>
      <c r="AY226" s="220" t="s">
        <v>128</v>
      </c>
    </row>
    <row r="227" spans="2:65" s="11" customFormat="1" ht="12">
      <c r="B227" s="211"/>
      <c r="C227" s="212"/>
      <c r="D227" s="195" t="s">
        <v>276</v>
      </c>
      <c r="E227" s="213" t="s">
        <v>33</v>
      </c>
      <c r="F227" s="214" t="s">
        <v>431</v>
      </c>
      <c r="G227" s="212"/>
      <c r="H227" s="213" t="s">
        <v>33</v>
      </c>
      <c r="I227" s="215"/>
      <c r="J227" s="212"/>
      <c r="K227" s="212"/>
      <c r="L227" s="216"/>
      <c r="M227" s="217"/>
      <c r="N227" s="218"/>
      <c r="O227" s="218"/>
      <c r="P227" s="218"/>
      <c r="Q227" s="218"/>
      <c r="R227" s="218"/>
      <c r="S227" s="218"/>
      <c r="T227" s="219"/>
      <c r="AT227" s="220" t="s">
        <v>276</v>
      </c>
      <c r="AU227" s="220" t="s">
        <v>87</v>
      </c>
      <c r="AV227" s="11" t="s">
        <v>84</v>
      </c>
      <c r="AW227" s="11" t="s">
        <v>40</v>
      </c>
      <c r="AX227" s="11" t="s">
        <v>77</v>
      </c>
      <c r="AY227" s="220" t="s">
        <v>128</v>
      </c>
    </row>
    <row r="228" spans="2:65" s="11" customFormat="1" ht="12">
      <c r="B228" s="211"/>
      <c r="C228" s="212"/>
      <c r="D228" s="195" t="s">
        <v>276</v>
      </c>
      <c r="E228" s="213" t="s">
        <v>33</v>
      </c>
      <c r="F228" s="214" t="s">
        <v>432</v>
      </c>
      <c r="G228" s="212"/>
      <c r="H228" s="213" t="s">
        <v>33</v>
      </c>
      <c r="I228" s="215"/>
      <c r="J228" s="212"/>
      <c r="K228" s="212"/>
      <c r="L228" s="216"/>
      <c r="M228" s="217"/>
      <c r="N228" s="218"/>
      <c r="O228" s="218"/>
      <c r="P228" s="218"/>
      <c r="Q228" s="218"/>
      <c r="R228" s="218"/>
      <c r="S228" s="218"/>
      <c r="T228" s="219"/>
      <c r="AT228" s="220" t="s">
        <v>276</v>
      </c>
      <c r="AU228" s="220" t="s">
        <v>87</v>
      </c>
      <c r="AV228" s="11" t="s">
        <v>84</v>
      </c>
      <c r="AW228" s="11" t="s">
        <v>40</v>
      </c>
      <c r="AX228" s="11" t="s">
        <v>77</v>
      </c>
      <c r="AY228" s="220" t="s">
        <v>128</v>
      </c>
    </row>
    <row r="229" spans="2:65" s="12" customFormat="1" ht="12">
      <c r="B229" s="221"/>
      <c r="C229" s="222"/>
      <c r="D229" s="195" t="s">
        <v>276</v>
      </c>
      <c r="E229" s="223" t="s">
        <v>33</v>
      </c>
      <c r="F229" s="224" t="s">
        <v>433</v>
      </c>
      <c r="G229" s="222"/>
      <c r="H229" s="225">
        <v>1897.893</v>
      </c>
      <c r="I229" s="226"/>
      <c r="J229" s="222"/>
      <c r="K229" s="222"/>
      <c r="L229" s="227"/>
      <c r="M229" s="228"/>
      <c r="N229" s="229"/>
      <c r="O229" s="229"/>
      <c r="P229" s="229"/>
      <c r="Q229" s="229"/>
      <c r="R229" s="229"/>
      <c r="S229" s="229"/>
      <c r="T229" s="230"/>
      <c r="AT229" s="231" t="s">
        <v>276</v>
      </c>
      <c r="AU229" s="231" t="s">
        <v>87</v>
      </c>
      <c r="AV229" s="12" t="s">
        <v>87</v>
      </c>
      <c r="AW229" s="12" t="s">
        <v>40</v>
      </c>
      <c r="AX229" s="12" t="s">
        <v>77</v>
      </c>
      <c r="AY229" s="231" t="s">
        <v>128</v>
      </c>
    </row>
    <row r="230" spans="2:65" s="13" customFormat="1" ht="12">
      <c r="B230" s="232"/>
      <c r="C230" s="233"/>
      <c r="D230" s="195" t="s">
        <v>276</v>
      </c>
      <c r="E230" s="234" t="s">
        <v>33</v>
      </c>
      <c r="F230" s="235" t="s">
        <v>279</v>
      </c>
      <c r="G230" s="233"/>
      <c r="H230" s="236">
        <v>1897.893</v>
      </c>
      <c r="I230" s="237"/>
      <c r="J230" s="233"/>
      <c r="K230" s="233"/>
      <c r="L230" s="238"/>
      <c r="M230" s="239"/>
      <c r="N230" s="240"/>
      <c r="O230" s="240"/>
      <c r="P230" s="240"/>
      <c r="Q230" s="240"/>
      <c r="R230" s="240"/>
      <c r="S230" s="240"/>
      <c r="T230" s="241"/>
      <c r="AT230" s="242" t="s">
        <v>276</v>
      </c>
      <c r="AU230" s="242" t="s">
        <v>87</v>
      </c>
      <c r="AV230" s="13" t="s">
        <v>132</v>
      </c>
      <c r="AW230" s="13" t="s">
        <v>40</v>
      </c>
      <c r="AX230" s="13" t="s">
        <v>84</v>
      </c>
      <c r="AY230" s="242" t="s">
        <v>128</v>
      </c>
    </row>
    <row r="231" spans="2:65" s="1" customFormat="1" ht="25.5" customHeight="1">
      <c r="B231" s="41"/>
      <c r="C231" s="183" t="s">
        <v>434</v>
      </c>
      <c r="D231" s="183" t="s">
        <v>129</v>
      </c>
      <c r="E231" s="184" t="s">
        <v>435</v>
      </c>
      <c r="F231" s="185" t="s">
        <v>436</v>
      </c>
      <c r="G231" s="186" t="s">
        <v>273</v>
      </c>
      <c r="H231" s="187">
        <v>171.88</v>
      </c>
      <c r="I231" s="188"/>
      <c r="J231" s="189">
        <f>ROUND(I231*H231,2)</f>
        <v>0</v>
      </c>
      <c r="K231" s="185" t="s">
        <v>274</v>
      </c>
      <c r="L231" s="61"/>
      <c r="M231" s="190" t="s">
        <v>33</v>
      </c>
      <c r="N231" s="191" t="s">
        <v>48</v>
      </c>
      <c r="O231" s="42"/>
      <c r="P231" s="192">
        <f>O231*H231</f>
        <v>0</v>
      </c>
      <c r="Q231" s="192">
        <v>6.28E-3</v>
      </c>
      <c r="R231" s="192">
        <f>Q231*H231</f>
        <v>1.0794063999999999</v>
      </c>
      <c r="S231" s="192">
        <v>0</v>
      </c>
      <c r="T231" s="193">
        <f>S231*H231</f>
        <v>0</v>
      </c>
      <c r="AR231" s="24" t="s">
        <v>132</v>
      </c>
      <c r="AT231" s="24" t="s">
        <v>129</v>
      </c>
      <c r="AU231" s="24" t="s">
        <v>87</v>
      </c>
      <c r="AY231" s="24" t="s">
        <v>128</v>
      </c>
      <c r="BE231" s="194">
        <f>IF(N231="základní",J231,0)</f>
        <v>0</v>
      </c>
      <c r="BF231" s="194">
        <f>IF(N231="snížená",J231,0)</f>
        <v>0</v>
      </c>
      <c r="BG231" s="194">
        <f>IF(N231="zákl. přenesená",J231,0)</f>
        <v>0</v>
      </c>
      <c r="BH231" s="194">
        <f>IF(N231="sníž. přenesená",J231,0)</f>
        <v>0</v>
      </c>
      <c r="BI231" s="194">
        <f>IF(N231="nulová",J231,0)</f>
        <v>0</v>
      </c>
      <c r="BJ231" s="24" t="s">
        <v>84</v>
      </c>
      <c r="BK231" s="194">
        <f>ROUND(I231*H231,2)</f>
        <v>0</v>
      </c>
      <c r="BL231" s="24" t="s">
        <v>132</v>
      </c>
      <c r="BM231" s="24" t="s">
        <v>437</v>
      </c>
    </row>
    <row r="232" spans="2:65" s="1" customFormat="1" ht="36">
      <c r="B232" s="41"/>
      <c r="C232" s="63"/>
      <c r="D232" s="195" t="s">
        <v>134</v>
      </c>
      <c r="E232" s="63"/>
      <c r="F232" s="196" t="s">
        <v>438</v>
      </c>
      <c r="G232" s="63"/>
      <c r="H232" s="63"/>
      <c r="I232" s="156"/>
      <c r="J232" s="63"/>
      <c r="K232" s="63"/>
      <c r="L232" s="61"/>
      <c r="M232" s="197"/>
      <c r="N232" s="42"/>
      <c r="O232" s="42"/>
      <c r="P232" s="42"/>
      <c r="Q232" s="42"/>
      <c r="R232" s="42"/>
      <c r="S232" s="42"/>
      <c r="T232" s="78"/>
      <c r="AT232" s="24" t="s">
        <v>134</v>
      </c>
      <c r="AU232" s="24" t="s">
        <v>87</v>
      </c>
    </row>
    <row r="233" spans="2:65" s="11" customFormat="1" ht="12">
      <c r="B233" s="211"/>
      <c r="C233" s="212"/>
      <c r="D233" s="195" t="s">
        <v>276</v>
      </c>
      <c r="E233" s="213" t="s">
        <v>33</v>
      </c>
      <c r="F233" s="214" t="s">
        <v>277</v>
      </c>
      <c r="G233" s="212"/>
      <c r="H233" s="213" t="s">
        <v>33</v>
      </c>
      <c r="I233" s="215"/>
      <c r="J233" s="212"/>
      <c r="K233" s="212"/>
      <c r="L233" s="216"/>
      <c r="M233" s="217"/>
      <c r="N233" s="218"/>
      <c r="O233" s="218"/>
      <c r="P233" s="218"/>
      <c r="Q233" s="218"/>
      <c r="R233" s="218"/>
      <c r="S233" s="218"/>
      <c r="T233" s="219"/>
      <c r="AT233" s="220" t="s">
        <v>276</v>
      </c>
      <c r="AU233" s="220" t="s">
        <v>87</v>
      </c>
      <c r="AV233" s="11" t="s">
        <v>84</v>
      </c>
      <c r="AW233" s="11" t="s">
        <v>40</v>
      </c>
      <c r="AX233" s="11" t="s">
        <v>77</v>
      </c>
      <c r="AY233" s="220" t="s">
        <v>128</v>
      </c>
    </row>
    <row r="234" spans="2:65" s="12" customFormat="1" ht="12">
      <c r="B234" s="221"/>
      <c r="C234" s="222"/>
      <c r="D234" s="195" t="s">
        <v>276</v>
      </c>
      <c r="E234" s="223" t="s">
        <v>33</v>
      </c>
      <c r="F234" s="224" t="s">
        <v>439</v>
      </c>
      <c r="G234" s="222"/>
      <c r="H234" s="225">
        <v>171.88</v>
      </c>
      <c r="I234" s="226"/>
      <c r="J234" s="222"/>
      <c r="K234" s="222"/>
      <c r="L234" s="227"/>
      <c r="M234" s="228"/>
      <c r="N234" s="229"/>
      <c r="O234" s="229"/>
      <c r="P234" s="229"/>
      <c r="Q234" s="229"/>
      <c r="R234" s="229"/>
      <c r="S234" s="229"/>
      <c r="T234" s="230"/>
      <c r="AT234" s="231" t="s">
        <v>276</v>
      </c>
      <c r="AU234" s="231" t="s">
        <v>87</v>
      </c>
      <c r="AV234" s="12" t="s">
        <v>87</v>
      </c>
      <c r="AW234" s="12" t="s">
        <v>40</v>
      </c>
      <c r="AX234" s="12" t="s">
        <v>77</v>
      </c>
      <c r="AY234" s="231" t="s">
        <v>128</v>
      </c>
    </row>
    <row r="235" spans="2:65" s="13" customFormat="1" ht="12">
      <c r="B235" s="232"/>
      <c r="C235" s="233"/>
      <c r="D235" s="195" t="s">
        <v>276</v>
      </c>
      <c r="E235" s="234" t="s">
        <v>33</v>
      </c>
      <c r="F235" s="235" t="s">
        <v>279</v>
      </c>
      <c r="G235" s="233"/>
      <c r="H235" s="236">
        <v>171.88</v>
      </c>
      <c r="I235" s="237"/>
      <c r="J235" s="233"/>
      <c r="K235" s="233"/>
      <c r="L235" s="238"/>
      <c r="M235" s="239"/>
      <c r="N235" s="240"/>
      <c r="O235" s="240"/>
      <c r="P235" s="240"/>
      <c r="Q235" s="240"/>
      <c r="R235" s="240"/>
      <c r="S235" s="240"/>
      <c r="T235" s="241"/>
      <c r="AT235" s="242" t="s">
        <v>276</v>
      </c>
      <c r="AU235" s="242" t="s">
        <v>87</v>
      </c>
      <c r="AV235" s="13" t="s">
        <v>132</v>
      </c>
      <c r="AW235" s="13" t="s">
        <v>40</v>
      </c>
      <c r="AX235" s="13" t="s">
        <v>84</v>
      </c>
      <c r="AY235" s="242" t="s">
        <v>128</v>
      </c>
    </row>
    <row r="236" spans="2:65" s="1" customFormat="1" ht="25.5" customHeight="1">
      <c r="B236" s="41"/>
      <c r="C236" s="183" t="s">
        <v>440</v>
      </c>
      <c r="D236" s="183" t="s">
        <v>129</v>
      </c>
      <c r="E236" s="184" t="s">
        <v>441</v>
      </c>
      <c r="F236" s="185" t="s">
        <v>442</v>
      </c>
      <c r="G236" s="186" t="s">
        <v>273</v>
      </c>
      <c r="H236" s="187">
        <v>1643.393</v>
      </c>
      <c r="I236" s="188"/>
      <c r="J236" s="189">
        <f>ROUND(I236*H236,2)</f>
        <v>0</v>
      </c>
      <c r="K236" s="185" t="s">
        <v>274</v>
      </c>
      <c r="L236" s="61"/>
      <c r="M236" s="190" t="s">
        <v>33</v>
      </c>
      <c r="N236" s="191" t="s">
        <v>48</v>
      </c>
      <c r="O236" s="42"/>
      <c r="P236" s="192">
        <f>O236*H236</f>
        <v>0</v>
      </c>
      <c r="Q236" s="192">
        <v>3.48E-3</v>
      </c>
      <c r="R236" s="192">
        <f>Q236*H236</f>
        <v>5.7190076400000001</v>
      </c>
      <c r="S236" s="192">
        <v>0</v>
      </c>
      <c r="T236" s="193">
        <f>S236*H236</f>
        <v>0</v>
      </c>
      <c r="AR236" s="24" t="s">
        <v>132</v>
      </c>
      <c r="AT236" s="24" t="s">
        <v>129</v>
      </c>
      <c r="AU236" s="24" t="s">
        <v>87</v>
      </c>
      <c r="AY236" s="24" t="s">
        <v>128</v>
      </c>
      <c r="BE236" s="194">
        <f>IF(N236="základní",J236,0)</f>
        <v>0</v>
      </c>
      <c r="BF236" s="194">
        <f>IF(N236="snížená",J236,0)</f>
        <v>0</v>
      </c>
      <c r="BG236" s="194">
        <f>IF(N236="zákl. přenesená",J236,0)</f>
        <v>0</v>
      </c>
      <c r="BH236" s="194">
        <f>IF(N236="sníž. přenesená",J236,0)</f>
        <v>0</v>
      </c>
      <c r="BI236" s="194">
        <f>IF(N236="nulová",J236,0)</f>
        <v>0</v>
      </c>
      <c r="BJ236" s="24" t="s">
        <v>84</v>
      </c>
      <c r="BK236" s="194">
        <f>ROUND(I236*H236,2)</f>
        <v>0</v>
      </c>
      <c r="BL236" s="24" t="s">
        <v>132</v>
      </c>
      <c r="BM236" s="24" t="s">
        <v>443</v>
      </c>
    </row>
    <row r="237" spans="2:65" s="11" customFormat="1" ht="12">
      <c r="B237" s="211"/>
      <c r="C237" s="212"/>
      <c r="D237" s="195" t="s">
        <v>276</v>
      </c>
      <c r="E237" s="213" t="s">
        <v>33</v>
      </c>
      <c r="F237" s="214" t="s">
        <v>277</v>
      </c>
      <c r="G237" s="212"/>
      <c r="H237" s="213" t="s">
        <v>33</v>
      </c>
      <c r="I237" s="215"/>
      <c r="J237" s="212"/>
      <c r="K237" s="212"/>
      <c r="L237" s="216"/>
      <c r="M237" s="217"/>
      <c r="N237" s="218"/>
      <c r="O237" s="218"/>
      <c r="P237" s="218"/>
      <c r="Q237" s="218"/>
      <c r="R237" s="218"/>
      <c r="S237" s="218"/>
      <c r="T237" s="219"/>
      <c r="AT237" s="220" t="s">
        <v>276</v>
      </c>
      <c r="AU237" s="220" t="s">
        <v>87</v>
      </c>
      <c r="AV237" s="11" t="s">
        <v>84</v>
      </c>
      <c r="AW237" s="11" t="s">
        <v>40</v>
      </c>
      <c r="AX237" s="11" t="s">
        <v>77</v>
      </c>
      <c r="AY237" s="220" t="s">
        <v>128</v>
      </c>
    </row>
    <row r="238" spans="2:65" s="12" customFormat="1" ht="12">
      <c r="B238" s="221"/>
      <c r="C238" s="222"/>
      <c r="D238" s="195" t="s">
        <v>276</v>
      </c>
      <c r="E238" s="223" t="s">
        <v>33</v>
      </c>
      <c r="F238" s="224" t="s">
        <v>444</v>
      </c>
      <c r="G238" s="222"/>
      <c r="H238" s="225">
        <v>1643.393</v>
      </c>
      <c r="I238" s="226"/>
      <c r="J238" s="222"/>
      <c r="K238" s="222"/>
      <c r="L238" s="227"/>
      <c r="M238" s="228"/>
      <c r="N238" s="229"/>
      <c r="O238" s="229"/>
      <c r="P238" s="229"/>
      <c r="Q238" s="229"/>
      <c r="R238" s="229"/>
      <c r="S238" s="229"/>
      <c r="T238" s="230"/>
      <c r="AT238" s="231" t="s">
        <v>276</v>
      </c>
      <c r="AU238" s="231" t="s">
        <v>87</v>
      </c>
      <c r="AV238" s="12" t="s">
        <v>87</v>
      </c>
      <c r="AW238" s="12" t="s">
        <v>40</v>
      </c>
      <c r="AX238" s="12" t="s">
        <v>77</v>
      </c>
      <c r="AY238" s="231" t="s">
        <v>128</v>
      </c>
    </row>
    <row r="239" spans="2:65" s="13" customFormat="1" ht="12">
      <c r="B239" s="232"/>
      <c r="C239" s="233"/>
      <c r="D239" s="195" t="s">
        <v>276</v>
      </c>
      <c r="E239" s="234" t="s">
        <v>33</v>
      </c>
      <c r="F239" s="235" t="s">
        <v>279</v>
      </c>
      <c r="G239" s="233"/>
      <c r="H239" s="236">
        <v>1643.393</v>
      </c>
      <c r="I239" s="237"/>
      <c r="J239" s="233"/>
      <c r="K239" s="233"/>
      <c r="L239" s="238"/>
      <c r="M239" s="239"/>
      <c r="N239" s="240"/>
      <c r="O239" s="240"/>
      <c r="P239" s="240"/>
      <c r="Q239" s="240"/>
      <c r="R239" s="240"/>
      <c r="S239" s="240"/>
      <c r="T239" s="241"/>
      <c r="AT239" s="242" t="s">
        <v>276</v>
      </c>
      <c r="AU239" s="242" t="s">
        <v>87</v>
      </c>
      <c r="AV239" s="13" t="s">
        <v>132</v>
      </c>
      <c r="AW239" s="13" t="s">
        <v>40</v>
      </c>
      <c r="AX239" s="13" t="s">
        <v>84</v>
      </c>
      <c r="AY239" s="242" t="s">
        <v>128</v>
      </c>
    </row>
    <row r="240" spans="2:65" s="1" customFormat="1" ht="25.5" customHeight="1">
      <c r="B240" s="41"/>
      <c r="C240" s="183" t="s">
        <v>445</v>
      </c>
      <c r="D240" s="183" t="s">
        <v>129</v>
      </c>
      <c r="E240" s="184" t="s">
        <v>446</v>
      </c>
      <c r="F240" s="185" t="s">
        <v>447</v>
      </c>
      <c r="G240" s="186" t="s">
        <v>273</v>
      </c>
      <c r="H240" s="187">
        <v>82.62</v>
      </c>
      <c r="I240" s="188"/>
      <c r="J240" s="189">
        <f>ROUND(I240*H240,2)</f>
        <v>0</v>
      </c>
      <c r="K240" s="185" t="s">
        <v>274</v>
      </c>
      <c r="L240" s="61"/>
      <c r="M240" s="190" t="s">
        <v>33</v>
      </c>
      <c r="N240" s="191" t="s">
        <v>48</v>
      </c>
      <c r="O240" s="42"/>
      <c r="P240" s="192">
        <f>O240*H240</f>
        <v>0</v>
      </c>
      <c r="Q240" s="192">
        <v>3.48E-3</v>
      </c>
      <c r="R240" s="192">
        <f>Q240*H240</f>
        <v>0.28751760000000004</v>
      </c>
      <c r="S240" s="192">
        <v>0</v>
      </c>
      <c r="T240" s="193">
        <f>S240*H240</f>
        <v>0</v>
      </c>
      <c r="AR240" s="24" t="s">
        <v>132</v>
      </c>
      <c r="AT240" s="24" t="s">
        <v>129</v>
      </c>
      <c r="AU240" s="24" t="s">
        <v>87</v>
      </c>
      <c r="AY240" s="24" t="s">
        <v>128</v>
      </c>
      <c r="BE240" s="194">
        <f>IF(N240="základní",J240,0)</f>
        <v>0</v>
      </c>
      <c r="BF240" s="194">
        <f>IF(N240="snížená",J240,0)</f>
        <v>0</v>
      </c>
      <c r="BG240" s="194">
        <f>IF(N240="zákl. přenesená",J240,0)</f>
        <v>0</v>
      </c>
      <c r="BH240" s="194">
        <f>IF(N240="sníž. přenesená",J240,0)</f>
        <v>0</v>
      </c>
      <c r="BI240" s="194">
        <f>IF(N240="nulová",J240,0)</f>
        <v>0</v>
      </c>
      <c r="BJ240" s="24" t="s">
        <v>84</v>
      </c>
      <c r="BK240" s="194">
        <f>ROUND(I240*H240,2)</f>
        <v>0</v>
      </c>
      <c r="BL240" s="24" t="s">
        <v>132</v>
      </c>
      <c r="BM240" s="24" t="s">
        <v>448</v>
      </c>
    </row>
    <row r="241" spans="2:65" s="11" customFormat="1" ht="12">
      <c r="B241" s="211"/>
      <c r="C241" s="212"/>
      <c r="D241" s="195" t="s">
        <v>276</v>
      </c>
      <c r="E241" s="213" t="s">
        <v>33</v>
      </c>
      <c r="F241" s="214" t="s">
        <v>277</v>
      </c>
      <c r="G241" s="212"/>
      <c r="H241" s="213" t="s">
        <v>33</v>
      </c>
      <c r="I241" s="215"/>
      <c r="J241" s="212"/>
      <c r="K241" s="212"/>
      <c r="L241" s="216"/>
      <c r="M241" s="217"/>
      <c r="N241" s="218"/>
      <c r="O241" s="218"/>
      <c r="P241" s="218"/>
      <c r="Q241" s="218"/>
      <c r="R241" s="218"/>
      <c r="S241" s="218"/>
      <c r="T241" s="219"/>
      <c r="AT241" s="220" t="s">
        <v>276</v>
      </c>
      <c r="AU241" s="220" t="s">
        <v>87</v>
      </c>
      <c r="AV241" s="11" t="s">
        <v>84</v>
      </c>
      <c r="AW241" s="11" t="s">
        <v>40</v>
      </c>
      <c r="AX241" s="11" t="s">
        <v>77</v>
      </c>
      <c r="AY241" s="220" t="s">
        <v>128</v>
      </c>
    </row>
    <row r="242" spans="2:65" s="12" customFormat="1" ht="12">
      <c r="B242" s="221"/>
      <c r="C242" s="222"/>
      <c r="D242" s="195" t="s">
        <v>276</v>
      </c>
      <c r="E242" s="223" t="s">
        <v>33</v>
      </c>
      <c r="F242" s="224" t="s">
        <v>449</v>
      </c>
      <c r="G242" s="222"/>
      <c r="H242" s="225">
        <v>82.62</v>
      </c>
      <c r="I242" s="226"/>
      <c r="J242" s="222"/>
      <c r="K242" s="222"/>
      <c r="L242" s="227"/>
      <c r="M242" s="228"/>
      <c r="N242" s="229"/>
      <c r="O242" s="229"/>
      <c r="P242" s="229"/>
      <c r="Q242" s="229"/>
      <c r="R242" s="229"/>
      <c r="S242" s="229"/>
      <c r="T242" s="230"/>
      <c r="AT242" s="231" t="s">
        <v>276</v>
      </c>
      <c r="AU242" s="231" t="s">
        <v>87</v>
      </c>
      <c r="AV242" s="12" t="s">
        <v>87</v>
      </c>
      <c r="AW242" s="12" t="s">
        <v>40</v>
      </c>
      <c r="AX242" s="12" t="s">
        <v>77</v>
      </c>
      <c r="AY242" s="231" t="s">
        <v>128</v>
      </c>
    </row>
    <row r="243" spans="2:65" s="13" customFormat="1" ht="12">
      <c r="B243" s="232"/>
      <c r="C243" s="233"/>
      <c r="D243" s="195" t="s">
        <v>276</v>
      </c>
      <c r="E243" s="234" t="s">
        <v>33</v>
      </c>
      <c r="F243" s="235" t="s">
        <v>279</v>
      </c>
      <c r="G243" s="233"/>
      <c r="H243" s="236">
        <v>82.62</v>
      </c>
      <c r="I243" s="237"/>
      <c r="J243" s="233"/>
      <c r="K243" s="233"/>
      <c r="L243" s="238"/>
      <c r="M243" s="239"/>
      <c r="N243" s="240"/>
      <c r="O243" s="240"/>
      <c r="P243" s="240"/>
      <c r="Q243" s="240"/>
      <c r="R243" s="240"/>
      <c r="S243" s="240"/>
      <c r="T243" s="241"/>
      <c r="AT243" s="242" t="s">
        <v>276</v>
      </c>
      <c r="AU243" s="242" t="s">
        <v>87</v>
      </c>
      <c r="AV243" s="13" t="s">
        <v>132</v>
      </c>
      <c r="AW243" s="13" t="s">
        <v>40</v>
      </c>
      <c r="AX243" s="13" t="s">
        <v>84</v>
      </c>
      <c r="AY243" s="242" t="s">
        <v>128</v>
      </c>
    </row>
    <row r="244" spans="2:65" s="1" customFormat="1" ht="16.5" customHeight="1">
      <c r="B244" s="41"/>
      <c r="C244" s="183" t="s">
        <v>450</v>
      </c>
      <c r="D244" s="183" t="s">
        <v>129</v>
      </c>
      <c r="E244" s="184" t="s">
        <v>451</v>
      </c>
      <c r="F244" s="185" t="s">
        <v>452</v>
      </c>
      <c r="G244" s="186" t="s">
        <v>273</v>
      </c>
      <c r="H244" s="187">
        <v>237.15</v>
      </c>
      <c r="I244" s="188"/>
      <c r="J244" s="189">
        <f>ROUND(I244*H244,2)</f>
        <v>0</v>
      </c>
      <c r="K244" s="185" t="s">
        <v>274</v>
      </c>
      <c r="L244" s="61"/>
      <c r="M244" s="190" t="s">
        <v>33</v>
      </c>
      <c r="N244" s="191" t="s">
        <v>48</v>
      </c>
      <c r="O244" s="42"/>
      <c r="P244" s="192">
        <f>O244*H244</f>
        <v>0</v>
      </c>
      <c r="Q244" s="192">
        <v>1.2E-4</v>
      </c>
      <c r="R244" s="192">
        <f>Q244*H244</f>
        <v>2.8458000000000001E-2</v>
      </c>
      <c r="S244" s="192">
        <v>0</v>
      </c>
      <c r="T244" s="193">
        <f>S244*H244</f>
        <v>0</v>
      </c>
      <c r="AR244" s="24" t="s">
        <v>132</v>
      </c>
      <c r="AT244" s="24" t="s">
        <v>129</v>
      </c>
      <c r="AU244" s="24" t="s">
        <v>87</v>
      </c>
      <c r="AY244" s="24" t="s">
        <v>128</v>
      </c>
      <c r="BE244" s="194">
        <f>IF(N244="základní",J244,0)</f>
        <v>0</v>
      </c>
      <c r="BF244" s="194">
        <f>IF(N244="snížená",J244,0)</f>
        <v>0</v>
      </c>
      <c r="BG244" s="194">
        <f>IF(N244="zákl. přenesená",J244,0)</f>
        <v>0</v>
      </c>
      <c r="BH244" s="194">
        <f>IF(N244="sníž. přenesená",J244,0)</f>
        <v>0</v>
      </c>
      <c r="BI244" s="194">
        <f>IF(N244="nulová",J244,0)</f>
        <v>0</v>
      </c>
      <c r="BJ244" s="24" t="s">
        <v>84</v>
      </c>
      <c r="BK244" s="194">
        <f>ROUND(I244*H244,2)</f>
        <v>0</v>
      </c>
      <c r="BL244" s="24" t="s">
        <v>132</v>
      </c>
      <c r="BM244" s="24" t="s">
        <v>453</v>
      </c>
    </row>
    <row r="245" spans="2:65" s="11" customFormat="1" ht="12">
      <c r="B245" s="211"/>
      <c r="C245" s="212"/>
      <c r="D245" s="195" t="s">
        <v>276</v>
      </c>
      <c r="E245" s="213" t="s">
        <v>33</v>
      </c>
      <c r="F245" s="214" t="s">
        <v>277</v>
      </c>
      <c r="G245" s="212"/>
      <c r="H245" s="213" t="s">
        <v>33</v>
      </c>
      <c r="I245" s="215"/>
      <c r="J245" s="212"/>
      <c r="K245" s="212"/>
      <c r="L245" s="216"/>
      <c r="M245" s="217"/>
      <c r="N245" s="218"/>
      <c r="O245" s="218"/>
      <c r="P245" s="218"/>
      <c r="Q245" s="218"/>
      <c r="R245" s="218"/>
      <c r="S245" s="218"/>
      <c r="T245" s="219"/>
      <c r="AT245" s="220" t="s">
        <v>276</v>
      </c>
      <c r="AU245" s="220" t="s">
        <v>87</v>
      </c>
      <c r="AV245" s="11" t="s">
        <v>84</v>
      </c>
      <c r="AW245" s="11" t="s">
        <v>40</v>
      </c>
      <c r="AX245" s="11" t="s">
        <v>77</v>
      </c>
      <c r="AY245" s="220" t="s">
        <v>128</v>
      </c>
    </row>
    <row r="246" spans="2:65" s="12" customFormat="1" ht="12">
      <c r="B246" s="221"/>
      <c r="C246" s="222"/>
      <c r="D246" s="195" t="s">
        <v>276</v>
      </c>
      <c r="E246" s="223" t="s">
        <v>33</v>
      </c>
      <c r="F246" s="224" t="s">
        <v>454</v>
      </c>
      <c r="G246" s="222"/>
      <c r="H246" s="225">
        <v>237.15</v>
      </c>
      <c r="I246" s="226"/>
      <c r="J246" s="222"/>
      <c r="K246" s="222"/>
      <c r="L246" s="227"/>
      <c r="M246" s="228"/>
      <c r="N246" s="229"/>
      <c r="O246" s="229"/>
      <c r="P246" s="229"/>
      <c r="Q246" s="229"/>
      <c r="R246" s="229"/>
      <c r="S246" s="229"/>
      <c r="T246" s="230"/>
      <c r="AT246" s="231" t="s">
        <v>276</v>
      </c>
      <c r="AU246" s="231" t="s">
        <v>87</v>
      </c>
      <c r="AV246" s="12" t="s">
        <v>87</v>
      </c>
      <c r="AW246" s="12" t="s">
        <v>40</v>
      </c>
      <c r="AX246" s="12" t="s">
        <v>77</v>
      </c>
      <c r="AY246" s="231" t="s">
        <v>128</v>
      </c>
    </row>
    <row r="247" spans="2:65" s="13" customFormat="1" ht="12">
      <c r="B247" s="232"/>
      <c r="C247" s="233"/>
      <c r="D247" s="195" t="s">
        <v>276</v>
      </c>
      <c r="E247" s="234" t="s">
        <v>33</v>
      </c>
      <c r="F247" s="235" t="s">
        <v>279</v>
      </c>
      <c r="G247" s="233"/>
      <c r="H247" s="236">
        <v>237.15</v>
      </c>
      <c r="I247" s="237"/>
      <c r="J247" s="233"/>
      <c r="K247" s="233"/>
      <c r="L247" s="238"/>
      <c r="M247" s="239"/>
      <c r="N247" s="240"/>
      <c r="O247" s="240"/>
      <c r="P247" s="240"/>
      <c r="Q247" s="240"/>
      <c r="R247" s="240"/>
      <c r="S247" s="240"/>
      <c r="T247" s="241"/>
      <c r="AT247" s="242" t="s">
        <v>276</v>
      </c>
      <c r="AU247" s="242" t="s">
        <v>87</v>
      </c>
      <c r="AV247" s="13" t="s">
        <v>132</v>
      </c>
      <c r="AW247" s="13" t="s">
        <v>40</v>
      </c>
      <c r="AX247" s="13" t="s">
        <v>84</v>
      </c>
      <c r="AY247" s="242" t="s">
        <v>128</v>
      </c>
    </row>
    <row r="248" spans="2:65" s="1" customFormat="1" ht="16.5" customHeight="1">
      <c r="B248" s="41"/>
      <c r="C248" s="183" t="s">
        <v>455</v>
      </c>
      <c r="D248" s="183" t="s">
        <v>129</v>
      </c>
      <c r="E248" s="184" t="s">
        <v>456</v>
      </c>
      <c r="F248" s="185" t="s">
        <v>457</v>
      </c>
      <c r="G248" s="186" t="s">
        <v>273</v>
      </c>
      <c r="H248" s="187">
        <v>1897.893</v>
      </c>
      <c r="I248" s="188"/>
      <c r="J248" s="189">
        <f>ROUND(I248*H248,2)</f>
        <v>0</v>
      </c>
      <c r="K248" s="185" t="s">
        <v>274</v>
      </c>
      <c r="L248" s="61"/>
      <c r="M248" s="190" t="s">
        <v>33</v>
      </c>
      <c r="N248" s="191" t="s">
        <v>48</v>
      </c>
      <c r="O248" s="42"/>
      <c r="P248" s="192">
        <f>O248*H248</f>
        <v>0</v>
      </c>
      <c r="Q248" s="192">
        <v>0</v>
      </c>
      <c r="R248" s="192">
        <f>Q248*H248</f>
        <v>0</v>
      </c>
      <c r="S248" s="192">
        <v>0</v>
      </c>
      <c r="T248" s="193">
        <f>S248*H248</f>
        <v>0</v>
      </c>
      <c r="AR248" s="24" t="s">
        <v>132</v>
      </c>
      <c r="AT248" s="24" t="s">
        <v>129</v>
      </c>
      <c r="AU248" s="24" t="s">
        <v>87</v>
      </c>
      <c r="AY248" s="24" t="s">
        <v>128</v>
      </c>
      <c r="BE248" s="194">
        <f>IF(N248="základní",J248,0)</f>
        <v>0</v>
      </c>
      <c r="BF248" s="194">
        <f>IF(N248="snížená",J248,0)</f>
        <v>0</v>
      </c>
      <c r="BG248" s="194">
        <f>IF(N248="zákl. přenesená",J248,0)</f>
        <v>0</v>
      </c>
      <c r="BH248" s="194">
        <f>IF(N248="sníž. přenesená",J248,0)</f>
        <v>0</v>
      </c>
      <c r="BI248" s="194">
        <f>IF(N248="nulová",J248,0)</f>
        <v>0</v>
      </c>
      <c r="BJ248" s="24" t="s">
        <v>84</v>
      </c>
      <c r="BK248" s="194">
        <f>ROUND(I248*H248,2)</f>
        <v>0</v>
      </c>
      <c r="BL248" s="24" t="s">
        <v>132</v>
      </c>
      <c r="BM248" s="24" t="s">
        <v>458</v>
      </c>
    </row>
    <row r="249" spans="2:65" s="11" customFormat="1" ht="12">
      <c r="B249" s="211"/>
      <c r="C249" s="212"/>
      <c r="D249" s="195" t="s">
        <v>276</v>
      </c>
      <c r="E249" s="213" t="s">
        <v>33</v>
      </c>
      <c r="F249" s="214" t="s">
        <v>277</v>
      </c>
      <c r="G249" s="212"/>
      <c r="H249" s="213" t="s">
        <v>33</v>
      </c>
      <c r="I249" s="215"/>
      <c r="J249" s="212"/>
      <c r="K249" s="212"/>
      <c r="L249" s="216"/>
      <c r="M249" s="217"/>
      <c r="N249" s="218"/>
      <c r="O249" s="218"/>
      <c r="P249" s="218"/>
      <c r="Q249" s="218"/>
      <c r="R249" s="218"/>
      <c r="S249" s="218"/>
      <c r="T249" s="219"/>
      <c r="AT249" s="220" t="s">
        <v>276</v>
      </c>
      <c r="AU249" s="220" t="s">
        <v>87</v>
      </c>
      <c r="AV249" s="11" t="s">
        <v>84</v>
      </c>
      <c r="AW249" s="11" t="s">
        <v>40</v>
      </c>
      <c r="AX249" s="11" t="s">
        <v>77</v>
      </c>
      <c r="AY249" s="220" t="s">
        <v>128</v>
      </c>
    </row>
    <row r="250" spans="2:65" s="12" customFormat="1" ht="12">
      <c r="B250" s="221"/>
      <c r="C250" s="222"/>
      <c r="D250" s="195" t="s">
        <v>276</v>
      </c>
      <c r="E250" s="223" t="s">
        <v>33</v>
      </c>
      <c r="F250" s="224" t="s">
        <v>354</v>
      </c>
      <c r="G250" s="222"/>
      <c r="H250" s="225">
        <v>1897.893</v>
      </c>
      <c r="I250" s="226"/>
      <c r="J250" s="222"/>
      <c r="K250" s="222"/>
      <c r="L250" s="227"/>
      <c r="M250" s="228"/>
      <c r="N250" s="229"/>
      <c r="O250" s="229"/>
      <c r="P250" s="229"/>
      <c r="Q250" s="229"/>
      <c r="R250" s="229"/>
      <c r="S250" s="229"/>
      <c r="T250" s="230"/>
      <c r="AT250" s="231" t="s">
        <v>276</v>
      </c>
      <c r="AU250" s="231" t="s">
        <v>87</v>
      </c>
      <c r="AV250" s="12" t="s">
        <v>87</v>
      </c>
      <c r="AW250" s="12" t="s">
        <v>40</v>
      </c>
      <c r="AX250" s="12" t="s">
        <v>77</v>
      </c>
      <c r="AY250" s="231" t="s">
        <v>128</v>
      </c>
    </row>
    <row r="251" spans="2:65" s="13" customFormat="1" ht="12">
      <c r="B251" s="232"/>
      <c r="C251" s="233"/>
      <c r="D251" s="195" t="s">
        <v>276</v>
      </c>
      <c r="E251" s="234" t="s">
        <v>33</v>
      </c>
      <c r="F251" s="235" t="s">
        <v>279</v>
      </c>
      <c r="G251" s="233"/>
      <c r="H251" s="236">
        <v>1897.893</v>
      </c>
      <c r="I251" s="237"/>
      <c r="J251" s="233"/>
      <c r="K251" s="233"/>
      <c r="L251" s="238"/>
      <c r="M251" s="239"/>
      <c r="N251" s="240"/>
      <c r="O251" s="240"/>
      <c r="P251" s="240"/>
      <c r="Q251" s="240"/>
      <c r="R251" s="240"/>
      <c r="S251" s="240"/>
      <c r="T251" s="241"/>
      <c r="AT251" s="242" t="s">
        <v>276</v>
      </c>
      <c r="AU251" s="242" t="s">
        <v>87</v>
      </c>
      <c r="AV251" s="13" t="s">
        <v>132</v>
      </c>
      <c r="AW251" s="13" t="s">
        <v>40</v>
      </c>
      <c r="AX251" s="13" t="s">
        <v>84</v>
      </c>
      <c r="AY251" s="242" t="s">
        <v>128</v>
      </c>
    </row>
    <row r="252" spans="2:65" s="1" customFormat="1" ht="25.5" customHeight="1">
      <c r="B252" s="41"/>
      <c r="C252" s="183" t="s">
        <v>459</v>
      </c>
      <c r="D252" s="183" t="s">
        <v>129</v>
      </c>
      <c r="E252" s="184" t="s">
        <v>460</v>
      </c>
      <c r="F252" s="185" t="s">
        <v>461</v>
      </c>
      <c r="G252" s="186" t="s">
        <v>273</v>
      </c>
      <c r="H252" s="187">
        <v>121.812</v>
      </c>
      <c r="I252" s="188"/>
      <c r="J252" s="189">
        <f>ROUND(I252*H252,2)</f>
        <v>0</v>
      </c>
      <c r="K252" s="185" t="s">
        <v>274</v>
      </c>
      <c r="L252" s="61"/>
      <c r="M252" s="190" t="s">
        <v>33</v>
      </c>
      <c r="N252" s="191" t="s">
        <v>48</v>
      </c>
      <c r="O252" s="42"/>
      <c r="P252" s="192">
        <f>O252*H252</f>
        <v>0</v>
      </c>
      <c r="Q252" s="192">
        <v>4.2000000000000003E-2</v>
      </c>
      <c r="R252" s="192">
        <f>Q252*H252</f>
        <v>5.116104</v>
      </c>
      <c r="S252" s="192">
        <v>0</v>
      </c>
      <c r="T252" s="193">
        <f>S252*H252</f>
        <v>0</v>
      </c>
      <c r="AR252" s="24" t="s">
        <v>132</v>
      </c>
      <c r="AT252" s="24" t="s">
        <v>129</v>
      </c>
      <c r="AU252" s="24" t="s">
        <v>87</v>
      </c>
      <c r="AY252" s="24" t="s">
        <v>128</v>
      </c>
      <c r="BE252" s="194">
        <f>IF(N252="základní",J252,0)</f>
        <v>0</v>
      </c>
      <c r="BF252" s="194">
        <f>IF(N252="snížená",J252,0)</f>
        <v>0</v>
      </c>
      <c r="BG252" s="194">
        <f>IF(N252="zákl. přenesená",J252,0)</f>
        <v>0</v>
      </c>
      <c r="BH252" s="194">
        <f>IF(N252="sníž. přenesená",J252,0)</f>
        <v>0</v>
      </c>
      <c r="BI252" s="194">
        <f>IF(N252="nulová",J252,0)</f>
        <v>0</v>
      </c>
      <c r="BJ252" s="24" t="s">
        <v>84</v>
      </c>
      <c r="BK252" s="194">
        <f>ROUND(I252*H252,2)</f>
        <v>0</v>
      </c>
      <c r="BL252" s="24" t="s">
        <v>132</v>
      </c>
      <c r="BM252" s="24" t="s">
        <v>462</v>
      </c>
    </row>
    <row r="253" spans="2:65" s="11" customFormat="1" ht="12">
      <c r="B253" s="211"/>
      <c r="C253" s="212"/>
      <c r="D253" s="195" t="s">
        <v>276</v>
      </c>
      <c r="E253" s="213" t="s">
        <v>33</v>
      </c>
      <c r="F253" s="214" t="s">
        <v>277</v>
      </c>
      <c r="G253" s="212"/>
      <c r="H253" s="213" t="s">
        <v>33</v>
      </c>
      <c r="I253" s="215"/>
      <c r="J253" s="212"/>
      <c r="K253" s="212"/>
      <c r="L253" s="216"/>
      <c r="M253" s="217"/>
      <c r="N253" s="218"/>
      <c r="O253" s="218"/>
      <c r="P253" s="218"/>
      <c r="Q253" s="218"/>
      <c r="R253" s="218"/>
      <c r="S253" s="218"/>
      <c r="T253" s="219"/>
      <c r="AT253" s="220" t="s">
        <v>276</v>
      </c>
      <c r="AU253" s="220" t="s">
        <v>87</v>
      </c>
      <c r="AV253" s="11" t="s">
        <v>84</v>
      </c>
      <c r="AW253" s="11" t="s">
        <v>40</v>
      </c>
      <c r="AX253" s="11" t="s">
        <v>77</v>
      </c>
      <c r="AY253" s="220" t="s">
        <v>128</v>
      </c>
    </row>
    <row r="254" spans="2:65" s="12" customFormat="1" ht="12">
      <c r="B254" s="221"/>
      <c r="C254" s="222"/>
      <c r="D254" s="195" t="s">
        <v>276</v>
      </c>
      <c r="E254" s="223" t="s">
        <v>33</v>
      </c>
      <c r="F254" s="224" t="s">
        <v>463</v>
      </c>
      <c r="G254" s="222"/>
      <c r="H254" s="225">
        <v>121.812</v>
      </c>
      <c r="I254" s="226"/>
      <c r="J254" s="222"/>
      <c r="K254" s="222"/>
      <c r="L254" s="227"/>
      <c r="M254" s="228"/>
      <c r="N254" s="229"/>
      <c r="O254" s="229"/>
      <c r="P254" s="229"/>
      <c r="Q254" s="229"/>
      <c r="R254" s="229"/>
      <c r="S254" s="229"/>
      <c r="T254" s="230"/>
      <c r="AT254" s="231" t="s">
        <v>276</v>
      </c>
      <c r="AU254" s="231" t="s">
        <v>87</v>
      </c>
      <c r="AV254" s="12" t="s">
        <v>87</v>
      </c>
      <c r="AW254" s="12" t="s">
        <v>40</v>
      </c>
      <c r="AX254" s="12" t="s">
        <v>77</v>
      </c>
      <c r="AY254" s="231" t="s">
        <v>128</v>
      </c>
    </row>
    <row r="255" spans="2:65" s="13" customFormat="1" ht="12">
      <c r="B255" s="232"/>
      <c r="C255" s="233"/>
      <c r="D255" s="195" t="s">
        <v>276</v>
      </c>
      <c r="E255" s="234" t="s">
        <v>33</v>
      </c>
      <c r="F255" s="235" t="s">
        <v>279</v>
      </c>
      <c r="G255" s="233"/>
      <c r="H255" s="236">
        <v>121.812</v>
      </c>
      <c r="I255" s="237"/>
      <c r="J255" s="233"/>
      <c r="K255" s="233"/>
      <c r="L255" s="238"/>
      <c r="M255" s="239"/>
      <c r="N255" s="240"/>
      <c r="O255" s="240"/>
      <c r="P255" s="240"/>
      <c r="Q255" s="240"/>
      <c r="R255" s="240"/>
      <c r="S255" s="240"/>
      <c r="T255" s="241"/>
      <c r="AT255" s="242" t="s">
        <v>276</v>
      </c>
      <c r="AU255" s="242" t="s">
        <v>87</v>
      </c>
      <c r="AV255" s="13" t="s">
        <v>132</v>
      </c>
      <c r="AW255" s="13" t="s">
        <v>40</v>
      </c>
      <c r="AX255" s="13" t="s">
        <v>84</v>
      </c>
      <c r="AY255" s="242" t="s">
        <v>128</v>
      </c>
    </row>
    <row r="256" spans="2:65" s="9" customFormat="1" ht="29.85" customHeight="1">
      <c r="B256" s="169"/>
      <c r="C256" s="170"/>
      <c r="D256" s="171" t="s">
        <v>76</v>
      </c>
      <c r="E256" s="209" t="s">
        <v>168</v>
      </c>
      <c r="F256" s="209" t="s">
        <v>464</v>
      </c>
      <c r="G256" s="170"/>
      <c r="H256" s="170"/>
      <c r="I256" s="173"/>
      <c r="J256" s="210">
        <f>BK256</f>
        <v>0</v>
      </c>
      <c r="K256" s="170"/>
      <c r="L256" s="175"/>
      <c r="M256" s="176"/>
      <c r="N256" s="177"/>
      <c r="O256" s="177"/>
      <c r="P256" s="178">
        <f>P257+SUM(P258:P273)+P341</f>
        <v>0</v>
      </c>
      <c r="Q256" s="177"/>
      <c r="R256" s="178">
        <f>R257+SUM(R258:R273)+R341</f>
        <v>0.30362110000000003</v>
      </c>
      <c r="S256" s="177"/>
      <c r="T256" s="179">
        <f>T257+SUM(T258:T273)+T341</f>
        <v>193.02487899999997</v>
      </c>
      <c r="AR256" s="180" t="s">
        <v>84</v>
      </c>
      <c r="AT256" s="181" t="s">
        <v>76</v>
      </c>
      <c r="AU256" s="181" t="s">
        <v>84</v>
      </c>
      <c r="AY256" s="180" t="s">
        <v>128</v>
      </c>
      <c r="BK256" s="182">
        <f>BK257+SUM(BK258:BK273)+BK341</f>
        <v>0</v>
      </c>
    </row>
    <row r="257" spans="2:65" s="1" customFormat="1" ht="25.5" customHeight="1">
      <c r="B257" s="41"/>
      <c r="C257" s="183" t="s">
        <v>465</v>
      </c>
      <c r="D257" s="183" t="s">
        <v>129</v>
      </c>
      <c r="E257" s="184" t="s">
        <v>466</v>
      </c>
      <c r="F257" s="185" t="s">
        <v>467</v>
      </c>
      <c r="G257" s="186" t="s">
        <v>273</v>
      </c>
      <c r="H257" s="187">
        <v>318.096</v>
      </c>
      <c r="I257" s="188"/>
      <c r="J257" s="189">
        <f>ROUND(I257*H257,2)</f>
        <v>0</v>
      </c>
      <c r="K257" s="185" t="s">
        <v>274</v>
      </c>
      <c r="L257" s="61"/>
      <c r="M257" s="190" t="s">
        <v>33</v>
      </c>
      <c r="N257" s="191" t="s">
        <v>48</v>
      </c>
      <c r="O257" s="42"/>
      <c r="P257" s="192">
        <f>O257*H257</f>
        <v>0</v>
      </c>
      <c r="Q257" s="192">
        <v>1.2999999999999999E-4</v>
      </c>
      <c r="R257" s="192">
        <f>Q257*H257</f>
        <v>4.1352479999999997E-2</v>
      </c>
      <c r="S257" s="192">
        <v>0</v>
      </c>
      <c r="T257" s="193">
        <f>S257*H257</f>
        <v>0</v>
      </c>
      <c r="AR257" s="24" t="s">
        <v>132</v>
      </c>
      <c r="AT257" s="24" t="s">
        <v>129</v>
      </c>
      <c r="AU257" s="24" t="s">
        <v>87</v>
      </c>
      <c r="AY257" s="24" t="s">
        <v>128</v>
      </c>
      <c r="BE257" s="194">
        <f>IF(N257="základní",J257,0)</f>
        <v>0</v>
      </c>
      <c r="BF257" s="194">
        <f>IF(N257="snížená",J257,0)</f>
        <v>0</v>
      </c>
      <c r="BG257" s="194">
        <f>IF(N257="zákl. přenesená",J257,0)</f>
        <v>0</v>
      </c>
      <c r="BH257" s="194">
        <f>IF(N257="sníž. přenesená",J257,0)</f>
        <v>0</v>
      </c>
      <c r="BI257" s="194">
        <f>IF(N257="nulová",J257,0)</f>
        <v>0</v>
      </c>
      <c r="BJ257" s="24" t="s">
        <v>84</v>
      </c>
      <c r="BK257" s="194">
        <f>ROUND(I257*H257,2)</f>
        <v>0</v>
      </c>
      <c r="BL257" s="24" t="s">
        <v>132</v>
      </c>
      <c r="BM257" s="24" t="s">
        <v>468</v>
      </c>
    </row>
    <row r="258" spans="2:65" s="11" customFormat="1" ht="12">
      <c r="B258" s="211"/>
      <c r="C258" s="212"/>
      <c r="D258" s="195" t="s">
        <v>276</v>
      </c>
      <c r="E258" s="213" t="s">
        <v>33</v>
      </c>
      <c r="F258" s="214" t="s">
        <v>277</v>
      </c>
      <c r="G258" s="212"/>
      <c r="H258" s="213" t="s">
        <v>33</v>
      </c>
      <c r="I258" s="215"/>
      <c r="J258" s="212"/>
      <c r="K258" s="212"/>
      <c r="L258" s="216"/>
      <c r="M258" s="217"/>
      <c r="N258" s="218"/>
      <c r="O258" s="218"/>
      <c r="P258" s="218"/>
      <c r="Q258" s="218"/>
      <c r="R258" s="218"/>
      <c r="S258" s="218"/>
      <c r="T258" s="219"/>
      <c r="AT258" s="220" t="s">
        <v>276</v>
      </c>
      <c r="AU258" s="220" t="s">
        <v>87</v>
      </c>
      <c r="AV258" s="11" t="s">
        <v>84</v>
      </c>
      <c r="AW258" s="11" t="s">
        <v>40</v>
      </c>
      <c r="AX258" s="11" t="s">
        <v>77</v>
      </c>
      <c r="AY258" s="220" t="s">
        <v>128</v>
      </c>
    </row>
    <row r="259" spans="2:65" s="12" customFormat="1" ht="12">
      <c r="B259" s="221"/>
      <c r="C259" s="222"/>
      <c r="D259" s="195" t="s">
        <v>276</v>
      </c>
      <c r="E259" s="223" t="s">
        <v>33</v>
      </c>
      <c r="F259" s="224" t="s">
        <v>469</v>
      </c>
      <c r="G259" s="222"/>
      <c r="H259" s="225">
        <v>318.096</v>
      </c>
      <c r="I259" s="226"/>
      <c r="J259" s="222"/>
      <c r="K259" s="222"/>
      <c r="L259" s="227"/>
      <c r="M259" s="228"/>
      <c r="N259" s="229"/>
      <c r="O259" s="229"/>
      <c r="P259" s="229"/>
      <c r="Q259" s="229"/>
      <c r="R259" s="229"/>
      <c r="S259" s="229"/>
      <c r="T259" s="230"/>
      <c r="AT259" s="231" t="s">
        <v>276</v>
      </c>
      <c r="AU259" s="231" t="s">
        <v>87</v>
      </c>
      <c r="AV259" s="12" t="s">
        <v>87</v>
      </c>
      <c r="AW259" s="12" t="s">
        <v>40</v>
      </c>
      <c r="AX259" s="12" t="s">
        <v>77</v>
      </c>
      <c r="AY259" s="231" t="s">
        <v>128</v>
      </c>
    </row>
    <row r="260" spans="2:65" s="13" customFormat="1" ht="12">
      <c r="B260" s="232"/>
      <c r="C260" s="233"/>
      <c r="D260" s="195" t="s">
        <v>276</v>
      </c>
      <c r="E260" s="234" t="s">
        <v>33</v>
      </c>
      <c r="F260" s="235" t="s">
        <v>279</v>
      </c>
      <c r="G260" s="233"/>
      <c r="H260" s="236">
        <v>318.096</v>
      </c>
      <c r="I260" s="237"/>
      <c r="J260" s="233"/>
      <c r="K260" s="233"/>
      <c r="L260" s="238"/>
      <c r="M260" s="239"/>
      <c r="N260" s="240"/>
      <c r="O260" s="240"/>
      <c r="P260" s="240"/>
      <c r="Q260" s="240"/>
      <c r="R260" s="240"/>
      <c r="S260" s="240"/>
      <c r="T260" s="241"/>
      <c r="AT260" s="242" t="s">
        <v>276</v>
      </c>
      <c r="AU260" s="242" t="s">
        <v>87</v>
      </c>
      <c r="AV260" s="13" t="s">
        <v>132</v>
      </c>
      <c r="AW260" s="13" t="s">
        <v>40</v>
      </c>
      <c r="AX260" s="13" t="s">
        <v>84</v>
      </c>
      <c r="AY260" s="242" t="s">
        <v>128</v>
      </c>
    </row>
    <row r="261" spans="2:65" s="1" customFormat="1" ht="16.5" customHeight="1">
      <c r="B261" s="41"/>
      <c r="C261" s="183" t="s">
        <v>470</v>
      </c>
      <c r="D261" s="183" t="s">
        <v>129</v>
      </c>
      <c r="E261" s="184" t="s">
        <v>471</v>
      </c>
      <c r="F261" s="185" t="s">
        <v>472</v>
      </c>
      <c r="G261" s="186" t="s">
        <v>273</v>
      </c>
      <c r="H261" s="187">
        <v>450</v>
      </c>
      <c r="I261" s="188"/>
      <c r="J261" s="189">
        <f>ROUND(I261*H261,2)</f>
        <v>0</v>
      </c>
      <c r="K261" s="185" t="s">
        <v>274</v>
      </c>
      <c r="L261" s="61"/>
      <c r="M261" s="190" t="s">
        <v>33</v>
      </c>
      <c r="N261" s="191" t="s">
        <v>48</v>
      </c>
      <c r="O261" s="42"/>
      <c r="P261" s="192">
        <f>O261*H261</f>
        <v>0</v>
      </c>
      <c r="Q261" s="192">
        <v>4.0000000000000003E-5</v>
      </c>
      <c r="R261" s="192">
        <f>Q261*H261</f>
        <v>1.8000000000000002E-2</v>
      </c>
      <c r="S261" s="192">
        <v>0</v>
      </c>
      <c r="T261" s="193">
        <f>S261*H261</f>
        <v>0</v>
      </c>
      <c r="AR261" s="24" t="s">
        <v>132</v>
      </c>
      <c r="AT261" s="24" t="s">
        <v>129</v>
      </c>
      <c r="AU261" s="24" t="s">
        <v>87</v>
      </c>
      <c r="AY261" s="24" t="s">
        <v>128</v>
      </c>
      <c r="BE261" s="194">
        <f>IF(N261="základní",J261,0)</f>
        <v>0</v>
      </c>
      <c r="BF261" s="194">
        <f>IF(N261="snížená",J261,0)</f>
        <v>0</v>
      </c>
      <c r="BG261" s="194">
        <f>IF(N261="zákl. přenesená",J261,0)</f>
        <v>0</v>
      </c>
      <c r="BH261" s="194">
        <f>IF(N261="sníž. přenesená",J261,0)</f>
        <v>0</v>
      </c>
      <c r="BI261" s="194">
        <f>IF(N261="nulová",J261,0)</f>
        <v>0</v>
      </c>
      <c r="BJ261" s="24" t="s">
        <v>84</v>
      </c>
      <c r="BK261" s="194">
        <f>ROUND(I261*H261,2)</f>
        <v>0</v>
      </c>
      <c r="BL261" s="24" t="s">
        <v>132</v>
      </c>
      <c r="BM261" s="24" t="s">
        <v>473</v>
      </c>
    </row>
    <row r="262" spans="2:65" s="1" customFormat="1" ht="25.5" customHeight="1">
      <c r="B262" s="41"/>
      <c r="C262" s="183" t="s">
        <v>474</v>
      </c>
      <c r="D262" s="183" t="s">
        <v>129</v>
      </c>
      <c r="E262" s="184" t="s">
        <v>475</v>
      </c>
      <c r="F262" s="185" t="s">
        <v>476</v>
      </c>
      <c r="G262" s="186" t="s">
        <v>282</v>
      </c>
      <c r="H262" s="187">
        <v>0.64</v>
      </c>
      <c r="I262" s="188"/>
      <c r="J262" s="189">
        <f>ROUND(I262*H262,2)</f>
        <v>0</v>
      </c>
      <c r="K262" s="185" t="s">
        <v>274</v>
      </c>
      <c r="L262" s="61"/>
      <c r="M262" s="190" t="s">
        <v>33</v>
      </c>
      <c r="N262" s="191" t="s">
        <v>48</v>
      </c>
      <c r="O262" s="42"/>
      <c r="P262" s="192">
        <f>O262*H262</f>
        <v>0</v>
      </c>
      <c r="Q262" s="192">
        <v>0</v>
      </c>
      <c r="R262" s="192">
        <f>Q262*H262</f>
        <v>0</v>
      </c>
      <c r="S262" s="192">
        <v>1.8</v>
      </c>
      <c r="T262" s="193">
        <f>S262*H262</f>
        <v>1.1520000000000001</v>
      </c>
      <c r="AR262" s="24" t="s">
        <v>132</v>
      </c>
      <c r="AT262" s="24" t="s">
        <v>129</v>
      </c>
      <c r="AU262" s="24" t="s">
        <v>87</v>
      </c>
      <c r="AY262" s="24" t="s">
        <v>128</v>
      </c>
      <c r="BE262" s="194">
        <f>IF(N262="základní",J262,0)</f>
        <v>0</v>
      </c>
      <c r="BF262" s="194">
        <f>IF(N262="snížená",J262,0)</f>
        <v>0</v>
      </c>
      <c r="BG262" s="194">
        <f>IF(N262="zákl. přenesená",J262,0)</f>
        <v>0</v>
      </c>
      <c r="BH262" s="194">
        <f>IF(N262="sníž. přenesená",J262,0)</f>
        <v>0</v>
      </c>
      <c r="BI262" s="194">
        <f>IF(N262="nulová",J262,0)</f>
        <v>0</v>
      </c>
      <c r="BJ262" s="24" t="s">
        <v>84</v>
      </c>
      <c r="BK262" s="194">
        <f>ROUND(I262*H262,2)</f>
        <v>0</v>
      </c>
      <c r="BL262" s="24" t="s">
        <v>132</v>
      </c>
      <c r="BM262" s="24" t="s">
        <v>477</v>
      </c>
    </row>
    <row r="263" spans="2:65" s="12" customFormat="1" ht="12">
      <c r="B263" s="221"/>
      <c r="C263" s="222"/>
      <c r="D263" s="195" t="s">
        <v>276</v>
      </c>
      <c r="E263" s="223" t="s">
        <v>33</v>
      </c>
      <c r="F263" s="224" t="s">
        <v>478</v>
      </c>
      <c r="G263" s="222"/>
      <c r="H263" s="225">
        <v>0.14000000000000001</v>
      </c>
      <c r="I263" s="226"/>
      <c r="J263" s="222"/>
      <c r="K263" s="222"/>
      <c r="L263" s="227"/>
      <c r="M263" s="228"/>
      <c r="N263" s="229"/>
      <c r="O263" s="229"/>
      <c r="P263" s="229"/>
      <c r="Q263" s="229"/>
      <c r="R263" s="229"/>
      <c r="S263" s="229"/>
      <c r="T263" s="230"/>
      <c r="AT263" s="231" t="s">
        <v>276</v>
      </c>
      <c r="AU263" s="231" t="s">
        <v>87</v>
      </c>
      <c r="AV263" s="12" t="s">
        <v>87</v>
      </c>
      <c r="AW263" s="12" t="s">
        <v>40</v>
      </c>
      <c r="AX263" s="12" t="s">
        <v>77</v>
      </c>
      <c r="AY263" s="231" t="s">
        <v>128</v>
      </c>
    </row>
    <row r="264" spans="2:65" s="14" customFormat="1" ht="12">
      <c r="B264" s="253"/>
      <c r="C264" s="254"/>
      <c r="D264" s="195" t="s">
        <v>276</v>
      </c>
      <c r="E264" s="255" t="s">
        <v>33</v>
      </c>
      <c r="F264" s="256" t="s">
        <v>479</v>
      </c>
      <c r="G264" s="254"/>
      <c r="H264" s="257">
        <v>0.14000000000000001</v>
      </c>
      <c r="I264" s="258"/>
      <c r="J264" s="254"/>
      <c r="K264" s="254"/>
      <c r="L264" s="259"/>
      <c r="M264" s="260"/>
      <c r="N264" s="261"/>
      <c r="O264" s="261"/>
      <c r="P264" s="261"/>
      <c r="Q264" s="261"/>
      <c r="R264" s="261"/>
      <c r="S264" s="261"/>
      <c r="T264" s="262"/>
      <c r="AT264" s="263" t="s">
        <v>276</v>
      </c>
      <c r="AU264" s="263" t="s">
        <v>87</v>
      </c>
      <c r="AV264" s="14" t="s">
        <v>143</v>
      </c>
      <c r="AW264" s="14" t="s">
        <v>40</v>
      </c>
      <c r="AX264" s="14" t="s">
        <v>77</v>
      </c>
      <c r="AY264" s="263" t="s">
        <v>128</v>
      </c>
    </row>
    <row r="265" spans="2:65" s="12" customFormat="1" ht="12">
      <c r="B265" s="221"/>
      <c r="C265" s="222"/>
      <c r="D265" s="195" t="s">
        <v>276</v>
      </c>
      <c r="E265" s="223" t="s">
        <v>33</v>
      </c>
      <c r="F265" s="224" t="s">
        <v>480</v>
      </c>
      <c r="G265" s="222"/>
      <c r="H265" s="225">
        <v>0.5</v>
      </c>
      <c r="I265" s="226"/>
      <c r="J265" s="222"/>
      <c r="K265" s="222"/>
      <c r="L265" s="227"/>
      <c r="M265" s="228"/>
      <c r="N265" s="229"/>
      <c r="O265" s="229"/>
      <c r="P265" s="229"/>
      <c r="Q265" s="229"/>
      <c r="R265" s="229"/>
      <c r="S265" s="229"/>
      <c r="T265" s="230"/>
      <c r="AT265" s="231" t="s">
        <v>276</v>
      </c>
      <c r="AU265" s="231" t="s">
        <v>87</v>
      </c>
      <c r="AV265" s="12" t="s">
        <v>87</v>
      </c>
      <c r="AW265" s="12" t="s">
        <v>40</v>
      </c>
      <c r="AX265" s="12" t="s">
        <v>77</v>
      </c>
      <c r="AY265" s="231" t="s">
        <v>128</v>
      </c>
    </row>
    <row r="266" spans="2:65" s="13" customFormat="1" ht="12">
      <c r="B266" s="232"/>
      <c r="C266" s="233"/>
      <c r="D266" s="195" t="s">
        <v>276</v>
      </c>
      <c r="E266" s="234" t="s">
        <v>33</v>
      </c>
      <c r="F266" s="235" t="s">
        <v>279</v>
      </c>
      <c r="G266" s="233"/>
      <c r="H266" s="236">
        <v>0.64</v>
      </c>
      <c r="I266" s="237"/>
      <c r="J266" s="233"/>
      <c r="K266" s="233"/>
      <c r="L266" s="238"/>
      <c r="M266" s="239"/>
      <c r="N266" s="240"/>
      <c r="O266" s="240"/>
      <c r="P266" s="240"/>
      <c r="Q266" s="240"/>
      <c r="R266" s="240"/>
      <c r="S266" s="240"/>
      <c r="T266" s="241"/>
      <c r="AT266" s="242" t="s">
        <v>276</v>
      </c>
      <c r="AU266" s="242" t="s">
        <v>87</v>
      </c>
      <c r="AV266" s="13" t="s">
        <v>132</v>
      </c>
      <c r="AW266" s="13" t="s">
        <v>40</v>
      </c>
      <c r="AX266" s="13" t="s">
        <v>84</v>
      </c>
      <c r="AY266" s="242" t="s">
        <v>128</v>
      </c>
    </row>
    <row r="267" spans="2:65" s="1" customFormat="1" ht="16.5" customHeight="1">
      <c r="B267" s="41"/>
      <c r="C267" s="183" t="s">
        <v>481</v>
      </c>
      <c r="D267" s="183" t="s">
        <v>129</v>
      </c>
      <c r="E267" s="184" t="s">
        <v>482</v>
      </c>
      <c r="F267" s="185" t="s">
        <v>483</v>
      </c>
      <c r="G267" s="186" t="s">
        <v>273</v>
      </c>
      <c r="H267" s="187">
        <v>142.88499999999999</v>
      </c>
      <c r="I267" s="188"/>
      <c r="J267" s="189">
        <f>ROUND(I267*H267,2)</f>
        <v>0</v>
      </c>
      <c r="K267" s="185" t="s">
        <v>274</v>
      </c>
      <c r="L267" s="61"/>
      <c r="M267" s="190" t="s">
        <v>33</v>
      </c>
      <c r="N267" s="191" t="s">
        <v>48</v>
      </c>
      <c r="O267" s="42"/>
      <c r="P267" s="192">
        <f>O267*H267</f>
        <v>0</v>
      </c>
      <c r="Q267" s="192">
        <v>0</v>
      </c>
      <c r="R267" s="192">
        <f>Q267*H267</f>
        <v>0</v>
      </c>
      <c r="S267" s="192">
        <v>5.5E-2</v>
      </c>
      <c r="T267" s="193">
        <f>S267*H267</f>
        <v>7.8586749999999999</v>
      </c>
      <c r="AR267" s="24" t="s">
        <v>132</v>
      </c>
      <c r="AT267" s="24" t="s">
        <v>129</v>
      </c>
      <c r="AU267" s="24" t="s">
        <v>87</v>
      </c>
      <c r="AY267" s="24" t="s">
        <v>128</v>
      </c>
      <c r="BE267" s="194">
        <f>IF(N267="základní",J267,0)</f>
        <v>0</v>
      </c>
      <c r="BF267" s="194">
        <f>IF(N267="snížená",J267,0)</f>
        <v>0</v>
      </c>
      <c r="BG267" s="194">
        <f>IF(N267="zákl. přenesená",J267,0)</f>
        <v>0</v>
      </c>
      <c r="BH267" s="194">
        <f>IF(N267="sníž. přenesená",J267,0)</f>
        <v>0</v>
      </c>
      <c r="BI267" s="194">
        <f>IF(N267="nulová",J267,0)</f>
        <v>0</v>
      </c>
      <c r="BJ267" s="24" t="s">
        <v>84</v>
      </c>
      <c r="BK267" s="194">
        <f>ROUND(I267*H267,2)</f>
        <v>0</v>
      </c>
      <c r="BL267" s="24" t="s">
        <v>132</v>
      </c>
      <c r="BM267" s="24" t="s">
        <v>484</v>
      </c>
    </row>
    <row r="268" spans="2:65" s="12" customFormat="1" ht="12">
      <c r="B268" s="221"/>
      <c r="C268" s="222"/>
      <c r="D268" s="195" t="s">
        <v>276</v>
      </c>
      <c r="E268" s="223" t="s">
        <v>33</v>
      </c>
      <c r="F268" s="224" t="s">
        <v>485</v>
      </c>
      <c r="G268" s="222"/>
      <c r="H268" s="225">
        <v>142.88499999999999</v>
      </c>
      <c r="I268" s="226"/>
      <c r="J268" s="222"/>
      <c r="K268" s="222"/>
      <c r="L268" s="227"/>
      <c r="M268" s="228"/>
      <c r="N268" s="229"/>
      <c r="O268" s="229"/>
      <c r="P268" s="229"/>
      <c r="Q268" s="229"/>
      <c r="R268" s="229"/>
      <c r="S268" s="229"/>
      <c r="T268" s="230"/>
      <c r="AT268" s="231" t="s">
        <v>276</v>
      </c>
      <c r="AU268" s="231" t="s">
        <v>87</v>
      </c>
      <c r="AV268" s="12" t="s">
        <v>87</v>
      </c>
      <c r="AW268" s="12" t="s">
        <v>40</v>
      </c>
      <c r="AX268" s="12" t="s">
        <v>77</v>
      </c>
      <c r="AY268" s="231" t="s">
        <v>128</v>
      </c>
    </row>
    <row r="269" spans="2:65" s="13" customFormat="1" ht="12">
      <c r="B269" s="232"/>
      <c r="C269" s="233"/>
      <c r="D269" s="195" t="s">
        <v>276</v>
      </c>
      <c r="E269" s="234" t="s">
        <v>33</v>
      </c>
      <c r="F269" s="235" t="s">
        <v>279</v>
      </c>
      <c r="G269" s="233"/>
      <c r="H269" s="236">
        <v>142.88499999999999</v>
      </c>
      <c r="I269" s="237"/>
      <c r="J269" s="233"/>
      <c r="K269" s="233"/>
      <c r="L269" s="238"/>
      <c r="M269" s="239"/>
      <c r="N269" s="240"/>
      <c r="O269" s="240"/>
      <c r="P269" s="240"/>
      <c r="Q269" s="240"/>
      <c r="R269" s="240"/>
      <c r="S269" s="240"/>
      <c r="T269" s="241"/>
      <c r="AT269" s="242" t="s">
        <v>276</v>
      </c>
      <c r="AU269" s="242" t="s">
        <v>87</v>
      </c>
      <c r="AV269" s="13" t="s">
        <v>132</v>
      </c>
      <c r="AW269" s="13" t="s">
        <v>40</v>
      </c>
      <c r="AX269" s="13" t="s">
        <v>84</v>
      </c>
      <c r="AY269" s="242" t="s">
        <v>128</v>
      </c>
    </row>
    <row r="270" spans="2:65" s="1" customFormat="1" ht="25.5" customHeight="1">
      <c r="B270" s="41"/>
      <c r="C270" s="183" t="s">
        <v>486</v>
      </c>
      <c r="D270" s="183" t="s">
        <v>129</v>
      </c>
      <c r="E270" s="184" t="s">
        <v>487</v>
      </c>
      <c r="F270" s="185" t="s">
        <v>488</v>
      </c>
      <c r="G270" s="186" t="s">
        <v>310</v>
      </c>
      <c r="H270" s="187">
        <v>2</v>
      </c>
      <c r="I270" s="188"/>
      <c r="J270" s="189">
        <f>ROUND(I270*H270,2)</f>
        <v>0</v>
      </c>
      <c r="K270" s="185" t="s">
        <v>274</v>
      </c>
      <c r="L270" s="61"/>
      <c r="M270" s="190" t="s">
        <v>33</v>
      </c>
      <c r="N270" s="191" t="s">
        <v>48</v>
      </c>
      <c r="O270" s="42"/>
      <c r="P270" s="192">
        <f>O270*H270</f>
        <v>0</v>
      </c>
      <c r="Q270" s="192">
        <v>0</v>
      </c>
      <c r="R270" s="192">
        <f>Q270*H270</f>
        <v>0</v>
      </c>
      <c r="S270" s="192">
        <v>1.4999999999999999E-2</v>
      </c>
      <c r="T270" s="193">
        <f>S270*H270</f>
        <v>0.03</v>
      </c>
      <c r="AR270" s="24" t="s">
        <v>132</v>
      </c>
      <c r="AT270" s="24" t="s">
        <v>129</v>
      </c>
      <c r="AU270" s="24" t="s">
        <v>87</v>
      </c>
      <c r="AY270" s="24" t="s">
        <v>128</v>
      </c>
      <c r="BE270" s="194">
        <f>IF(N270="základní",J270,0)</f>
        <v>0</v>
      </c>
      <c r="BF270" s="194">
        <f>IF(N270="snížená",J270,0)</f>
        <v>0</v>
      </c>
      <c r="BG270" s="194">
        <f>IF(N270="zákl. přenesená",J270,0)</f>
        <v>0</v>
      </c>
      <c r="BH270" s="194">
        <f>IF(N270="sníž. přenesená",J270,0)</f>
        <v>0</v>
      </c>
      <c r="BI270" s="194">
        <f>IF(N270="nulová",J270,0)</f>
        <v>0</v>
      </c>
      <c r="BJ270" s="24" t="s">
        <v>84</v>
      </c>
      <c r="BK270" s="194">
        <f>ROUND(I270*H270,2)</f>
        <v>0</v>
      </c>
      <c r="BL270" s="24" t="s">
        <v>132</v>
      </c>
      <c r="BM270" s="24" t="s">
        <v>489</v>
      </c>
    </row>
    <row r="271" spans="2:65" s="12" customFormat="1" ht="12">
      <c r="B271" s="221"/>
      <c r="C271" s="222"/>
      <c r="D271" s="195" t="s">
        <v>276</v>
      </c>
      <c r="E271" s="223" t="s">
        <v>33</v>
      </c>
      <c r="F271" s="224" t="s">
        <v>490</v>
      </c>
      <c r="G271" s="222"/>
      <c r="H271" s="225">
        <v>2</v>
      </c>
      <c r="I271" s="226"/>
      <c r="J271" s="222"/>
      <c r="K271" s="222"/>
      <c r="L271" s="227"/>
      <c r="M271" s="228"/>
      <c r="N271" s="229"/>
      <c r="O271" s="229"/>
      <c r="P271" s="229"/>
      <c r="Q271" s="229"/>
      <c r="R271" s="229"/>
      <c r="S271" s="229"/>
      <c r="T271" s="230"/>
      <c r="AT271" s="231" t="s">
        <v>276</v>
      </c>
      <c r="AU271" s="231" t="s">
        <v>87</v>
      </c>
      <c r="AV271" s="12" t="s">
        <v>87</v>
      </c>
      <c r="AW271" s="12" t="s">
        <v>40</v>
      </c>
      <c r="AX271" s="12" t="s">
        <v>77</v>
      </c>
      <c r="AY271" s="231" t="s">
        <v>128</v>
      </c>
    </row>
    <row r="272" spans="2:65" s="13" customFormat="1" ht="12">
      <c r="B272" s="232"/>
      <c r="C272" s="233"/>
      <c r="D272" s="195" t="s">
        <v>276</v>
      </c>
      <c r="E272" s="234" t="s">
        <v>33</v>
      </c>
      <c r="F272" s="235" t="s">
        <v>279</v>
      </c>
      <c r="G272" s="233"/>
      <c r="H272" s="236">
        <v>2</v>
      </c>
      <c r="I272" s="237"/>
      <c r="J272" s="233"/>
      <c r="K272" s="233"/>
      <c r="L272" s="238"/>
      <c r="M272" s="239"/>
      <c r="N272" s="240"/>
      <c r="O272" s="240"/>
      <c r="P272" s="240"/>
      <c r="Q272" s="240"/>
      <c r="R272" s="240"/>
      <c r="S272" s="240"/>
      <c r="T272" s="241"/>
      <c r="AT272" s="242" t="s">
        <v>276</v>
      </c>
      <c r="AU272" s="242" t="s">
        <v>87</v>
      </c>
      <c r="AV272" s="13" t="s">
        <v>132</v>
      </c>
      <c r="AW272" s="13" t="s">
        <v>40</v>
      </c>
      <c r="AX272" s="13" t="s">
        <v>84</v>
      </c>
      <c r="AY272" s="242" t="s">
        <v>128</v>
      </c>
    </row>
    <row r="273" spans="2:65" s="9" customFormat="1" ht="22.35" customHeight="1">
      <c r="B273" s="169"/>
      <c r="C273" s="170"/>
      <c r="D273" s="171" t="s">
        <v>76</v>
      </c>
      <c r="E273" s="209" t="s">
        <v>491</v>
      </c>
      <c r="F273" s="209" t="s">
        <v>492</v>
      </c>
      <c r="G273" s="170"/>
      <c r="H273" s="170"/>
      <c r="I273" s="173"/>
      <c r="J273" s="210">
        <f>BK273</f>
        <v>0</v>
      </c>
      <c r="K273" s="170"/>
      <c r="L273" s="175"/>
      <c r="M273" s="176"/>
      <c r="N273" s="177"/>
      <c r="O273" s="177"/>
      <c r="P273" s="178">
        <f>SUM(P274:P340)</f>
        <v>0</v>
      </c>
      <c r="Q273" s="177"/>
      <c r="R273" s="178">
        <f>SUM(R274:R340)</f>
        <v>0</v>
      </c>
      <c r="S273" s="177"/>
      <c r="T273" s="179">
        <f>SUM(T274:T340)</f>
        <v>0</v>
      </c>
      <c r="AR273" s="180" t="s">
        <v>84</v>
      </c>
      <c r="AT273" s="181" t="s">
        <v>76</v>
      </c>
      <c r="AU273" s="181" t="s">
        <v>87</v>
      </c>
      <c r="AY273" s="180" t="s">
        <v>128</v>
      </c>
      <c r="BK273" s="182">
        <f>SUM(BK274:BK340)</f>
        <v>0</v>
      </c>
    </row>
    <row r="274" spans="2:65" s="1" customFormat="1" ht="25.5" customHeight="1">
      <c r="B274" s="41"/>
      <c r="C274" s="183" t="s">
        <v>493</v>
      </c>
      <c r="D274" s="183" t="s">
        <v>129</v>
      </c>
      <c r="E274" s="184" t="s">
        <v>494</v>
      </c>
      <c r="F274" s="185" t="s">
        <v>495</v>
      </c>
      <c r="G274" s="186" t="s">
        <v>496</v>
      </c>
      <c r="H274" s="187">
        <v>90</v>
      </c>
      <c r="I274" s="188"/>
      <c r="J274" s="189">
        <f>ROUND(I274*H274,2)</f>
        <v>0</v>
      </c>
      <c r="K274" s="185" t="s">
        <v>335</v>
      </c>
      <c r="L274" s="61"/>
      <c r="M274" s="190" t="s">
        <v>33</v>
      </c>
      <c r="N274" s="191" t="s">
        <v>48</v>
      </c>
      <c r="O274" s="42"/>
      <c r="P274" s="192">
        <f>O274*H274</f>
        <v>0</v>
      </c>
      <c r="Q274" s="192">
        <v>0</v>
      </c>
      <c r="R274" s="192">
        <f>Q274*H274</f>
        <v>0</v>
      </c>
      <c r="S274" s="192">
        <v>0</v>
      </c>
      <c r="T274" s="193">
        <f>S274*H274</f>
        <v>0</v>
      </c>
      <c r="AR274" s="24" t="s">
        <v>132</v>
      </c>
      <c r="AT274" s="24" t="s">
        <v>129</v>
      </c>
      <c r="AU274" s="24" t="s">
        <v>143</v>
      </c>
      <c r="AY274" s="24" t="s">
        <v>128</v>
      </c>
      <c r="BE274" s="194">
        <f>IF(N274="základní",J274,0)</f>
        <v>0</v>
      </c>
      <c r="BF274" s="194">
        <f>IF(N274="snížená",J274,0)</f>
        <v>0</v>
      </c>
      <c r="BG274" s="194">
        <f>IF(N274="zákl. přenesená",J274,0)</f>
        <v>0</v>
      </c>
      <c r="BH274" s="194">
        <f>IF(N274="sníž. přenesená",J274,0)</f>
        <v>0</v>
      </c>
      <c r="BI274" s="194">
        <f>IF(N274="nulová",J274,0)</f>
        <v>0</v>
      </c>
      <c r="BJ274" s="24" t="s">
        <v>84</v>
      </c>
      <c r="BK274" s="194">
        <f>ROUND(I274*H274,2)</f>
        <v>0</v>
      </c>
      <c r="BL274" s="24" t="s">
        <v>132</v>
      </c>
      <c r="BM274" s="24" t="s">
        <v>497</v>
      </c>
    </row>
    <row r="275" spans="2:65" s="11" customFormat="1" ht="24">
      <c r="B275" s="211"/>
      <c r="C275" s="212"/>
      <c r="D275" s="195" t="s">
        <v>276</v>
      </c>
      <c r="E275" s="213" t="s">
        <v>33</v>
      </c>
      <c r="F275" s="214" t="s">
        <v>498</v>
      </c>
      <c r="G275" s="212"/>
      <c r="H275" s="213" t="s">
        <v>33</v>
      </c>
      <c r="I275" s="215"/>
      <c r="J275" s="212"/>
      <c r="K275" s="212"/>
      <c r="L275" s="216"/>
      <c r="M275" s="217"/>
      <c r="N275" s="218"/>
      <c r="O275" s="218"/>
      <c r="P275" s="218"/>
      <c r="Q275" s="218"/>
      <c r="R275" s="218"/>
      <c r="S275" s="218"/>
      <c r="T275" s="219"/>
      <c r="AT275" s="220" t="s">
        <v>276</v>
      </c>
      <c r="AU275" s="220" t="s">
        <v>143</v>
      </c>
      <c r="AV275" s="11" t="s">
        <v>84</v>
      </c>
      <c r="AW275" s="11" t="s">
        <v>40</v>
      </c>
      <c r="AX275" s="11" t="s">
        <v>77</v>
      </c>
      <c r="AY275" s="220" t="s">
        <v>128</v>
      </c>
    </row>
    <row r="276" spans="2:65" s="12" customFormat="1" ht="24">
      <c r="B276" s="221"/>
      <c r="C276" s="222"/>
      <c r="D276" s="195" t="s">
        <v>276</v>
      </c>
      <c r="E276" s="223" t="s">
        <v>33</v>
      </c>
      <c r="F276" s="224" t="s">
        <v>499</v>
      </c>
      <c r="G276" s="222"/>
      <c r="H276" s="225">
        <v>90</v>
      </c>
      <c r="I276" s="226"/>
      <c r="J276" s="222"/>
      <c r="K276" s="222"/>
      <c r="L276" s="227"/>
      <c r="M276" s="228"/>
      <c r="N276" s="229"/>
      <c r="O276" s="229"/>
      <c r="P276" s="229"/>
      <c r="Q276" s="229"/>
      <c r="R276" s="229"/>
      <c r="S276" s="229"/>
      <c r="T276" s="230"/>
      <c r="AT276" s="231" t="s">
        <v>276</v>
      </c>
      <c r="AU276" s="231" t="s">
        <v>143</v>
      </c>
      <c r="AV276" s="12" t="s">
        <v>87</v>
      </c>
      <c r="AW276" s="12" t="s">
        <v>40</v>
      </c>
      <c r="AX276" s="12" t="s">
        <v>77</v>
      </c>
      <c r="AY276" s="231" t="s">
        <v>128</v>
      </c>
    </row>
    <row r="277" spans="2:65" s="13" customFormat="1" ht="12">
      <c r="B277" s="232"/>
      <c r="C277" s="233"/>
      <c r="D277" s="195" t="s">
        <v>276</v>
      </c>
      <c r="E277" s="234" t="s">
        <v>33</v>
      </c>
      <c r="F277" s="235" t="s">
        <v>279</v>
      </c>
      <c r="G277" s="233"/>
      <c r="H277" s="236">
        <v>90</v>
      </c>
      <c r="I277" s="237"/>
      <c r="J277" s="233"/>
      <c r="K277" s="233"/>
      <c r="L277" s="238"/>
      <c r="M277" s="239"/>
      <c r="N277" s="240"/>
      <c r="O277" s="240"/>
      <c r="P277" s="240"/>
      <c r="Q277" s="240"/>
      <c r="R277" s="240"/>
      <c r="S277" s="240"/>
      <c r="T277" s="241"/>
      <c r="AT277" s="242" t="s">
        <v>276</v>
      </c>
      <c r="AU277" s="242" t="s">
        <v>143</v>
      </c>
      <c r="AV277" s="13" t="s">
        <v>132</v>
      </c>
      <c r="AW277" s="13" t="s">
        <v>40</v>
      </c>
      <c r="AX277" s="13" t="s">
        <v>84</v>
      </c>
      <c r="AY277" s="242" t="s">
        <v>128</v>
      </c>
    </row>
    <row r="278" spans="2:65" s="1" customFormat="1" ht="25.5" customHeight="1">
      <c r="B278" s="41"/>
      <c r="C278" s="183" t="s">
        <v>500</v>
      </c>
      <c r="D278" s="183" t="s">
        <v>129</v>
      </c>
      <c r="E278" s="184" t="s">
        <v>501</v>
      </c>
      <c r="F278" s="185" t="s">
        <v>502</v>
      </c>
      <c r="G278" s="186" t="s">
        <v>496</v>
      </c>
      <c r="H278" s="187">
        <v>85</v>
      </c>
      <c r="I278" s="188"/>
      <c r="J278" s="189">
        <f>ROUND(I278*H278,2)</f>
        <v>0</v>
      </c>
      <c r="K278" s="185" t="s">
        <v>335</v>
      </c>
      <c r="L278" s="61"/>
      <c r="M278" s="190" t="s">
        <v>33</v>
      </c>
      <c r="N278" s="191" t="s">
        <v>48</v>
      </c>
      <c r="O278" s="42"/>
      <c r="P278" s="192">
        <f>O278*H278</f>
        <v>0</v>
      </c>
      <c r="Q278" s="192">
        <v>0</v>
      </c>
      <c r="R278" s="192">
        <f>Q278*H278</f>
        <v>0</v>
      </c>
      <c r="S278" s="192">
        <v>0</v>
      </c>
      <c r="T278" s="193">
        <f>S278*H278</f>
        <v>0</v>
      </c>
      <c r="AR278" s="24" t="s">
        <v>132</v>
      </c>
      <c r="AT278" s="24" t="s">
        <v>129</v>
      </c>
      <c r="AU278" s="24" t="s">
        <v>143</v>
      </c>
      <c r="AY278" s="24" t="s">
        <v>128</v>
      </c>
      <c r="BE278" s="194">
        <f>IF(N278="základní",J278,0)</f>
        <v>0</v>
      </c>
      <c r="BF278" s="194">
        <f>IF(N278="snížená",J278,0)</f>
        <v>0</v>
      </c>
      <c r="BG278" s="194">
        <f>IF(N278="zákl. přenesená",J278,0)</f>
        <v>0</v>
      </c>
      <c r="BH278" s="194">
        <f>IF(N278="sníž. přenesená",J278,0)</f>
        <v>0</v>
      </c>
      <c r="BI278" s="194">
        <f>IF(N278="nulová",J278,0)</f>
        <v>0</v>
      </c>
      <c r="BJ278" s="24" t="s">
        <v>84</v>
      </c>
      <c r="BK278" s="194">
        <f>ROUND(I278*H278,2)</f>
        <v>0</v>
      </c>
      <c r="BL278" s="24" t="s">
        <v>132</v>
      </c>
      <c r="BM278" s="24" t="s">
        <v>503</v>
      </c>
    </row>
    <row r="279" spans="2:65" s="11" customFormat="1" ht="24">
      <c r="B279" s="211"/>
      <c r="C279" s="212"/>
      <c r="D279" s="195" t="s">
        <v>276</v>
      </c>
      <c r="E279" s="213" t="s">
        <v>33</v>
      </c>
      <c r="F279" s="214" t="s">
        <v>498</v>
      </c>
      <c r="G279" s="212"/>
      <c r="H279" s="213" t="s">
        <v>33</v>
      </c>
      <c r="I279" s="215"/>
      <c r="J279" s="212"/>
      <c r="K279" s="212"/>
      <c r="L279" s="216"/>
      <c r="M279" s="217"/>
      <c r="N279" s="218"/>
      <c r="O279" s="218"/>
      <c r="P279" s="218"/>
      <c r="Q279" s="218"/>
      <c r="R279" s="218"/>
      <c r="S279" s="218"/>
      <c r="T279" s="219"/>
      <c r="AT279" s="220" t="s">
        <v>276</v>
      </c>
      <c r="AU279" s="220" t="s">
        <v>143</v>
      </c>
      <c r="AV279" s="11" t="s">
        <v>84</v>
      </c>
      <c r="AW279" s="11" t="s">
        <v>40</v>
      </c>
      <c r="AX279" s="11" t="s">
        <v>77</v>
      </c>
      <c r="AY279" s="220" t="s">
        <v>128</v>
      </c>
    </row>
    <row r="280" spans="2:65" s="12" customFormat="1" ht="24">
      <c r="B280" s="221"/>
      <c r="C280" s="222"/>
      <c r="D280" s="195" t="s">
        <v>276</v>
      </c>
      <c r="E280" s="223" t="s">
        <v>33</v>
      </c>
      <c r="F280" s="224" t="s">
        <v>504</v>
      </c>
      <c r="G280" s="222"/>
      <c r="H280" s="225">
        <v>85</v>
      </c>
      <c r="I280" s="226"/>
      <c r="J280" s="222"/>
      <c r="K280" s="222"/>
      <c r="L280" s="227"/>
      <c r="M280" s="228"/>
      <c r="N280" s="229"/>
      <c r="O280" s="229"/>
      <c r="P280" s="229"/>
      <c r="Q280" s="229"/>
      <c r="R280" s="229"/>
      <c r="S280" s="229"/>
      <c r="T280" s="230"/>
      <c r="AT280" s="231" t="s">
        <v>276</v>
      </c>
      <c r="AU280" s="231" t="s">
        <v>143</v>
      </c>
      <c r="AV280" s="12" t="s">
        <v>87</v>
      </c>
      <c r="AW280" s="12" t="s">
        <v>40</v>
      </c>
      <c r="AX280" s="12" t="s">
        <v>77</v>
      </c>
      <c r="AY280" s="231" t="s">
        <v>128</v>
      </c>
    </row>
    <row r="281" spans="2:65" s="13" customFormat="1" ht="12">
      <c r="B281" s="232"/>
      <c r="C281" s="233"/>
      <c r="D281" s="195" t="s">
        <v>276</v>
      </c>
      <c r="E281" s="234" t="s">
        <v>33</v>
      </c>
      <c r="F281" s="235" t="s">
        <v>279</v>
      </c>
      <c r="G281" s="233"/>
      <c r="H281" s="236">
        <v>85</v>
      </c>
      <c r="I281" s="237"/>
      <c r="J281" s="233"/>
      <c r="K281" s="233"/>
      <c r="L281" s="238"/>
      <c r="M281" s="239"/>
      <c r="N281" s="240"/>
      <c r="O281" s="240"/>
      <c r="P281" s="240"/>
      <c r="Q281" s="240"/>
      <c r="R281" s="240"/>
      <c r="S281" s="240"/>
      <c r="T281" s="241"/>
      <c r="AT281" s="242" t="s">
        <v>276</v>
      </c>
      <c r="AU281" s="242" t="s">
        <v>143</v>
      </c>
      <c r="AV281" s="13" t="s">
        <v>132</v>
      </c>
      <c r="AW281" s="13" t="s">
        <v>40</v>
      </c>
      <c r="AX281" s="13" t="s">
        <v>84</v>
      </c>
      <c r="AY281" s="242" t="s">
        <v>128</v>
      </c>
    </row>
    <row r="282" spans="2:65" s="1" customFormat="1" ht="16.5" customHeight="1">
      <c r="B282" s="41"/>
      <c r="C282" s="183" t="s">
        <v>505</v>
      </c>
      <c r="D282" s="183" t="s">
        <v>129</v>
      </c>
      <c r="E282" s="184" t="s">
        <v>506</v>
      </c>
      <c r="F282" s="185" t="s">
        <v>507</v>
      </c>
      <c r="G282" s="186" t="s">
        <v>310</v>
      </c>
      <c r="H282" s="187">
        <v>25</v>
      </c>
      <c r="I282" s="188"/>
      <c r="J282" s="189">
        <f>ROUND(I282*H282,2)</f>
        <v>0</v>
      </c>
      <c r="K282" s="185" t="s">
        <v>335</v>
      </c>
      <c r="L282" s="61"/>
      <c r="M282" s="190" t="s">
        <v>33</v>
      </c>
      <c r="N282" s="191" t="s">
        <v>48</v>
      </c>
      <c r="O282" s="42"/>
      <c r="P282" s="192">
        <f>O282*H282</f>
        <v>0</v>
      </c>
      <c r="Q282" s="192">
        <v>0</v>
      </c>
      <c r="R282" s="192">
        <f>Q282*H282</f>
        <v>0</v>
      </c>
      <c r="S282" s="192">
        <v>0</v>
      </c>
      <c r="T282" s="193">
        <f>S282*H282</f>
        <v>0</v>
      </c>
      <c r="AR282" s="24" t="s">
        <v>132</v>
      </c>
      <c r="AT282" s="24" t="s">
        <v>129</v>
      </c>
      <c r="AU282" s="24" t="s">
        <v>143</v>
      </c>
      <c r="AY282" s="24" t="s">
        <v>128</v>
      </c>
      <c r="BE282" s="194">
        <f>IF(N282="základní",J282,0)</f>
        <v>0</v>
      </c>
      <c r="BF282" s="194">
        <f>IF(N282="snížená",J282,0)</f>
        <v>0</v>
      </c>
      <c r="BG282" s="194">
        <f>IF(N282="zákl. přenesená",J282,0)</f>
        <v>0</v>
      </c>
      <c r="BH282" s="194">
        <f>IF(N282="sníž. přenesená",J282,0)</f>
        <v>0</v>
      </c>
      <c r="BI282" s="194">
        <f>IF(N282="nulová",J282,0)</f>
        <v>0</v>
      </c>
      <c r="BJ282" s="24" t="s">
        <v>84</v>
      </c>
      <c r="BK282" s="194">
        <f>ROUND(I282*H282,2)</f>
        <v>0</v>
      </c>
      <c r="BL282" s="24" t="s">
        <v>132</v>
      </c>
      <c r="BM282" s="24" t="s">
        <v>508</v>
      </c>
    </row>
    <row r="283" spans="2:65" s="11" customFormat="1" ht="24">
      <c r="B283" s="211"/>
      <c r="C283" s="212"/>
      <c r="D283" s="195" t="s">
        <v>276</v>
      </c>
      <c r="E283" s="213" t="s">
        <v>33</v>
      </c>
      <c r="F283" s="214" t="s">
        <v>498</v>
      </c>
      <c r="G283" s="212"/>
      <c r="H283" s="213" t="s">
        <v>33</v>
      </c>
      <c r="I283" s="215"/>
      <c r="J283" s="212"/>
      <c r="K283" s="212"/>
      <c r="L283" s="216"/>
      <c r="M283" s="217"/>
      <c r="N283" s="218"/>
      <c r="O283" s="218"/>
      <c r="P283" s="218"/>
      <c r="Q283" s="218"/>
      <c r="R283" s="218"/>
      <c r="S283" s="218"/>
      <c r="T283" s="219"/>
      <c r="AT283" s="220" t="s">
        <v>276</v>
      </c>
      <c r="AU283" s="220" t="s">
        <v>143</v>
      </c>
      <c r="AV283" s="11" t="s">
        <v>84</v>
      </c>
      <c r="AW283" s="11" t="s">
        <v>40</v>
      </c>
      <c r="AX283" s="11" t="s">
        <v>77</v>
      </c>
      <c r="AY283" s="220" t="s">
        <v>128</v>
      </c>
    </row>
    <row r="284" spans="2:65" s="12" customFormat="1" ht="12">
      <c r="B284" s="221"/>
      <c r="C284" s="222"/>
      <c r="D284" s="195" t="s">
        <v>276</v>
      </c>
      <c r="E284" s="223" t="s">
        <v>33</v>
      </c>
      <c r="F284" s="224" t="s">
        <v>509</v>
      </c>
      <c r="G284" s="222"/>
      <c r="H284" s="225">
        <v>25</v>
      </c>
      <c r="I284" s="226"/>
      <c r="J284" s="222"/>
      <c r="K284" s="222"/>
      <c r="L284" s="227"/>
      <c r="M284" s="228"/>
      <c r="N284" s="229"/>
      <c r="O284" s="229"/>
      <c r="P284" s="229"/>
      <c r="Q284" s="229"/>
      <c r="R284" s="229"/>
      <c r="S284" s="229"/>
      <c r="T284" s="230"/>
      <c r="AT284" s="231" t="s">
        <v>276</v>
      </c>
      <c r="AU284" s="231" t="s">
        <v>143</v>
      </c>
      <c r="AV284" s="12" t="s">
        <v>87</v>
      </c>
      <c r="AW284" s="12" t="s">
        <v>40</v>
      </c>
      <c r="AX284" s="12" t="s">
        <v>77</v>
      </c>
      <c r="AY284" s="231" t="s">
        <v>128</v>
      </c>
    </row>
    <row r="285" spans="2:65" s="13" customFormat="1" ht="12">
      <c r="B285" s="232"/>
      <c r="C285" s="233"/>
      <c r="D285" s="195" t="s">
        <v>276</v>
      </c>
      <c r="E285" s="234" t="s">
        <v>33</v>
      </c>
      <c r="F285" s="235" t="s">
        <v>279</v>
      </c>
      <c r="G285" s="233"/>
      <c r="H285" s="236">
        <v>25</v>
      </c>
      <c r="I285" s="237"/>
      <c r="J285" s="233"/>
      <c r="K285" s="233"/>
      <c r="L285" s="238"/>
      <c r="M285" s="239"/>
      <c r="N285" s="240"/>
      <c r="O285" s="240"/>
      <c r="P285" s="240"/>
      <c r="Q285" s="240"/>
      <c r="R285" s="240"/>
      <c r="S285" s="240"/>
      <c r="T285" s="241"/>
      <c r="AT285" s="242" t="s">
        <v>276</v>
      </c>
      <c r="AU285" s="242" t="s">
        <v>143</v>
      </c>
      <c r="AV285" s="13" t="s">
        <v>132</v>
      </c>
      <c r="AW285" s="13" t="s">
        <v>40</v>
      </c>
      <c r="AX285" s="13" t="s">
        <v>84</v>
      </c>
      <c r="AY285" s="242" t="s">
        <v>128</v>
      </c>
    </row>
    <row r="286" spans="2:65" s="1" customFormat="1" ht="16.5" customHeight="1">
      <c r="B286" s="41"/>
      <c r="C286" s="183" t="s">
        <v>510</v>
      </c>
      <c r="D286" s="183" t="s">
        <v>129</v>
      </c>
      <c r="E286" s="184" t="s">
        <v>511</v>
      </c>
      <c r="F286" s="185" t="s">
        <v>512</v>
      </c>
      <c r="G286" s="186" t="s">
        <v>496</v>
      </c>
      <c r="H286" s="187">
        <v>25</v>
      </c>
      <c r="I286" s="188"/>
      <c r="J286" s="189">
        <f>ROUND(I286*H286,2)</f>
        <v>0</v>
      </c>
      <c r="K286" s="185" t="s">
        <v>335</v>
      </c>
      <c r="L286" s="61"/>
      <c r="M286" s="190" t="s">
        <v>33</v>
      </c>
      <c r="N286" s="191" t="s">
        <v>48</v>
      </c>
      <c r="O286" s="42"/>
      <c r="P286" s="192">
        <f>O286*H286</f>
        <v>0</v>
      </c>
      <c r="Q286" s="192">
        <v>0</v>
      </c>
      <c r="R286" s="192">
        <f>Q286*H286</f>
        <v>0</v>
      </c>
      <c r="S286" s="192">
        <v>0</v>
      </c>
      <c r="T286" s="193">
        <f>S286*H286</f>
        <v>0</v>
      </c>
      <c r="AR286" s="24" t="s">
        <v>132</v>
      </c>
      <c r="AT286" s="24" t="s">
        <v>129</v>
      </c>
      <c r="AU286" s="24" t="s">
        <v>143</v>
      </c>
      <c r="AY286" s="24" t="s">
        <v>128</v>
      </c>
      <c r="BE286" s="194">
        <f>IF(N286="základní",J286,0)</f>
        <v>0</v>
      </c>
      <c r="BF286" s="194">
        <f>IF(N286="snížená",J286,0)</f>
        <v>0</v>
      </c>
      <c r="BG286" s="194">
        <f>IF(N286="zákl. přenesená",J286,0)</f>
        <v>0</v>
      </c>
      <c r="BH286" s="194">
        <f>IF(N286="sníž. přenesená",J286,0)</f>
        <v>0</v>
      </c>
      <c r="BI286" s="194">
        <f>IF(N286="nulová",J286,0)</f>
        <v>0</v>
      </c>
      <c r="BJ286" s="24" t="s">
        <v>84</v>
      </c>
      <c r="BK286" s="194">
        <f>ROUND(I286*H286,2)</f>
        <v>0</v>
      </c>
      <c r="BL286" s="24" t="s">
        <v>132</v>
      </c>
      <c r="BM286" s="24" t="s">
        <v>513</v>
      </c>
    </row>
    <row r="287" spans="2:65" s="11" customFormat="1" ht="24">
      <c r="B287" s="211"/>
      <c r="C287" s="212"/>
      <c r="D287" s="195" t="s">
        <v>276</v>
      </c>
      <c r="E287" s="213" t="s">
        <v>33</v>
      </c>
      <c r="F287" s="214" t="s">
        <v>498</v>
      </c>
      <c r="G287" s="212"/>
      <c r="H287" s="213" t="s">
        <v>33</v>
      </c>
      <c r="I287" s="215"/>
      <c r="J287" s="212"/>
      <c r="K287" s="212"/>
      <c r="L287" s="216"/>
      <c r="M287" s="217"/>
      <c r="N287" s="218"/>
      <c r="O287" s="218"/>
      <c r="P287" s="218"/>
      <c r="Q287" s="218"/>
      <c r="R287" s="218"/>
      <c r="S287" s="218"/>
      <c r="T287" s="219"/>
      <c r="AT287" s="220" t="s">
        <v>276</v>
      </c>
      <c r="AU287" s="220" t="s">
        <v>143</v>
      </c>
      <c r="AV287" s="11" t="s">
        <v>84</v>
      </c>
      <c r="AW287" s="11" t="s">
        <v>40</v>
      </c>
      <c r="AX287" s="11" t="s">
        <v>77</v>
      </c>
      <c r="AY287" s="220" t="s">
        <v>128</v>
      </c>
    </row>
    <row r="288" spans="2:65" s="11" customFormat="1" ht="12">
      <c r="B288" s="211"/>
      <c r="C288" s="212"/>
      <c r="D288" s="195" t="s">
        <v>276</v>
      </c>
      <c r="E288" s="213" t="s">
        <v>33</v>
      </c>
      <c r="F288" s="214" t="s">
        <v>514</v>
      </c>
      <c r="G288" s="212"/>
      <c r="H288" s="213" t="s">
        <v>33</v>
      </c>
      <c r="I288" s="215"/>
      <c r="J288" s="212"/>
      <c r="K288" s="212"/>
      <c r="L288" s="216"/>
      <c r="M288" s="217"/>
      <c r="N288" s="218"/>
      <c r="O288" s="218"/>
      <c r="P288" s="218"/>
      <c r="Q288" s="218"/>
      <c r="R288" s="218"/>
      <c r="S288" s="218"/>
      <c r="T288" s="219"/>
      <c r="AT288" s="220" t="s">
        <v>276</v>
      </c>
      <c r="AU288" s="220" t="s">
        <v>143</v>
      </c>
      <c r="AV288" s="11" t="s">
        <v>84</v>
      </c>
      <c r="AW288" s="11" t="s">
        <v>40</v>
      </c>
      <c r="AX288" s="11" t="s">
        <v>77</v>
      </c>
      <c r="AY288" s="220" t="s">
        <v>128</v>
      </c>
    </row>
    <row r="289" spans="2:65" s="12" customFormat="1" ht="12">
      <c r="B289" s="221"/>
      <c r="C289" s="222"/>
      <c r="D289" s="195" t="s">
        <v>276</v>
      </c>
      <c r="E289" s="223" t="s">
        <v>33</v>
      </c>
      <c r="F289" s="224" t="s">
        <v>515</v>
      </c>
      <c r="G289" s="222"/>
      <c r="H289" s="225">
        <v>25</v>
      </c>
      <c r="I289" s="226"/>
      <c r="J289" s="222"/>
      <c r="K289" s="222"/>
      <c r="L289" s="227"/>
      <c r="M289" s="228"/>
      <c r="N289" s="229"/>
      <c r="O289" s="229"/>
      <c r="P289" s="229"/>
      <c r="Q289" s="229"/>
      <c r="R289" s="229"/>
      <c r="S289" s="229"/>
      <c r="T289" s="230"/>
      <c r="AT289" s="231" t="s">
        <v>276</v>
      </c>
      <c r="AU289" s="231" t="s">
        <v>143</v>
      </c>
      <c r="AV289" s="12" t="s">
        <v>87</v>
      </c>
      <c r="AW289" s="12" t="s">
        <v>40</v>
      </c>
      <c r="AX289" s="12" t="s">
        <v>77</v>
      </c>
      <c r="AY289" s="231" t="s">
        <v>128</v>
      </c>
    </row>
    <row r="290" spans="2:65" s="13" customFormat="1" ht="12">
      <c r="B290" s="232"/>
      <c r="C290" s="233"/>
      <c r="D290" s="195" t="s">
        <v>276</v>
      </c>
      <c r="E290" s="234" t="s">
        <v>33</v>
      </c>
      <c r="F290" s="235" t="s">
        <v>279</v>
      </c>
      <c r="G290" s="233"/>
      <c r="H290" s="236">
        <v>25</v>
      </c>
      <c r="I290" s="237"/>
      <c r="J290" s="233"/>
      <c r="K290" s="233"/>
      <c r="L290" s="238"/>
      <c r="M290" s="239"/>
      <c r="N290" s="240"/>
      <c r="O290" s="240"/>
      <c r="P290" s="240"/>
      <c r="Q290" s="240"/>
      <c r="R290" s="240"/>
      <c r="S290" s="240"/>
      <c r="T290" s="241"/>
      <c r="AT290" s="242" t="s">
        <v>276</v>
      </c>
      <c r="AU290" s="242" t="s">
        <v>143</v>
      </c>
      <c r="AV290" s="13" t="s">
        <v>132</v>
      </c>
      <c r="AW290" s="13" t="s">
        <v>40</v>
      </c>
      <c r="AX290" s="13" t="s">
        <v>84</v>
      </c>
      <c r="AY290" s="242" t="s">
        <v>128</v>
      </c>
    </row>
    <row r="291" spans="2:65" s="1" customFormat="1" ht="25.5" customHeight="1">
      <c r="B291" s="41"/>
      <c r="C291" s="183" t="s">
        <v>516</v>
      </c>
      <c r="D291" s="183" t="s">
        <v>129</v>
      </c>
      <c r="E291" s="184" t="s">
        <v>517</v>
      </c>
      <c r="F291" s="185" t="s">
        <v>518</v>
      </c>
      <c r="G291" s="186" t="s">
        <v>310</v>
      </c>
      <c r="H291" s="187">
        <v>1</v>
      </c>
      <c r="I291" s="188"/>
      <c r="J291" s="189">
        <f>ROUND(I291*H291,2)</f>
        <v>0</v>
      </c>
      <c r="K291" s="185" t="s">
        <v>335</v>
      </c>
      <c r="L291" s="61"/>
      <c r="M291" s="190" t="s">
        <v>33</v>
      </c>
      <c r="N291" s="191" t="s">
        <v>48</v>
      </c>
      <c r="O291" s="42"/>
      <c r="P291" s="192">
        <f>O291*H291</f>
        <v>0</v>
      </c>
      <c r="Q291" s="192">
        <v>0</v>
      </c>
      <c r="R291" s="192">
        <f>Q291*H291</f>
        <v>0</v>
      </c>
      <c r="S291" s="192">
        <v>0</v>
      </c>
      <c r="T291" s="193">
        <f>S291*H291</f>
        <v>0</v>
      </c>
      <c r="AR291" s="24" t="s">
        <v>132</v>
      </c>
      <c r="AT291" s="24" t="s">
        <v>129</v>
      </c>
      <c r="AU291" s="24" t="s">
        <v>143</v>
      </c>
      <c r="AY291" s="24" t="s">
        <v>128</v>
      </c>
      <c r="BE291" s="194">
        <f>IF(N291="základní",J291,0)</f>
        <v>0</v>
      </c>
      <c r="BF291" s="194">
        <f>IF(N291="snížená",J291,0)</f>
        <v>0</v>
      </c>
      <c r="BG291" s="194">
        <f>IF(N291="zákl. přenesená",J291,0)</f>
        <v>0</v>
      </c>
      <c r="BH291" s="194">
        <f>IF(N291="sníž. přenesená",J291,0)</f>
        <v>0</v>
      </c>
      <c r="BI291" s="194">
        <f>IF(N291="nulová",J291,0)</f>
        <v>0</v>
      </c>
      <c r="BJ291" s="24" t="s">
        <v>84</v>
      </c>
      <c r="BK291" s="194">
        <f>ROUND(I291*H291,2)</f>
        <v>0</v>
      </c>
      <c r="BL291" s="24" t="s">
        <v>132</v>
      </c>
      <c r="BM291" s="24" t="s">
        <v>519</v>
      </c>
    </row>
    <row r="292" spans="2:65" s="11" customFormat="1" ht="24">
      <c r="B292" s="211"/>
      <c r="C292" s="212"/>
      <c r="D292" s="195" t="s">
        <v>276</v>
      </c>
      <c r="E292" s="213" t="s">
        <v>33</v>
      </c>
      <c r="F292" s="214" t="s">
        <v>498</v>
      </c>
      <c r="G292" s="212"/>
      <c r="H292" s="213" t="s">
        <v>33</v>
      </c>
      <c r="I292" s="215"/>
      <c r="J292" s="212"/>
      <c r="K292" s="212"/>
      <c r="L292" s="216"/>
      <c r="M292" s="217"/>
      <c r="N292" s="218"/>
      <c r="O292" s="218"/>
      <c r="P292" s="218"/>
      <c r="Q292" s="218"/>
      <c r="R292" s="218"/>
      <c r="S292" s="218"/>
      <c r="T292" s="219"/>
      <c r="AT292" s="220" t="s">
        <v>276</v>
      </c>
      <c r="AU292" s="220" t="s">
        <v>143</v>
      </c>
      <c r="AV292" s="11" t="s">
        <v>84</v>
      </c>
      <c r="AW292" s="11" t="s">
        <v>40</v>
      </c>
      <c r="AX292" s="11" t="s">
        <v>77</v>
      </c>
      <c r="AY292" s="220" t="s">
        <v>128</v>
      </c>
    </row>
    <row r="293" spans="2:65" s="11" customFormat="1" ht="12">
      <c r="B293" s="211"/>
      <c r="C293" s="212"/>
      <c r="D293" s="195" t="s">
        <v>276</v>
      </c>
      <c r="E293" s="213" t="s">
        <v>33</v>
      </c>
      <c r="F293" s="214" t="s">
        <v>514</v>
      </c>
      <c r="G293" s="212"/>
      <c r="H293" s="213" t="s">
        <v>33</v>
      </c>
      <c r="I293" s="215"/>
      <c r="J293" s="212"/>
      <c r="K293" s="212"/>
      <c r="L293" s="216"/>
      <c r="M293" s="217"/>
      <c r="N293" s="218"/>
      <c r="O293" s="218"/>
      <c r="P293" s="218"/>
      <c r="Q293" s="218"/>
      <c r="R293" s="218"/>
      <c r="S293" s="218"/>
      <c r="T293" s="219"/>
      <c r="AT293" s="220" t="s">
        <v>276</v>
      </c>
      <c r="AU293" s="220" t="s">
        <v>143</v>
      </c>
      <c r="AV293" s="11" t="s">
        <v>84</v>
      </c>
      <c r="AW293" s="11" t="s">
        <v>40</v>
      </c>
      <c r="AX293" s="11" t="s">
        <v>77</v>
      </c>
      <c r="AY293" s="220" t="s">
        <v>128</v>
      </c>
    </row>
    <row r="294" spans="2:65" s="12" customFormat="1" ht="12">
      <c r="B294" s="221"/>
      <c r="C294" s="222"/>
      <c r="D294" s="195" t="s">
        <v>276</v>
      </c>
      <c r="E294" s="223" t="s">
        <v>33</v>
      </c>
      <c r="F294" s="224" t="s">
        <v>520</v>
      </c>
      <c r="G294" s="222"/>
      <c r="H294" s="225">
        <v>1</v>
      </c>
      <c r="I294" s="226"/>
      <c r="J294" s="222"/>
      <c r="K294" s="222"/>
      <c r="L294" s="227"/>
      <c r="M294" s="228"/>
      <c r="N294" s="229"/>
      <c r="O294" s="229"/>
      <c r="P294" s="229"/>
      <c r="Q294" s="229"/>
      <c r="R294" s="229"/>
      <c r="S294" s="229"/>
      <c r="T294" s="230"/>
      <c r="AT294" s="231" t="s">
        <v>276</v>
      </c>
      <c r="AU294" s="231" t="s">
        <v>143</v>
      </c>
      <c r="AV294" s="12" t="s">
        <v>87</v>
      </c>
      <c r="AW294" s="12" t="s">
        <v>40</v>
      </c>
      <c r="AX294" s="12" t="s">
        <v>77</v>
      </c>
      <c r="AY294" s="231" t="s">
        <v>128</v>
      </c>
    </row>
    <row r="295" spans="2:65" s="13" customFormat="1" ht="12">
      <c r="B295" s="232"/>
      <c r="C295" s="233"/>
      <c r="D295" s="195" t="s">
        <v>276</v>
      </c>
      <c r="E295" s="234" t="s">
        <v>33</v>
      </c>
      <c r="F295" s="235" t="s">
        <v>279</v>
      </c>
      <c r="G295" s="233"/>
      <c r="H295" s="236">
        <v>1</v>
      </c>
      <c r="I295" s="237"/>
      <c r="J295" s="233"/>
      <c r="K295" s="233"/>
      <c r="L295" s="238"/>
      <c r="M295" s="239"/>
      <c r="N295" s="240"/>
      <c r="O295" s="240"/>
      <c r="P295" s="240"/>
      <c r="Q295" s="240"/>
      <c r="R295" s="240"/>
      <c r="S295" s="240"/>
      <c r="T295" s="241"/>
      <c r="AT295" s="242" t="s">
        <v>276</v>
      </c>
      <c r="AU295" s="242" t="s">
        <v>143</v>
      </c>
      <c r="AV295" s="13" t="s">
        <v>132</v>
      </c>
      <c r="AW295" s="13" t="s">
        <v>40</v>
      </c>
      <c r="AX295" s="13" t="s">
        <v>84</v>
      </c>
      <c r="AY295" s="242" t="s">
        <v>128</v>
      </c>
    </row>
    <row r="296" spans="2:65" s="1" customFormat="1" ht="25.5" customHeight="1">
      <c r="B296" s="41"/>
      <c r="C296" s="183" t="s">
        <v>521</v>
      </c>
      <c r="D296" s="183" t="s">
        <v>129</v>
      </c>
      <c r="E296" s="184" t="s">
        <v>522</v>
      </c>
      <c r="F296" s="185" t="s">
        <v>523</v>
      </c>
      <c r="G296" s="186" t="s">
        <v>310</v>
      </c>
      <c r="H296" s="187">
        <v>1</v>
      </c>
      <c r="I296" s="188"/>
      <c r="J296" s="189">
        <f>ROUND(I296*H296,2)</f>
        <v>0</v>
      </c>
      <c r="K296" s="185" t="s">
        <v>335</v>
      </c>
      <c r="L296" s="61"/>
      <c r="M296" s="190" t="s">
        <v>33</v>
      </c>
      <c r="N296" s="191" t="s">
        <v>48</v>
      </c>
      <c r="O296" s="42"/>
      <c r="P296" s="192">
        <f>O296*H296</f>
        <v>0</v>
      </c>
      <c r="Q296" s="192">
        <v>0</v>
      </c>
      <c r="R296" s="192">
        <f>Q296*H296</f>
        <v>0</v>
      </c>
      <c r="S296" s="192">
        <v>0</v>
      </c>
      <c r="T296" s="193">
        <f>S296*H296</f>
        <v>0</v>
      </c>
      <c r="AR296" s="24" t="s">
        <v>132</v>
      </c>
      <c r="AT296" s="24" t="s">
        <v>129</v>
      </c>
      <c r="AU296" s="24" t="s">
        <v>143</v>
      </c>
      <c r="AY296" s="24" t="s">
        <v>128</v>
      </c>
      <c r="BE296" s="194">
        <f>IF(N296="základní",J296,0)</f>
        <v>0</v>
      </c>
      <c r="BF296" s="194">
        <f>IF(N296="snížená",J296,0)</f>
        <v>0</v>
      </c>
      <c r="BG296" s="194">
        <f>IF(N296="zákl. přenesená",J296,0)</f>
        <v>0</v>
      </c>
      <c r="BH296" s="194">
        <f>IF(N296="sníž. přenesená",J296,0)</f>
        <v>0</v>
      </c>
      <c r="BI296" s="194">
        <f>IF(N296="nulová",J296,0)</f>
        <v>0</v>
      </c>
      <c r="BJ296" s="24" t="s">
        <v>84</v>
      </c>
      <c r="BK296" s="194">
        <f>ROUND(I296*H296,2)</f>
        <v>0</v>
      </c>
      <c r="BL296" s="24" t="s">
        <v>132</v>
      </c>
      <c r="BM296" s="24" t="s">
        <v>524</v>
      </c>
    </row>
    <row r="297" spans="2:65" s="11" customFormat="1" ht="24">
      <c r="B297" s="211"/>
      <c r="C297" s="212"/>
      <c r="D297" s="195" t="s">
        <v>276</v>
      </c>
      <c r="E297" s="213" t="s">
        <v>33</v>
      </c>
      <c r="F297" s="214" t="s">
        <v>498</v>
      </c>
      <c r="G297" s="212"/>
      <c r="H297" s="213" t="s">
        <v>33</v>
      </c>
      <c r="I297" s="215"/>
      <c r="J297" s="212"/>
      <c r="K297" s="212"/>
      <c r="L297" s="216"/>
      <c r="M297" s="217"/>
      <c r="N297" s="218"/>
      <c r="O297" s="218"/>
      <c r="P297" s="218"/>
      <c r="Q297" s="218"/>
      <c r="R297" s="218"/>
      <c r="S297" s="218"/>
      <c r="T297" s="219"/>
      <c r="AT297" s="220" t="s">
        <v>276</v>
      </c>
      <c r="AU297" s="220" t="s">
        <v>143</v>
      </c>
      <c r="AV297" s="11" t="s">
        <v>84</v>
      </c>
      <c r="AW297" s="11" t="s">
        <v>40</v>
      </c>
      <c r="AX297" s="11" t="s">
        <v>77</v>
      </c>
      <c r="AY297" s="220" t="s">
        <v>128</v>
      </c>
    </row>
    <row r="298" spans="2:65" s="11" customFormat="1" ht="12">
      <c r="B298" s="211"/>
      <c r="C298" s="212"/>
      <c r="D298" s="195" t="s">
        <v>276</v>
      </c>
      <c r="E298" s="213" t="s">
        <v>33</v>
      </c>
      <c r="F298" s="214" t="s">
        <v>514</v>
      </c>
      <c r="G298" s="212"/>
      <c r="H298" s="213" t="s">
        <v>33</v>
      </c>
      <c r="I298" s="215"/>
      <c r="J298" s="212"/>
      <c r="K298" s="212"/>
      <c r="L298" s="216"/>
      <c r="M298" s="217"/>
      <c r="N298" s="218"/>
      <c r="O298" s="218"/>
      <c r="P298" s="218"/>
      <c r="Q298" s="218"/>
      <c r="R298" s="218"/>
      <c r="S298" s="218"/>
      <c r="T298" s="219"/>
      <c r="AT298" s="220" t="s">
        <v>276</v>
      </c>
      <c r="AU298" s="220" t="s">
        <v>143</v>
      </c>
      <c r="AV298" s="11" t="s">
        <v>84</v>
      </c>
      <c r="AW298" s="11" t="s">
        <v>40</v>
      </c>
      <c r="AX298" s="11" t="s">
        <v>77</v>
      </c>
      <c r="AY298" s="220" t="s">
        <v>128</v>
      </c>
    </row>
    <row r="299" spans="2:65" s="12" customFormat="1" ht="12">
      <c r="B299" s="221"/>
      <c r="C299" s="222"/>
      <c r="D299" s="195" t="s">
        <v>276</v>
      </c>
      <c r="E299" s="223" t="s">
        <v>33</v>
      </c>
      <c r="F299" s="224" t="s">
        <v>520</v>
      </c>
      <c r="G299" s="222"/>
      <c r="H299" s="225">
        <v>1</v>
      </c>
      <c r="I299" s="226"/>
      <c r="J299" s="222"/>
      <c r="K299" s="222"/>
      <c r="L299" s="227"/>
      <c r="M299" s="228"/>
      <c r="N299" s="229"/>
      <c r="O299" s="229"/>
      <c r="P299" s="229"/>
      <c r="Q299" s="229"/>
      <c r="R299" s="229"/>
      <c r="S299" s="229"/>
      <c r="T299" s="230"/>
      <c r="AT299" s="231" t="s">
        <v>276</v>
      </c>
      <c r="AU299" s="231" t="s">
        <v>143</v>
      </c>
      <c r="AV299" s="12" t="s">
        <v>87</v>
      </c>
      <c r="AW299" s="12" t="s">
        <v>40</v>
      </c>
      <c r="AX299" s="12" t="s">
        <v>77</v>
      </c>
      <c r="AY299" s="231" t="s">
        <v>128</v>
      </c>
    </row>
    <row r="300" spans="2:65" s="13" customFormat="1" ht="12">
      <c r="B300" s="232"/>
      <c r="C300" s="233"/>
      <c r="D300" s="195" t="s">
        <v>276</v>
      </c>
      <c r="E300" s="234" t="s">
        <v>33</v>
      </c>
      <c r="F300" s="235" t="s">
        <v>279</v>
      </c>
      <c r="G300" s="233"/>
      <c r="H300" s="236">
        <v>1</v>
      </c>
      <c r="I300" s="237"/>
      <c r="J300" s="233"/>
      <c r="K300" s="233"/>
      <c r="L300" s="238"/>
      <c r="M300" s="239"/>
      <c r="N300" s="240"/>
      <c r="O300" s="240"/>
      <c r="P300" s="240"/>
      <c r="Q300" s="240"/>
      <c r="R300" s="240"/>
      <c r="S300" s="240"/>
      <c r="T300" s="241"/>
      <c r="AT300" s="242" t="s">
        <v>276</v>
      </c>
      <c r="AU300" s="242" t="s">
        <v>143</v>
      </c>
      <c r="AV300" s="13" t="s">
        <v>132</v>
      </c>
      <c r="AW300" s="13" t="s">
        <v>40</v>
      </c>
      <c r="AX300" s="13" t="s">
        <v>84</v>
      </c>
      <c r="AY300" s="242" t="s">
        <v>128</v>
      </c>
    </row>
    <row r="301" spans="2:65" s="1" customFormat="1" ht="25.5" customHeight="1">
      <c r="B301" s="41"/>
      <c r="C301" s="183" t="s">
        <v>525</v>
      </c>
      <c r="D301" s="183" t="s">
        <v>129</v>
      </c>
      <c r="E301" s="184" t="s">
        <v>526</v>
      </c>
      <c r="F301" s="185" t="s">
        <v>527</v>
      </c>
      <c r="G301" s="186" t="s">
        <v>310</v>
      </c>
      <c r="H301" s="187">
        <v>1</v>
      </c>
      <c r="I301" s="188"/>
      <c r="J301" s="189">
        <f>ROUND(I301*H301,2)</f>
        <v>0</v>
      </c>
      <c r="K301" s="185" t="s">
        <v>335</v>
      </c>
      <c r="L301" s="61"/>
      <c r="M301" s="190" t="s">
        <v>33</v>
      </c>
      <c r="N301" s="191" t="s">
        <v>48</v>
      </c>
      <c r="O301" s="42"/>
      <c r="P301" s="192">
        <f>O301*H301</f>
        <v>0</v>
      </c>
      <c r="Q301" s="192">
        <v>0</v>
      </c>
      <c r="R301" s="192">
        <f>Q301*H301</f>
        <v>0</v>
      </c>
      <c r="S301" s="192">
        <v>0</v>
      </c>
      <c r="T301" s="193">
        <f>S301*H301</f>
        <v>0</v>
      </c>
      <c r="AR301" s="24" t="s">
        <v>132</v>
      </c>
      <c r="AT301" s="24" t="s">
        <v>129</v>
      </c>
      <c r="AU301" s="24" t="s">
        <v>143</v>
      </c>
      <c r="AY301" s="24" t="s">
        <v>128</v>
      </c>
      <c r="BE301" s="194">
        <f>IF(N301="základní",J301,0)</f>
        <v>0</v>
      </c>
      <c r="BF301" s="194">
        <f>IF(N301="snížená",J301,0)</f>
        <v>0</v>
      </c>
      <c r="BG301" s="194">
        <f>IF(N301="zákl. přenesená",J301,0)</f>
        <v>0</v>
      </c>
      <c r="BH301" s="194">
        <f>IF(N301="sníž. přenesená",J301,0)</f>
        <v>0</v>
      </c>
      <c r="BI301" s="194">
        <f>IF(N301="nulová",J301,0)</f>
        <v>0</v>
      </c>
      <c r="BJ301" s="24" t="s">
        <v>84</v>
      </c>
      <c r="BK301" s="194">
        <f>ROUND(I301*H301,2)</f>
        <v>0</v>
      </c>
      <c r="BL301" s="24" t="s">
        <v>132</v>
      </c>
      <c r="BM301" s="24" t="s">
        <v>528</v>
      </c>
    </row>
    <row r="302" spans="2:65" s="11" customFormat="1" ht="24">
      <c r="B302" s="211"/>
      <c r="C302" s="212"/>
      <c r="D302" s="195" t="s">
        <v>276</v>
      </c>
      <c r="E302" s="213" t="s">
        <v>33</v>
      </c>
      <c r="F302" s="214" t="s">
        <v>498</v>
      </c>
      <c r="G302" s="212"/>
      <c r="H302" s="213" t="s">
        <v>33</v>
      </c>
      <c r="I302" s="215"/>
      <c r="J302" s="212"/>
      <c r="K302" s="212"/>
      <c r="L302" s="216"/>
      <c r="M302" s="217"/>
      <c r="N302" s="218"/>
      <c r="O302" s="218"/>
      <c r="P302" s="218"/>
      <c r="Q302" s="218"/>
      <c r="R302" s="218"/>
      <c r="S302" s="218"/>
      <c r="T302" s="219"/>
      <c r="AT302" s="220" t="s">
        <v>276</v>
      </c>
      <c r="AU302" s="220" t="s">
        <v>143</v>
      </c>
      <c r="AV302" s="11" t="s">
        <v>84</v>
      </c>
      <c r="AW302" s="11" t="s">
        <v>40</v>
      </c>
      <c r="AX302" s="11" t="s">
        <v>77</v>
      </c>
      <c r="AY302" s="220" t="s">
        <v>128</v>
      </c>
    </row>
    <row r="303" spans="2:65" s="11" customFormat="1" ht="12">
      <c r="B303" s="211"/>
      <c r="C303" s="212"/>
      <c r="D303" s="195" t="s">
        <v>276</v>
      </c>
      <c r="E303" s="213" t="s">
        <v>33</v>
      </c>
      <c r="F303" s="214" t="s">
        <v>514</v>
      </c>
      <c r="G303" s="212"/>
      <c r="H303" s="213" t="s">
        <v>33</v>
      </c>
      <c r="I303" s="215"/>
      <c r="J303" s="212"/>
      <c r="K303" s="212"/>
      <c r="L303" s="216"/>
      <c r="M303" s="217"/>
      <c r="N303" s="218"/>
      <c r="O303" s="218"/>
      <c r="P303" s="218"/>
      <c r="Q303" s="218"/>
      <c r="R303" s="218"/>
      <c r="S303" s="218"/>
      <c r="T303" s="219"/>
      <c r="AT303" s="220" t="s">
        <v>276</v>
      </c>
      <c r="AU303" s="220" t="s">
        <v>143</v>
      </c>
      <c r="AV303" s="11" t="s">
        <v>84</v>
      </c>
      <c r="AW303" s="11" t="s">
        <v>40</v>
      </c>
      <c r="AX303" s="11" t="s">
        <v>77</v>
      </c>
      <c r="AY303" s="220" t="s">
        <v>128</v>
      </c>
    </row>
    <row r="304" spans="2:65" s="12" customFormat="1" ht="12">
      <c r="B304" s="221"/>
      <c r="C304" s="222"/>
      <c r="D304" s="195" t="s">
        <v>276</v>
      </c>
      <c r="E304" s="223" t="s">
        <v>33</v>
      </c>
      <c r="F304" s="224" t="s">
        <v>520</v>
      </c>
      <c r="G304" s="222"/>
      <c r="H304" s="225">
        <v>1</v>
      </c>
      <c r="I304" s="226"/>
      <c r="J304" s="222"/>
      <c r="K304" s="222"/>
      <c r="L304" s="227"/>
      <c r="M304" s="228"/>
      <c r="N304" s="229"/>
      <c r="O304" s="229"/>
      <c r="P304" s="229"/>
      <c r="Q304" s="229"/>
      <c r="R304" s="229"/>
      <c r="S304" s="229"/>
      <c r="T304" s="230"/>
      <c r="AT304" s="231" t="s">
        <v>276</v>
      </c>
      <c r="AU304" s="231" t="s">
        <v>143</v>
      </c>
      <c r="AV304" s="12" t="s">
        <v>87</v>
      </c>
      <c r="AW304" s="12" t="s">
        <v>40</v>
      </c>
      <c r="AX304" s="12" t="s">
        <v>77</v>
      </c>
      <c r="AY304" s="231" t="s">
        <v>128</v>
      </c>
    </row>
    <row r="305" spans="2:65" s="13" customFormat="1" ht="12">
      <c r="B305" s="232"/>
      <c r="C305" s="233"/>
      <c r="D305" s="195" t="s">
        <v>276</v>
      </c>
      <c r="E305" s="234" t="s">
        <v>33</v>
      </c>
      <c r="F305" s="235" t="s">
        <v>279</v>
      </c>
      <c r="G305" s="233"/>
      <c r="H305" s="236">
        <v>1</v>
      </c>
      <c r="I305" s="237"/>
      <c r="J305" s="233"/>
      <c r="K305" s="233"/>
      <c r="L305" s="238"/>
      <c r="M305" s="239"/>
      <c r="N305" s="240"/>
      <c r="O305" s="240"/>
      <c r="P305" s="240"/>
      <c r="Q305" s="240"/>
      <c r="R305" s="240"/>
      <c r="S305" s="240"/>
      <c r="T305" s="241"/>
      <c r="AT305" s="242" t="s">
        <v>276</v>
      </c>
      <c r="AU305" s="242" t="s">
        <v>143</v>
      </c>
      <c r="AV305" s="13" t="s">
        <v>132</v>
      </c>
      <c r="AW305" s="13" t="s">
        <v>40</v>
      </c>
      <c r="AX305" s="13" t="s">
        <v>84</v>
      </c>
      <c r="AY305" s="242" t="s">
        <v>128</v>
      </c>
    </row>
    <row r="306" spans="2:65" s="1" customFormat="1" ht="25.5" customHeight="1">
      <c r="B306" s="41"/>
      <c r="C306" s="183" t="s">
        <v>529</v>
      </c>
      <c r="D306" s="183" t="s">
        <v>129</v>
      </c>
      <c r="E306" s="184" t="s">
        <v>530</v>
      </c>
      <c r="F306" s="185" t="s">
        <v>531</v>
      </c>
      <c r="G306" s="186" t="s">
        <v>310</v>
      </c>
      <c r="H306" s="187">
        <v>1</v>
      </c>
      <c r="I306" s="188"/>
      <c r="J306" s="189">
        <f>ROUND(I306*H306,2)</f>
        <v>0</v>
      </c>
      <c r="K306" s="185" t="s">
        <v>335</v>
      </c>
      <c r="L306" s="61"/>
      <c r="M306" s="190" t="s">
        <v>33</v>
      </c>
      <c r="N306" s="191" t="s">
        <v>48</v>
      </c>
      <c r="O306" s="42"/>
      <c r="P306" s="192">
        <f>O306*H306</f>
        <v>0</v>
      </c>
      <c r="Q306" s="192">
        <v>0</v>
      </c>
      <c r="R306" s="192">
        <f>Q306*H306</f>
        <v>0</v>
      </c>
      <c r="S306" s="192">
        <v>0</v>
      </c>
      <c r="T306" s="193">
        <f>S306*H306</f>
        <v>0</v>
      </c>
      <c r="AR306" s="24" t="s">
        <v>132</v>
      </c>
      <c r="AT306" s="24" t="s">
        <v>129</v>
      </c>
      <c r="AU306" s="24" t="s">
        <v>143</v>
      </c>
      <c r="AY306" s="24" t="s">
        <v>128</v>
      </c>
      <c r="BE306" s="194">
        <f>IF(N306="základní",J306,0)</f>
        <v>0</v>
      </c>
      <c r="BF306" s="194">
        <f>IF(N306="snížená",J306,0)</f>
        <v>0</v>
      </c>
      <c r="BG306" s="194">
        <f>IF(N306="zákl. přenesená",J306,0)</f>
        <v>0</v>
      </c>
      <c r="BH306" s="194">
        <f>IF(N306="sníž. přenesená",J306,0)</f>
        <v>0</v>
      </c>
      <c r="BI306" s="194">
        <f>IF(N306="nulová",J306,0)</f>
        <v>0</v>
      </c>
      <c r="BJ306" s="24" t="s">
        <v>84</v>
      </c>
      <c r="BK306" s="194">
        <f>ROUND(I306*H306,2)</f>
        <v>0</v>
      </c>
      <c r="BL306" s="24" t="s">
        <v>132</v>
      </c>
      <c r="BM306" s="24" t="s">
        <v>532</v>
      </c>
    </row>
    <row r="307" spans="2:65" s="11" customFormat="1" ht="24">
      <c r="B307" s="211"/>
      <c r="C307" s="212"/>
      <c r="D307" s="195" t="s">
        <v>276</v>
      </c>
      <c r="E307" s="213" t="s">
        <v>33</v>
      </c>
      <c r="F307" s="214" t="s">
        <v>498</v>
      </c>
      <c r="G307" s="212"/>
      <c r="H307" s="213" t="s">
        <v>33</v>
      </c>
      <c r="I307" s="215"/>
      <c r="J307" s="212"/>
      <c r="K307" s="212"/>
      <c r="L307" s="216"/>
      <c r="M307" s="217"/>
      <c r="N307" s="218"/>
      <c r="O307" s="218"/>
      <c r="P307" s="218"/>
      <c r="Q307" s="218"/>
      <c r="R307" s="218"/>
      <c r="S307" s="218"/>
      <c r="T307" s="219"/>
      <c r="AT307" s="220" t="s">
        <v>276</v>
      </c>
      <c r="AU307" s="220" t="s">
        <v>143</v>
      </c>
      <c r="AV307" s="11" t="s">
        <v>84</v>
      </c>
      <c r="AW307" s="11" t="s">
        <v>40</v>
      </c>
      <c r="AX307" s="11" t="s">
        <v>77</v>
      </c>
      <c r="AY307" s="220" t="s">
        <v>128</v>
      </c>
    </row>
    <row r="308" spans="2:65" s="11" customFormat="1" ht="12">
      <c r="B308" s="211"/>
      <c r="C308" s="212"/>
      <c r="D308" s="195" t="s">
        <v>276</v>
      </c>
      <c r="E308" s="213" t="s">
        <v>33</v>
      </c>
      <c r="F308" s="214" t="s">
        <v>514</v>
      </c>
      <c r="G308" s="212"/>
      <c r="H308" s="213" t="s">
        <v>33</v>
      </c>
      <c r="I308" s="215"/>
      <c r="J308" s="212"/>
      <c r="K308" s="212"/>
      <c r="L308" s="216"/>
      <c r="M308" s="217"/>
      <c r="N308" s="218"/>
      <c r="O308" s="218"/>
      <c r="P308" s="218"/>
      <c r="Q308" s="218"/>
      <c r="R308" s="218"/>
      <c r="S308" s="218"/>
      <c r="T308" s="219"/>
      <c r="AT308" s="220" t="s">
        <v>276</v>
      </c>
      <c r="AU308" s="220" t="s">
        <v>143</v>
      </c>
      <c r="AV308" s="11" t="s">
        <v>84</v>
      </c>
      <c r="AW308" s="11" t="s">
        <v>40</v>
      </c>
      <c r="AX308" s="11" t="s">
        <v>77</v>
      </c>
      <c r="AY308" s="220" t="s">
        <v>128</v>
      </c>
    </row>
    <row r="309" spans="2:65" s="12" customFormat="1" ht="12">
      <c r="B309" s="221"/>
      <c r="C309" s="222"/>
      <c r="D309" s="195" t="s">
        <v>276</v>
      </c>
      <c r="E309" s="223" t="s">
        <v>33</v>
      </c>
      <c r="F309" s="224" t="s">
        <v>520</v>
      </c>
      <c r="G309" s="222"/>
      <c r="H309" s="225">
        <v>1</v>
      </c>
      <c r="I309" s="226"/>
      <c r="J309" s="222"/>
      <c r="K309" s="222"/>
      <c r="L309" s="227"/>
      <c r="M309" s="228"/>
      <c r="N309" s="229"/>
      <c r="O309" s="229"/>
      <c r="P309" s="229"/>
      <c r="Q309" s="229"/>
      <c r="R309" s="229"/>
      <c r="S309" s="229"/>
      <c r="T309" s="230"/>
      <c r="AT309" s="231" t="s">
        <v>276</v>
      </c>
      <c r="AU309" s="231" t="s">
        <v>143</v>
      </c>
      <c r="AV309" s="12" t="s">
        <v>87</v>
      </c>
      <c r="AW309" s="12" t="s">
        <v>40</v>
      </c>
      <c r="AX309" s="12" t="s">
        <v>77</v>
      </c>
      <c r="AY309" s="231" t="s">
        <v>128</v>
      </c>
    </row>
    <row r="310" spans="2:65" s="13" customFormat="1" ht="12">
      <c r="B310" s="232"/>
      <c r="C310" s="233"/>
      <c r="D310" s="195" t="s">
        <v>276</v>
      </c>
      <c r="E310" s="234" t="s">
        <v>33</v>
      </c>
      <c r="F310" s="235" t="s">
        <v>279</v>
      </c>
      <c r="G310" s="233"/>
      <c r="H310" s="236">
        <v>1</v>
      </c>
      <c r="I310" s="237"/>
      <c r="J310" s="233"/>
      <c r="K310" s="233"/>
      <c r="L310" s="238"/>
      <c r="M310" s="239"/>
      <c r="N310" s="240"/>
      <c r="O310" s="240"/>
      <c r="P310" s="240"/>
      <c r="Q310" s="240"/>
      <c r="R310" s="240"/>
      <c r="S310" s="240"/>
      <c r="T310" s="241"/>
      <c r="AT310" s="242" t="s">
        <v>276</v>
      </c>
      <c r="AU310" s="242" t="s">
        <v>143</v>
      </c>
      <c r="AV310" s="13" t="s">
        <v>132</v>
      </c>
      <c r="AW310" s="13" t="s">
        <v>40</v>
      </c>
      <c r="AX310" s="13" t="s">
        <v>84</v>
      </c>
      <c r="AY310" s="242" t="s">
        <v>128</v>
      </c>
    </row>
    <row r="311" spans="2:65" s="1" customFormat="1" ht="25.5" customHeight="1">
      <c r="B311" s="41"/>
      <c r="C311" s="183" t="s">
        <v>533</v>
      </c>
      <c r="D311" s="183" t="s">
        <v>129</v>
      </c>
      <c r="E311" s="184" t="s">
        <v>534</v>
      </c>
      <c r="F311" s="185" t="s">
        <v>535</v>
      </c>
      <c r="G311" s="186" t="s">
        <v>310</v>
      </c>
      <c r="H311" s="187">
        <v>6</v>
      </c>
      <c r="I311" s="188"/>
      <c r="J311" s="189">
        <f>ROUND(I311*H311,2)</f>
        <v>0</v>
      </c>
      <c r="K311" s="185" t="s">
        <v>335</v>
      </c>
      <c r="L311" s="61"/>
      <c r="M311" s="190" t="s">
        <v>33</v>
      </c>
      <c r="N311" s="191" t="s">
        <v>48</v>
      </c>
      <c r="O311" s="42"/>
      <c r="P311" s="192">
        <f>O311*H311</f>
        <v>0</v>
      </c>
      <c r="Q311" s="192">
        <v>0</v>
      </c>
      <c r="R311" s="192">
        <f>Q311*H311</f>
        <v>0</v>
      </c>
      <c r="S311" s="192">
        <v>0</v>
      </c>
      <c r="T311" s="193">
        <f>S311*H311</f>
        <v>0</v>
      </c>
      <c r="AR311" s="24" t="s">
        <v>132</v>
      </c>
      <c r="AT311" s="24" t="s">
        <v>129</v>
      </c>
      <c r="AU311" s="24" t="s">
        <v>143</v>
      </c>
      <c r="AY311" s="24" t="s">
        <v>128</v>
      </c>
      <c r="BE311" s="194">
        <f>IF(N311="základní",J311,0)</f>
        <v>0</v>
      </c>
      <c r="BF311" s="194">
        <f>IF(N311="snížená",J311,0)</f>
        <v>0</v>
      </c>
      <c r="BG311" s="194">
        <f>IF(N311="zákl. přenesená",J311,0)</f>
        <v>0</v>
      </c>
      <c r="BH311" s="194">
        <f>IF(N311="sníž. přenesená",J311,0)</f>
        <v>0</v>
      </c>
      <c r="BI311" s="194">
        <f>IF(N311="nulová",J311,0)</f>
        <v>0</v>
      </c>
      <c r="BJ311" s="24" t="s">
        <v>84</v>
      </c>
      <c r="BK311" s="194">
        <f>ROUND(I311*H311,2)</f>
        <v>0</v>
      </c>
      <c r="BL311" s="24" t="s">
        <v>132</v>
      </c>
      <c r="BM311" s="24" t="s">
        <v>536</v>
      </c>
    </row>
    <row r="312" spans="2:65" s="11" customFormat="1" ht="24">
      <c r="B312" s="211"/>
      <c r="C312" s="212"/>
      <c r="D312" s="195" t="s">
        <v>276</v>
      </c>
      <c r="E312" s="213" t="s">
        <v>33</v>
      </c>
      <c r="F312" s="214" t="s">
        <v>498</v>
      </c>
      <c r="G312" s="212"/>
      <c r="H312" s="213" t="s">
        <v>33</v>
      </c>
      <c r="I312" s="215"/>
      <c r="J312" s="212"/>
      <c r="K312" s="212"/>
      <c r="L312" s="216"/>
      <c r="M312" s="217"/>
      <c r="N312" s="218"/>
      <c r="O312" s="218"/>
      <c r="P312" s="218"/>
      <c r="Q312" s="218"/>
      <c r="R312" s="218"/>
      <c r="S312" s="218"/>
      <c r="T312" s="219"/>
      <c r="AT312" s="220" t="s">
        <v>276</v>
      </c>
      <c r="AU312" s="220" t="s">
        <v>143</v>
      </c>
      <c r="AV312" s="11" t="s">
        <v>84</v>
      </c>
      <c r="AW312" s="11" t="s">
        <v>40</v>
      </c>
      <c r="AX312" s="11" t="s">
        <v>77</v>
      </c>
      <c r="AY312" s="220" t="s">
        <v>128</v>
      </c>
    </row>
    <row r="313" spans="2:65" s="11" customFormat="1" ht="12">
      <c r="B313" s="211"/>
      <c r="C313" s="212"/>
      <c r="D313" s="195" t="s">
        <v>276</v>
      </c>
      <c r="E313" s="213" t="s">
        <v>33</v>
      </c>
      <c r="F313" s="214" t="s">
        <v>514</v>
      </c>
      <c r="G313" s="212"/>
      <c r="H313" s="213" t="s">
        <v>33</v>
      </c>
      <c r="I313" s="215"/>
      <c r="J313" s="212"/>
      <c r="K313" s="212"/>
      <c r="L313" s="216"/>
      <c r="M313" s="217"/>
      <c r="N313" s="218"/>
      <c r="O313" s="218"/>
      <c r="P313" s="218"/>
      <c r="Q313" s="218"/>
      <c r="R313" s="218"/>
      <c r="S313" s="218"/>
      <c r="T313" s="219"/>
      <c r="AT313" s="220" t="s">
        <v>276</v>
      </c>
      <c r="AU313" s="220" t="s">
        <v>143</v>
      </c>
      <c r="AV313" s="11" t="s">
        <v>84</v>
      </c>
      <c r="AW313" s="11" t="s">
        <v>40</v>
      </c>
      <c r="AX313" s="11" t="s">
        <v>77</v>
      </c>
      <c r="AY313" s="220" t="s">
        <v>128</v>
      </c>
    </row>
    <row r="314" spans="2:65" s="12" customFormat="1" ht="12">
      <c r="B314" s="221"/>
      <c r="C314" s="222"/>
      <c r="D314" s="195" t="s">
        <v>276</v>
      </c>
      <c r="E314" s="223" t="s">
        <v>33</v>
      </c>
      <c r="F314" s="224" t="s">
        <v>537</v>
      </c>
      <c r="G314" s="222"/>
      <c r="H314" s="225">
        <v>6</v>
      </c>
      <c r="I314" s="226"/>
      <c r="J314" s="222"/>
      <c r="K314" s="222"/>
      <c r="L314" s="227"/>
      <c r="M314" s="228"/>
      <c r="N314" s="229"/>
      <c r="O314" s="229"/>
      <c r="P314" s="229"/>
      <c r="Q314" s="229"/>
      <c r="R314" s="229"/>
      <c r="S314" s="229"/>
      <c r="T314" s="230"/>
      <c r="AT314" s="231" t="s">
        <v>276</v>
      </c>
      <c r="AU314" s="231" t="s">
        <v>143</v>
      </c>
      <c r="AV314" s="12" t="s">
        <v>87</v>
      </c>
      <c r="AW314" s="12" t="s">
        <v>40</v>
      </c>
      <c r="AX314" s="12" t="s">
        <v>77</v>
      </c>
      <c r="AY314" s="231" t="s">
        <v>128</v>
      </c>
    </row>
    <row r="315" spans="2:65" s="13" customFormat="1" ht="12">
      <c r="B315" s="232"/>
      <c r="C315" s="233"/>
      <c r="D315" s="195" t="s">
        <v>276</v>
      </c>
      <c r="E315" s="234" t="s">
        <v>33</v>
      </c>
      <c r="F315" s="235" t="s">
        <v>279</v>
      </c>
      <c r="G315" s="233"/>
      <c r="H315" s="236">
        <v>6</v>
      </c>
      <c r="I315" s="237"/>
      <c r="J315" s="233"/>
      <c r="K315" s="233"/>
      <c r="L315" s="238"/>
      <c r="M315" s="239"/>
      <c r="N315" s="240"/>
      <c r="O315" s="240"/>
      <c r="P315" s="240"/>
      <c r="Q315" s="240"/>
      <c r="R315" s="240"/>
      <c r="S315" s="240"/>
      <c r="T315" s="241"/>
      <c r="AT315" s="242" t="s">
        <v>276</v>
      </c>
      <c r="AU315" s="242" t="s">
        <v>143</v>
      </c>
      <c r="AV315" s="13" t="s">
        <v>132</v>
      </c>
      <c r="AW315" s="13" t="s">
        <v>40</v>
      </c>
      <c r="AX315" s="13" t="s">
        <v>84</v>
      </c>
      <c r="AY315" s="242" t="s">
        <v>128</v>
      </c>
    </row>
    <row r="316" spans="2:65" s="1" customFormat="1" ht="25.5" customHeight="1">
      <c r="B316" s="41"/>
      <c r="C316" s="183" t="s">
        <v>538</v>
      </c>
      <c r="D316" s="183" t="s">
        <v>129</v>
      </c>
      <c r="E316" s="184" t="s">
        <v>539</v>
      </c>
      <c r="F316" s="185" t="s">
        <v>540</v>
      </c>
      <c r="G316" s="186" t="s">
        <v>310</v>
      </c>
      <c r="H316" s="187">
        <v>1</v>
      </c>
      <c r="I316" s="188"/>
      <c r="J316" s="189">
        <f>ROUND(I316*H316,2)</f>
        <v>0</v>
      </c>
      <c r="K316" s="185" t="s">
        <v>335</v>
      </c>
      <c r="L316" s="61"/>
      <c r="M316" s="190" t="s">
        <v>33</v>
      </c>
      <c r="N316" s="191" t="s">
        <v>48</v>
      </c>
      <c r="O316" s="42"/>
      <c r="P316" s="192">
        <f>O316*H316</f>
        <v>0</v>
      </c>
      <c r="Q316" s="192">
        <v>0</v>
      </c>
      <c r="R316" s="192">
        <f>Q316*H316</f>
        <v>0</v>
      </c>
      <c r="S316" s="192">
        <v>0</v>
      </c>
      <c r="T316" s="193">
        <f>S316*H316</f>
        <v>0</v>
      </c>
      <c r="AR316" s="24" t="s">
        <v>132</v>
      </c>
      <c r="AT316" s="24" t="s">
        <v>129</v>
      </c>
      <c r="AU316" s="24" t="s">
        <v>143</v>
      </c>
      <c r="AY316" s="24" t="s">
        <v>128</v>
      </c>
      <c r="BE316" s="194">
        <f>IF(N316="základní",J316,0)</f>
        <v>0</v>
      </c>
      <c r="BF316" s="194">
        <f>IF(N316="snížená",J316,0)</f>
        <v>0</v>
      </c>
      <c r="BG316" s="194">
        <f>IF(N316="zákl. přenesená",J316,0)</f>
        <v>0</v>
      </c>
      <c r="BH316" s="194">
        <f>IF(N316="sníž. přenesená",J316,0)</f>
        <v>0</v>
      </c>
      <c r="BI316" s="194">
        <f>IF(N316="nulová",J316,0)</f>
        <v>0</v>
      </c>
      <c r="BJ316" s="24" t="s">
        <v>84</v>
      </c>
      <c r="BK316" s="194">
        <f>ROUND(I316*H316,2)</f>
        <v>0</v>
      </c>
      <c r="BL316" s="24" t="s">
        <v>132</v>
      </c>
      <c r="BM316" s="24" t="s">
        <v>541</v>
      </c>
    </row>
    <row r="317" spans="2:65" s="11" customFormat="1" ht="24">
      <c r="B317" s="211"/>
      <c r="C317" s="212"/>
      <c r="D317" s="195" t="s">
        <v>276</v>
      </c>
      <c r="E317" s="213" t="s">
        <v>33</v>
      </c>
      <c r="F317" s="214" t="s">
        <v>498</v>
      </c>
      <c r="G317" s="212"/>
      <c r="H317" s="213" t="s">
        <v>33</v>
      </c>
      <c r="I317" s="215"/>
      <c r="J317" s="212"/>
      <c r="K317" s="212"/>
      <c r="L317" s="216"/>
      <c r="M317" s="217"/>
      <c r="N317" s="218"/>
      <c r="O317" s="218"/>
      <c r="P317" s="218"/>
      <c r="Q317" s="218"/>
      <c r="R317" s="218"/>
      <c r="S317" s="218"/>
      <c r="T317" s="219"/>
      <c r="AT317" s="220" t="s">
        <v>276</v>
      </c>
      <c r="AU317" s="220" t="s">
        <v>143</v>
      </c>
      <c r="AV317" s="11" t="s">
        <v>84</v>
      </c>
      <c r="AW317" s="11" t="s">
        <v>40</v>
      </c>
      <c r="AX317" s="11" t="s">
        <v>77</v>
      </c>
      <c r="AY317" s="220" t="s">
        <v>128</v>
      </c>
    </row>
    <row r="318" spans="2:65" s="11" customFormat="1" ht="12">
      <c r="B318" s="211"/>
      <c r="C318" s="212"/>
      <c r="D318" s="195" t="s">
        <v>276</v>
      </c>
      <c r="E318" s="213" t="s">
        <v>33</v>
      </c>
      <c r="F318" s="214" t="s">
        <v>514</v>
      </c>
      <c r="G318" s="212"/>
      <c r="H318" s="213" t="s">
        <v>33</v>
      </c>
      <c r="I318" s="215"/>
      <c r="J318" s="212"/>
      <c r="K318" s="212"/>
      <c r="L318" s="216"/>
      <c r="M318" s="217"/>
      <c r="N318" s="218"/>
      <c r="O318" s="218"/>
      <c r="P318" s="218"/>
      <c r="Q318" s="218"/>
      <c r="R318" s="218"/>
      <c r="S318" s="218"/>
      <c r="T318" s="219"/>
      <c r="AT318" s="220" t="s">
        <v>276</v>
      </c>
      <c r="AU318" s="220" t="s">
        <v>143</v>
      </c>
      <c r="AV318" s="11" t="s">
        <v>84</v>
      </c>
      <c r="AW318" s="11" t="s">
        <v>40</v>
      </c>
      <c r="AX318" s="11" t="s">
        <v>77</v>
      </c>
      <c r="AY318" s="220" t="s">
        <v>128</v>
      </c>
    </row>
    <row r="319" spans="2:65" s="12" customFormat="1" ht="12">
      <c r="B319" s="221"/>
      <c r="C319" s="222"/>
      <c r="D319" s="195" t="s">
        <v>276</v>
      </c>
      <c r="E319" s="223" t="s">
        <v>33</v>
      </c>
      <c r="F319" s="224" t="s">
        <v>520</v>
      </c>
      <c r="G319" s="222"/>
      <c r="H319" s="225">
        <v>1</v>
      </c>
      <c r="I319" s="226"/>
      <c r="J319" s="222"/>
      <c r="K319" s="222"/>
      <c r="L319" s="227"/>
      <c r="M319" s="228"/>
      <c r="N319" s="229"/>
      <c r="O319" s="229"/>
      <c r="P319" s="229"/>
      <c r="Q319" s="229"/>
      <c r="R319" s="229"/>
      <c r="S319" s="229"/>
      <c r="T319" s="230"/>
      <c r="AT319" s="231" t="s">
        <v>276</v>
      </c>
      <c r="AU319" s="231" t="s">
        <v>143</v>
      </c>
      <c r="AV319" s="12" t="s">
        <v>87</v>
      </c>
      <c r="AW319" s="12" t="s">
        <v>40</v>
      </c>
      <c r="AX319" s="12" t="s">
        <v>77</v>
      </c>
      <c r="AY319" s="231" t="s">
        <v>128</v>
      </c>
    </row>
    <row r="320" spans="2:65" s="13" customFormat="1" ht="12">
      <c r="B320" s="232"/>
      <c r="C320" s="233"/>
      <c r="D320" s="195" t="s">
        <v>276</v>
      </c>
      <c r="E320" s="234" t="s">
        <v>33</v>
      </c>
      <c r="F320" s="235" t="s">
        <v>279</v>
      </c>
      <c r="G320" s="233"/>
      <c r="H320" s="236">
        <v>1</v>
      </c>
      <c r="I320" s="237"/>
      <c r="J320" s="233"/>
      <c r="K320" s="233"/>
      <c r="L320" s="238"/>
      <c r="M320" s="239"/>
      <c r="N320" s="240"/>
      <c r="O320" s="240"/>
      <c r="P320" s="240"/>
      <c r="Q320" s="240"/>
      <c r="R320" s="240"/>
      <c r="S320" s="240"/>
      <c r="T320" s="241"/>
      <c r="AT320" s="242" t="s">
        <v>276</v>
      </c>
      <c r="AU320" s="242" t="s">
        <v>143</v>
      </c>
      <c r="AV320" s="13" t="s">
        <v>132</v>
      </c>
      <c r="AW320" s="13" t="s">
        <v>40</v>
      </c>
      <c r="AX320" s="13" t="s">
        <v>84</v>
      </c>
      <c r="AY320" s="242" t="s">
        <v>128</v>
      </c>
    </row>
    <row r="321" spans="2:65" s="1" customFormat="1" ht="25.5" customHeight="1">
      <c r="B321" s="41"/>
      <c r="C321" s="183" t="s">
        <v>542</v>
      </c>
      <c r="D321" s="183" t="s">
        <v>129</v>
      </c>
      <c r="E321" s="184" t="s">
        <v>543</v>
      </c>
      <c r="F321" s="185" t="s">
        <v>544</v>
      </c>
      <c r="G321" s="186" t="s">
        <v>310</v>
      </c>
      <c r="H321" s="187">
        <v>2</v>
      </c>
      <c r="I321" s="188"/>
      <c r="J321" s="189">
        <f>ROUND(I321*H321,2)</f>
        <v>0</v>
      </c>
      <c r="K321" s="185" t="s">
        <v>335</v>
      </c>
      <c r="L321" s="61"/>
      <c r="M321" s="190" t="s">
        <v>33</v>
      </c>
      <c r="N321" s="191" t="s">
        <v>48</v>
      </c>
      <c r="O321" s="42"/>
      <c r="P321" s="192">
        <f>O321*H321</f>
        <v>0</v>
      </c>
      <c r="Q321" s="192">
        <v>0</v>
      </c>
      <c r="R321" s="192">
        <f>Q321*H321</f>
        <v>0</v>
      </c>
      <c r="S321" s="192">
        <v>0</v>
      </c>
      <c r="T321" s="193">
        <f>S321*H321</f>
        <v>0</v>
      </c>
      <c r="AR321" s="24" t="s">
        <v>132</v>
      </c>
      <c r="AT321" s="24" t="s">
        <v>129</v>
      </c>
      <c r="AU321" s="24" t="s">
        <v>143</v>
      </c>
      <c r="AY321" s="24" t="s">
        <v>128</v>
      </c>
      <c r="BE321" s="194">
        <f>IF(N321="základní",J321,0)</f>
        <v>0</v>
      </c>
      <c r="BF321" s="194">
        <f>IF(N321="snížená",J321,0)</f>
        <v>0</v>
      </c>
      <c r="BG321" s="194">
        <f>IF(N321="zákl. přenesená",J321,0)</f>
        <v>0</v>
      </c>
      <c r="BH321" s="194">
        <f>IF(N321="sníž. přenesená",J321,0)</f>
        <v>0</v>
      </c>
      <c r="BI321" s="194">
        <f>IF(N321="nulová",J321,0)</f>
        <v>0</v>
      </c>
      <c r="BJ321" s="24" t="s">
        <v>84</v>
      </c>
      <c r="BK321" s="194">
        <f>ROUND(I321*H321,2)</f>
        <v>0</v>
      </c>
      <c r="BL321" s="24" t="s">
        <v>132</v>
      </c>
      <c r="BM321" s="24" t="s">
        <v>545</v>
      </c>
    </row>
    <row r="322" spans="2:65" s="11" customFormat="1" ht="24">
      <c r="B322" s="211"/>
      <c r="C322" s="212"/>
      <c r="D322" s="195" t="s">
        <v>276</v>
      </c>
      <c r="E322" s="213" t="s">
        <v>33</v>
      </c>
      <c r="F322" s="214" t="s">
        <v>498</v>
      </c>
      <c r="G322" s="212"/>
      <c r="H322" s="213" t="s">
        <v>33</v>
      </c>
      <c r="I322" s="215"/>
      <c r="J322" s="212"/>
      <c r="K322" s="212"/>
      <c r="L322" s="216"/>
      <c r="M322" s="217"/>
      <c r="N322" s="218"/>
      <c r="O322" s="218"/>
      <c r="P322" s="218"/>
      <c r="Q322" s="218"/>
      <c r="R322" s="218"/>
      <c r="S322" s="218"/>
      <c r="T322" s="219"/>
      <c r="AT322" s="220" t="s">
        <v>276</v>
      </c>
      <c r="AU322" s="220" t="s">
        <v>143</v>
      </c>
      <c r="AV322" s="11" t="s">
        <v>84</v>
      </c>
      <c r="AW322" s="11" t="s">
        <v>40</v>
      </c>
      <c r="AX322" s="11" t="s">
        <v>77</v>
      </c>
      <c r="AY322" s="220" t="s">
        <v>128</v>
      </c>
    </row>
    <row r="323" spans="2:65" s="11" customFormat="1" ht="12">
      <c r="B323" s="211"/>
      <c r="C323" s="212"/>
      <c r="D323" s="195" t="s">
        <v>276</v>
      </c>
      <c r="E323" s="213" t="s">
        <v>33</v>
      </c>
      <c r="F323" s="214" t="s">
        <v>514</v>
      </c>
      <c r="G323" s="212"/>
      <c r="H323" s="213" t="s">
        <v>33</v>
      </c>
      <c r="I323" s="215"/>
      <c r="J323" s="212"/>
      <c r="K323" s="212"/>
      <c r="L323" s="216"/>
      <c r="M323" s="217"/>
      <c r="N323" s="218"/>
      <c r="O323" s="218"/>
      <c r="P323" s="218"/>
      <c r="Q323" s="218"/>
      <c r="R323" s="218"/>
      <c r="S323" s="218"/>
      <c r="T323" s="219"/>
      <c r="AT323" s="220" t="s">
        <v>276</v>
      </c>
      <c r="AU323" s="220" t="s">
        <v>143</v>
      </c>
      <c r="AV323" s="11" t="s">
        <v>84</v>
      </c>
      <c r="AW323" s="11" t="s">
        <v>40</v>
      </c>
      <c r="AX323" s="11" t="s">
        <v>77</v>
      </c>
      <c r="AY323" s="220" t="s">
        <v>128</v>
      </c>
    </row>
    <row r="324" spans="2:65" s="12" customFormat="1" ht="12">
      <c r="B324" s="221"/>
      <c r="C324" s="222"/>
      <c r="D324" s="195" t="s">
        <v>276</v>
      </c>
      <c r="E324" s="223" t="s">
        <v>33</v>
      </c>
      <c r="F324" s="224" t="s">
        <v>546</v>
      </c>
      <c r="G324" s="222"/>
      <c r="H324" s="225">
        <v>2</v>
      </c>
      <c r="I324" s="226"/>
      <c r="J324" s="222"/>
      <c r="K324" s="222"/>
      <c r="L324" s="227"/>
      <c r="M324" s="228"/>
      <c r="N324" s="229"/>
      <c r="O324" s="229"/>
      <c r="P324" s="229"/>
      <c r="Q324" s="229"/>
      <c r="R324" s="229"/>
      <c r="S324" s="229"/>
      <c r="T324" s="230"/>
      <c r="AT324" s="231" t="s">
        <v>276</v>
      </c>
      <c r="AU324" s="231" t="s">
        <v>143</v>
      </c>
      <c r="AV324" s="12" t="s">
        <v>87</v>
      </c>
      <c r="AW324" s="12" t="s">
        <v>40</v>
      </c>
      <c r="AX324" s="12" t="s">
        <v>77</v>
      </c>
      <c r="AY324" s="231" t="s">
        <v>128</v>
      </c>
    </row>
    <row r="325" spans="2:65" s="13" customFormat="1" ht="12">
      <c r="B325" s="232"/>
      <c r="C325" s="233"/>
      <c r="D325" s="195" t="s">
        <v>276</v>
      </c>
      <c r="E325" s="234" t="s">
        <v>33</v>
      </c>
      <c r="F325" s="235" t="s">
        <v>279</v>
      </c>
      <c r="G325" s="233"/>
      <c r="H325" s="236">
        <v>2</v>
      </c>
      <c r="I325" s="237"/>
      <c r="J325" s="233"/>
      <c r="K325" s="233"/>
      <c r="L325" s="238"/>
      <c r="M325" s="239"/>
      <c r="N325" s="240"/>
      <c r="O325" s="240"/>
      <c r="P325" s="240"/>
      <c r="Q325" s="240"/>
      <c r="R325" s="240"/>
      <c r="S325" s="240"/>
      <c r="T325" s="241"/>
      <c r="AT325" s="242" t="s">
        <v>276</v>
      </c>
      <c r="AU325" s="242" t="s">
        <v>143</v>
      </c>
      <c r="AV325" s="13" t="s">
        <v>132</v>
      </c>
      <c r="AW325" s="13" t="s">
        <v>40</v>
      </c>
      <c r="AX325" s="13" t="s">
        <v>84</v>
      </c>
      <c r="AY325" s="242" t="s">
        <v>128</v>
      </c>
    </row>
    <row r="326" spans="2:65" s="1" customFormat="1" ht="16.5" customHeight="1">
      <c r="B326" s="41"/>
      <c r="C326" s="183" t="s">
        <v>547</v>
      </c>
      <c r="D326" s="183" t="s">
        <v>129</v>
      </c>
      <c r="E326" s="184" t="s">
        <v>548</v>
      </c>
      <c r="F326" s="185" t="s">
        <v>549</v>
      </c>
      <c r="G326" s="186" t="s">
        <v>310</v>
      </c>
      <c r="H326" s="187">
        <v>5</v>
      </c>
      <c r="I326" s="188"/>
      <c r="J326" s="189">
        <f>ROUND(I326*H326,2)</f>
        <v>0</v>
      </c>
      <c r="K326" s="185" t="s">
        <v>335</v>
      </c>
      <c r="L326" s="61"/>
      <c r="M326" s="190" t="s">
        <v>33</v>
      </c>
      <c r="N326" s="191" t="s">
        <v>48</v>
      </c>
      <c r="O326" s="42"/>
      <c r="P326" s="192">
        <f>O326*H326</f>
        <v>0</v>
      </c>
      <c r="Q326" s="192">
        <v>0</v>
      </c>
      <c r="R326" s="192">
        <f>Q326*H326</f>
        <v>0</v>
      </c>
      <c r="S326" s="192">
        <v>0</v>
      </c>
      <c r="T326" s="193">
        <f>S326*H326</f>
        <v>0</v>
      </c>
      <c r="AR326" s="24" t="s">
        <v>132</v>
      </c>
      <c r="AT326" s="24" t="s">
        <v>129</v>
      </c>
      <c r="AU326" s="24" t="s">
        <v>143</v>
      </c>
      <c r="AY326" s="24" t="s">
        <v>128</v>
      </c>
      <c r="BE326" s="194">
        <f>IF(N326="základní",J326,0)</f>
        <v>0</v>
      </c>
      <c r="BF326" s="194">
        <f>IF(N326="snížená",J326,0)</f>
        <v>0</v>
      </c>
      <c r="BG326" s="194">
        <f>IF(N326="zákl. přenesená",J326,0)</f>
        <v>0</v>
      </c>
      <c r="BH326" s="194">
        <f>IF(N326="sníž. přenesená",J326,0)</f>
        <v>0</v>
      </c>
      <c r="BI326" s="194">
        <f>IF(N326="nulová",J326,0)</f>
        <v>0</v>
      </c>
      <c r="BJ326" s="24" t="s">
        <v>84</v>
      </c>
      <c r="BK326" s="194">
        <f>ROUND(I326*H326,2)</f>
        <v>0</v>
      </c>
      <c r="BL326" s="24" t="s">
        <v>132</v>
      </c>
      <c r="BM326" s="24" t="s">
        <v>550</v>
      </c>
    </row>
    <row r="327" spans="2:65" s="11" customFormat="1" ht="24">
      <c r="B327" s="211"/>
      <c r="C327" s="212"/>
      <c r="D327" s="195" t="s">
        <v>276</v>
      </c>
      <c r="E327" s="213" t="s">
        <v>33</v>
      </c>
      <c r="F327" s="214" t="s">
        <v>498</v>
      </c>
      <c r="G327" s="212"/>
      <c r="H327" s="213" t="s">
        <v>33</v>
      </c>
      <c r="I327" s="215"/>
      <c r="J327" s="212"/>
      <c r="K327" s="212"/>
      <c r="L327" s="216"/>
      <c r="M327" s="217"/>
      <c r="N327" s="218"/>
      <c r="O327" s="218"/>
      <c r="P327" s="218"/>
      <c r="Q327" s="218"/>
      <c r="R327" s="218"/>
      <c r="S327" s="218"/>
      <c r="T327" s="219"/>
      <c r="AT327" s="220" t="s">
        <v>276</v>
      </c>
      <c r="AU327" s="220" t="s">
        <v>143</v>
      </c>
      <c r="AV327" s="11" t="s">
        <v>84</v>
      </c>
      <c r="AW327" s="11" t="s">
        <v>40</v>
      </c>
      <c r="AX327" s="11" t="s">
        <v>77</v>
      </c>
      <c r="AY327" s="220" t="s">
        <v>128</v>
      </c>
    </row>
    <row r="328" spans="2:65" s="11" customFormat="1" ht="12">
      <c r="B328" s="211"/>
      <c r="C328" s="212"/>
      <c r="D328" s="195" t="s">
        <v>276</v>
      </c>
      <c r="E328" s="213" t="s">
        <v>33</v>
      </c>
      <c r="F328" s="214" t="s">
        <v>514</v>
      </c>
      <c r="G328" s="212"/>
      <c r="H328" s="213" t="s">
        <v>33</v>
      </c>
      <c r="I328" s="215"/>
      <c r="J328" s="212"/>
      <c r="K328" s="212"/>
      <c r="L328" s="216"/>
      <c r="M328" s="217"/>
      <c r="N328" s="218"/>
      <c r="O328" s="218"/>
      <c r="P328" s="218"/>
      <c r="Q328" s="218"/>
      <c r="R328" s="218"/>
      <c r="S328" s="218"/>
      <c r="T328" s="219"/>
      <c r="AT328" s="220" t="s">
        <v>276</v>
      </c>
      <c r="AU328" s="220" t="s">
        <v>143</v>
      </c>
      <c r="AV328" s="11" t="s">
        <v>84</v>
      </c>
      <c r="AW328" s="11" t="s">
        <v>40</v>
      </c>
      <c r="AX328" s="11" t="s">
        <v>77</v>
      </c>
      <c r="AY328" s="220" t="s">
        <v>128</v>
      </c>
    </row>
    <row r="329" spans="2:65" s="12" customFormat="1" ht="12">
      <c r="B329" s="221"/>
      <c r="C329" s="222"/>
      <c r="D329" s="195" t="s">
        <v>276</v>
      </c>
      <c r="E329" s="223" t="s">
        <v>33</v>
      </c>
      <c r="F329" s="224" t="s">
        <v>551</v>
      </c>
      <c r="G329" s="222"/>
      <c r="H329" s="225">
        <v>5</v>
      </c>
      <c r="I329" s="226"/>
      <c r="J329" s="222"/>
      <c r="K329" s="222"/>
      <c r="L329" s="227"/>
      <c r="M329" s="228"/>
      <c r="N329" s="229"/>
      <c r="O329" s="229"/>
      <c r="P329" s="229"/>
      <c r="Q329" s="229"/>
      <c r="R329" s="229"/>
      <c r="S329" s="229"/>
      <c r="T329" s="230"/>
      <c r="AT329" s="231" t="s">
        <v>276</v>
      </c>
      <c r="AU329" s="231" t="s">
        <v>143</v>
      </c>
      <c r="AV329" s="12" t="s">
        <v>87</v>
      </c>
      <c r="AW329" s="12" t="s">
        <v>40</v>
      </c>
      <c r="AX329" s="12" t="s">
        <v>77</v>
      </c>
      <c r="AY329" s="231" t="s">
        <v>128</v>
      </c>
    </row>
    <row r="330" spans="2:65" s="13" customFormat="1" ht="12">
      <c r="B330" s="232"/>
      <c r="C330" s="233"/>
      <c r="D330" s="195" t="s">
        <v>276</v>
      </c>
      <c r="E330" s="234" t="s">
        <v>33</v>
      </c>
      <c r="F330" s="235" t="s">
        <v>279</v>
      </c>
      <c r="G330" s="233"/>
      <c r="H330" s="236">
        <v>5</v>
      </c>
      <c r="I330" s="237"/>
      <c r="J330" s="233"/>
      <c r="K330" s="233"/>
      <c r="L330" s="238"/>
      <c r="M330" s="239"/>
      <c r="N330" s="240"/>
      <c r="O330" s="240"/>
      <c r="P330" s="240"/>
      <c r="Q330" s="240"/>
      <c r="R330" s="240"/>
      <c r="S330" s="240"/>
      <c r="T330" s="241"/>
      <c r="AT330" s="242" t="s">
        <v>276</v>
      </c>
      <c r="AU330" s="242" t="s">
        <v>143</v>
      </c>
      <c r="AV330" s="13" t="s">
        <v>132</v>
      </c>
      <c r="AW330" s="13" t="s">
        <v>40</v>
      </c>
      <c r="AX330" s="13" t="s">
        <v>84</v>
      </c>
      <c r="AY330" s="242" t="s">
        <v>128</v>
      </c>
    </row>
    <row r="331" spans="2:65" s="1" customFormat="1" ht="25.5" customHeight="1">
      <c r="B331" s="41"/>
      <c r="C331" s="183" t="s">
        <v>552</v>
      </c>
      <c r="D331" s="183" t="s">
        <v>129</v>
      </c>
      <c r="E331" s="184" t="s">
        <v>553</v>
      </c>
      <c r="F331" s="185" t="s">
        <v>554</v>
      </c>
      <c r="G331" s="186" t="s">
        <v>394</v>
      </c>
      <c r="H331" s="187">
        <v>3</v>
      </c>
      <c r="I331" s="188"/>
      <c r="J331" s="189">
        <f>ROUND(I331*H331,2)</f>
        <v>0</v>
      </c>
      <c r="K331" s="185" t="s">
        <v>335</v>
      </c>
      <c r="L331" s="61"/>
      <c r="M331" s="190" t="s">
        <v>33</v>
      </c>
      <c r="N331" s="191" t="s">
        <v>48</v>
      </c>
      <c r="O331" s="42"/>
      <c r="P331" s="192">
        <f>O331*H331</f>
        <v>0</v>
      </c>
      <c r="Q331" s="192">
        <v>0</v>
      </c>
      <c r="R331" s="192">
        <f>Q331*H331</f>
        <v>0</v>
      </c>
      <c r="S331" s="192">
        <v>0</v>
      </c>
      <c r="T331" s="193">
        <f>S331*H331</f>
        <v>0</v>
      </c>
      <c r="AR331" s="24" t="s">
        <v>132</v>
      </c>
      <c r="AT331" s="24" t="s">
        <v>129</v>
      </c>
      <c r="AU331" s="24" t="s">
        <v>143</v>
      </c>
      <c r="AY331" s="24" t="s">
        <v>128</v>
      </c>
      <c r="BE331" s="194">
        <f>IF(N331="základní",J331,0)</f>
        <v>0</v>
      </c>
      <c r="BF331" s="194">
        <f>IF(N331="snížená",J331,0)</f>
        <v>0</v>
      </c>
      <c r="BG331" s="194">
        <f>IF(N331="zákl. přenesená",J331,0)</f>
        <v>0</v>
      </c>
      <c r="BH331" s="194">
        <f>IF(N331="sníž. přenesená",J331,0)</f>
        <v>0</v>
      </c>
      <c r="BI331" s="194">
        <f>IF(N331="nulová",J331,0)</f>
        <v>0</v>
      </c>
      <c r="BJ331" s="24" t="s">
        <v>84</v>
      </c>
      <c r="BK331" s="194">
        <f>ROUND(I331*H331,2)</f>
        <v>0</v>
      </c>
      <c r="BL331" s="24" t="s">
        <v>132</v>
      </c>
      <c r="BM331" s="24" t="s">
        <v>555</v>
      </c>
    </row>
    <row r="332" spans="2:65" s="11" customFormat="1" ht="24">
      <c r="B332" s="211"/>
      <c r="C332" s="212"/>
      <c r="D332" s="195" t="s">
        <v>276</v>
      </c>
      <c r="E332" s="213" t="s">
        <v>33</v>
      </c>
      <c r="F332" s="214" t="s">
        <v>498</v>
      </c>
      <c r="G332" s="212"/>
      <c r="H332" s="213" t="s">
        <v>33</v>
      </c>
      <c r="I332" s="215"/>
      <c r="J332" s="212"/>
      <c r="K332" s="212"/>
      <c r="L332" s="216"/>
      <c r="M332" s="217"/>
      <c r="N332" s="218"/>
      <c r="O332" s="218"/>
      <c r="P332" s="218"/>
      <c r="Q332" s="218"/>
      <c r="R332" s="218"/>
      <c r="S332" s="218"/>
      <c r="T332" s="219"/>
      <c r="AT332" s="220" t="s">
        <v>276</v>
      </c>
      <c r="AU332" s="220" t="s">
        <v>143</v>
      </c>
      <c r="AV332" s="11" t="s">
        <v>84</v>
      </c>
      <c r="AW332" s="11" t="s">
        <v>40</v>
      </c>
      <c r="AX332" s="11" t="s">
        <v>77</v>
      </c>
      <c r="AY332" s="220" t="s">
        <v>128</v>
      </c>
    </row>
    <row r="333" spans="2:65" s="11" customFormat="1" ht="12">
      <c r="B333" s="211"/>
      <c r="C333" s="212"/>
      <c r="D333" s="195" t="s">
        <v>276</v>
      </c>
      <c r="E333" s="213" t="s">
        <v>33</v>
      </c>
      <c r="F333" s="214" t="s">
        <v>514</v>
      </c>
      <c r="G333" s="212"/>
      <c r="H333" s="213" t="s">
        <v>33</v>
      </c>
      <c r="I333" s="215"/>
      <c r="J333" s="212"/>
      <c r="K333" s="212"/>
      <c r="L333" s="216"/>
      <c r="M333" s="217"/>
      <c r="N333" s="218"/>
      <c r="O333" s="218"/>
      <c r="P333" s="218"/>
      <c r="Q333" s="218"/>
      <c r="R333" s="218"/>
      <c r="S333" s="218"/>
      <c r="T333" s="219"/>
      <c r="AT333" s="220" t="s">
        <v>276</v>
      </c>
      <c r="AU333" s="220" t="s">
        <v>143</v>
      </c>
      <c r="AV333" s="11" t="s">
        <v>84</v>
      </c>
      <c r="AW333" s="11" t="s">
        <v>40</v>
      </c>
      <c r="AX333" s="11" t="s">
        <v>77</v>
      </c>
      <c r="AY333" s="220" t="s">
        <v>128</v>
      </c>
    </row>
    <row r="334" spans="2:65" s="12" customFormat="1" ht="12">
      <c r="B334" s="221"/>
      <c r="C334" s="222"/>
      <c r="D334" s="195" t="s">
        <v>276</v>
      </c>
      <c r="E334" s="223" t="s">
        <v>33</v>
      </c>
      <c r="F334" s="224" t="s">
        <v>556</v>
      </c>
      <c r="G334" s="222"/>
      <c r="H334" s="225">
        <v>3</v>
      </c>
      <c r="I334" s="226"/>
      <c r="J334" s="222"/>
      <c r="K334" s="222"/>
      <c r="L334" s="227"/>
      <c r="M334" s="228"/>
      <c r="N334" s="229"/>
      <c r="O334" s="229"/>
      <c r="P334" s="229"/>
      <c r="Q334" s="229"/>
      <c r="R334" s="229"/>
      <c r="S334" s="229"/>
      <c r="T334" s="230"/>
      <c r="AT334" s="231" t="s">
        <v>276</v>
      </c>
      <c r="AU334" s="231" t="s">
        <v>143</v>
      </c>
      <c r="AV334" s="12" t="s">
        <v>87</v>
      </c>
      <c r="AW334" s="12" t="s">
        <v>40</v>
      </c>
      <c r="AX334" s="12" t="s">
        <v>77</v>
      </c>
      <c r="AY334" s="231" t="s">
        <v>128</v>
      </c>
    </row>
    <row r="335" spans="2:65" s="13" customFormat="1" ht="12">
      <c r="B335" s="232"/>
      <c r="C335" s="233"/>
      <c r="D335" s="195" t="s">
        <v>276</v>
      </c>
      <c r="E335" s="234" t="s">
        <v>33</v>
      </c>
      <c r="F335" s="235" t="s">
        <v>279</v>
      </c>
      <c r="G335" s="233"/>
      <c r="H335" s="236">
        <v>3</v>
      </c>
      <c r="I335" s="237"/>
      <c r="J335" s="233"/>
      <c r="K335" s="233"/>
      <c r="L335" s="238"/>
      <c r="M335" s="239"/>
      <c r="N335" s="240"/>
      <c r="O335" s="240"/>
      <c r="P335" s="240"/>
      <c r="Q335" s="240"/>
      <c r="R335" s="240"/>
      <c r="S335" s="240"/>
      <c r="T335" s="241"/>
      <c r="AT335" s="242" t="s">
        <v>276</v>
      </c>
      <c r="AU335" s="242" t="s">
        <v>143</v>
      </c>
      <c r="AV335" s="13" t="s">
        <v>132</v>
      </c>
      <c r="AW335" s="13" t="s">
        <v>40</v>
      </c>
      <c r="AX335" s="13" t="s">
        <v>84</v>
      </c>
      <c r="AY335" s="242" t="s">
        <v>128</v>
      </c>
    </row>
    <row r="336" spans="2:65" s="1" customFormat="1" ht="25.5" customHeight="1">
      <c r="B336" s="41"/>
      <c r="C336" s="183" t="s">
        <v>557</v>
      </c>
      <c r="D336" s="183" t="s">
        <v>129</v>
      </c>
      <c r="E336" s="184" t="s">
        <v>558</v>
      </c>
      <c r="F336" s="185" t="s">
        <v>559</v>
      </c>
      <c r="G336" s="186" t="s">
        <v>310</v>
      </c>
      <c r="H336" s="187">
        <v>4</v>
      </c>
      <c r="I336" s="188"/>
      <c r="J336" s="189">
        <f>ROUND(I336*H336,2)</f>
        <v>0</v>
      </c>
      <c r="K336" s="185" t="s">
        <v>335</v>
      </c>
      <c r="L336" s="61"/>
      <c r="M336" s="190" t="s">
        <v>33</v>
      </c>
      <c r="N336" s="191" t="s">
        <v>48</v>
      </c>
      <c r="O336" s="42"/>
      <c r="P336" s="192">
        <f>O336*H336</f>
        <v>0</v>
      </c>
      <c r="Q336" s="192">
        <v>0</v>
      </c>
      <c r="R336" s="192">
        <f>Q336*H336</f>
        <v>0</v>
      </c>
      <c r="S336" s="192">
        <v>0</v>
      </c>
      <c r="T336" s="193">
        <f>S336*H336</f>
        <v>0</v>
      </c>
      <c r="AR336" s="24" t="s">
        <v>132</v>
      </c>
      <c r="AT336" s="24" t="s">
        <v>129</v>
      </c>
      <c r="AU336" s="24" t="s">
        <v>143</v>
      </c>
      <c r="AY336" s="24" t="s">
        <v>128</v>
      </c>
      <c r="BE336" s="194">
        <f>IF(N336="základní",J336,0)</f>
        <v>0</v>
      </c>
      <c r="BF336" s="194">
        <f>IF(N336="snížená",J336,0)</f>
        <v>0</v>
      </c>
      <c r="BG336" s="194">
        <f>IF(N336="zákl. přenesená",J336,0)</f>
        <v>0</v>
      </c>
      <c r="BH336" s="194">
        <f>IF(N336="sníž. přenesená",J336,0)</f>
        <v>0</v>
      </c>
      <c r="BI336" s="194">
        <f>IF(N336="nulová",J336,0)</f>
        <v>0</v>
      </c>
      <c r="BJ336" s="24" t="s">
        <v>84</v>
      </c>
      <c r="BK336" s="194">
        <f>ROUND(I336*H336,2)</f>
        <v>0</v>
      </c>
      <c r="BL336" s="24" t="s">
        <v>132</v>
      </c>
      <c r="BM336" s="24" t="s">
        <v>560</v>
      </c>
    </row>
    <row r="337" spans="2:65" s="11" customFormat="1" ht="24">
      <c r="B337" s="211"/>
      <c r="C337" s="212"/>
      <c r="D337" s="195" t="s">
        <v>276</v>
      </c>
      <c r="E337" s="213" t="s">
        <v>33</v>
      </c>
      <c r="F337" s="214" t="s">
        <v>498</v>
      </c>
      <c r="G337" s="212"/>
      <c r="H337" s="213" t="s">
        <v>33</v>
      </c>
      <c r="I337" s="215"/>
      <c r="J337" s="212"/>
      <c r="K337" s="212"/>
      <c r="L337" s="216"/>
      <c r="M337" s="217"/>
      <c r="N337" s="218"/>
      <c r="O337" s="218"/>
      <c r="P337" s="218"/>
      <c r="Q337" s="218"/>
      <c r="R337" s="218"/>
      <c r="S337" s="218"/>
      <c r="T337" s="219"/>
      <c r="AT337" s="220" t="s">
        <v>276</v>
      </c>
      <c r="AU337" s="220" t="s">
        <v>143</v>
      </c>
      <c r="AV337" s="11" t="s">
        <v>84</v>
      </c>
      <c r="AW337" s="11" t="s">
        <v>40</v>
      </c>
      <c r="AX337" s="11" t="s">
        <v>77</v>
      </c>
      <c r="AY337" s="220" t="s">
        <v>128</v>
      </c>
    </row>
    <row r="338" spans="2:65" s="11" customFormat="1" ht="12">
      <c r="B338" s="211"/>
      <c r="C338" s="212"/>
      <c r="D338" s="195" t="s">
        <v>276</v>
      </c>
      <c r="E338" s="213" t="s">
        <v>33</v>
      </c>
      <c r="F338" s="214" t="s">
        <v>514</v>
      </c>
      <c r="G338" s="212"/>
      <c r="H338" s="213" t="s">
        <v>33</v>
      </c>
      <c r="I338" s="215"/>
      <c r="J338" s="212"/>
      <c r="K338" s="212"/>
      <c r="L338" s="216"/>
      <c r="M338" s="217"/>
      <c r="N338" s="218"/>
      <c r="O338" s="218"/>
      <c r="P338" s="218"/>
      <c r="Q338" s="218"/>
      <c r="R338" s="218"/>
      <c r="S338" s="218"/>
      <c r="T338" s="219"/>
      <c r="AT338" s="220" t="s">
        <v>276</v>
      </c>
      <c r="AU338" s="220" t="s">
        <v>143</v>
      </c>
      <c r="AV338" s="11" t="s">
        <v>84</v>
      </c>
      <c r="AW338" s="11" t="s">
        <v>40</v>
      </c>
      <c r="AX338" s="11" t="s">
        <v>77</v>
      </c>
      <c r="AY338" s="220" t="s">
        <v>128</v>
      </c>
    </row>
    <row r="339" spans="2:65" s="12" customFormat="1" ht="12">
      <c r="B339" s="221"/>
      <c r="C339" s="222"/>
      <c r="D339" s="195" t="s">
        <v>276</v>
      </c>
      <c r="E339" s="223" t="s">
        <v>33</v>
      </c>
      <c r="F339" s="224" t="s">
        <v>561</v>
      </c>
      <c r="G339" s="222"/>
      <c r="H339" s="225">
        <v>4</v>
      </c>
      <c r="I339" s="226"/>
      <c r="J339" s="222"/>
      <c r="K339" s="222"/>
      <c r="L339" s="227"/>
      <c r="M339" s="228"/>
      <c r="N339" s="229"/>
      <c r="O339" s="229"/>
      <c r="P339" s="229"/>
      <c r="Q339" s="229"/>
      <c r="R339" s="229"/>
      <c r="S339" s="229"/>
      <c r="T339" s="230"/>
      <c r="AT339" s="231" t="s">
        <v>276</v>
      </c>
      <c r="AU339" s="231" t="s">
        <v>143</v>
      </c>
      <c r="AV339" s="12" t="s">
        <v>87</v>
      </c>
      <c r="AW339" s="12" t="s">
        <v>40</v>
      </c>
      <c r="AX339" s="12" t="s">
        <v>77</v>
      </c>
      <c r="AY339" s="231" t="s">
        <v>128</v>
      </c>
    </row>
    <row r="340" spans="2:65" s="13" customFormat="1" ht="12">
      <c r="B340" s="232"/>
      <c r="C340" s="233"/>
      <c r="D340" s="195" t="s">
        <v>276</v>
      </c>
      <c r="E340" s="234" t="s">
        <v>33</v>
      </c>
      <c r="F340" s="235" t="s">
        <v>279</v>
      </c>
      <c r="G340" s="233"/>
      <c r="H340" s="236">
        <v>4</v>
      </c>
      <c r="I340" s="237"/>
      <c r="J340" s="233"/>
      <c r="K340" s="233"/>
      <c r="L340" s="238"/>
      <c r="M340" s="239"/>
      <c r="N340" s="240"/>
      <c r="O340" s="240"/>
      <c r="P340" s="240"/>
      <c r="Q340" s="240"/>
      <c r="R340" s="240"/>
      <c r="S340" s="240"/>
      <c r="T340" s="241"/>
      <c r="AT340" s="242" t="s">
        <v>276</v>
      </c>
      <c r="AU340" s="242" t="s">
        <v>143</v>
      </c>
      <c r="AV340" s="13" t="s">
        <v>132</v>
      </c>
      <c r="AW340" s="13" t="s">
        <v>40</v>
      </c>
      <c r="AX340" s="13" t="s">
        <v>84</v>
      </c>
      <c r="AY340" s="242" t="s">
        <v>128</v>
      </c>
    </row>
    <row r="341" spans="2:65" s="9" customFormat="1" ht="22.35" customHeight="1">
      <c r="B341" s="169"/>
      <c r="C341" s="170"/>
      <c r="D341" s="171" t="s">
        <v>76</v>
      </c>
      <c r="E341" s="209" t="s">
        <v>562</v>
      </c>
      <c r="F341" s="209" t="s">
        <v>563</v>
      </c>
      <c r="G341" s="170"/>
      <c r="H341" s="170"/>
      <c r="I341" s="173"/>
      <c r="J341" s="210">
        <f>BK341</f>
        <v>0</v>
      </c>
      <c r="K341" s="170"/>
      <c r="L341" s="175"/>
      <c r="M341" s="176"/>
      <c r="N341" s="177"/>
      <c r="O341" s="177"/>
      <c r="P341" s="178">
        <f>SUM(P342:P398)</f>
        <v>0</v>
      </c>
      <c r="Q341" s="177"/>
      <c r="R341" s="178">
        <f>SUM(R342:R398)</f>
        <v>0.24426862000000002</v>
      </c>
      <c r="S341" s="177"/>
      <c r="T341" s="179">
        <f>SUM(T342:T398)</f>
        <v>183.98420399999998</v>
      </c>
      <c r="AR341" s="180" t="s">
        <v>84</v>
      </c>
      <c r="AT341" s="181" t="s">
        <v>76</v>
      </c>
      <c r="AU341" s="181" t="s">
        <v>87</v>
      </c>
      <c r="AY341" s="180" t="s">
        <v>128</v>
      </c>
      <c r="BK341" s="182">
        <f>SUM(BK342:BK398)</f>
        <v>0</v>
      </c>
    </row>
    <row r="342" spans="2:65" s="1" customFormat="1" ht="16.5" customHeight="1">
      <c r="B342" s="41"/>
      <c r="C342" s="183" t="s">
        <v>564</v>
      </c>
      <c r="D342" s="183" t="s">
        <v>129</v>
      </c>
      <c r="E342" s="184" t="s">
        <v>565</v>
      </c>
      <c r="F342" s="185" t="s">
        <v>566</v>
      </c>
      <c r="G342" s="186" t="s">
        <v>292</v>
      </c>
      <c r="H342" s="187">
        <v>119.69499999999999</v>
      </c>
      <c r="I342" s="188"/>
      <c r="J342" s="189">
        <f>ROUND(I342*H342,2)</f>
        <v>0</v>
      </c>
      <c r="K342" s="185" t="s">
        <v>567</v>
      </c>
      <c r="L342" s="61"/>
      <c r="M342" s="190" t="s">
        <v>33</v>
      </c>
      <c r="N342" s="191" t="s">
        <v>48</v>
      </c>
      <c r="O342" s="42"/>
      <c r="P342" s="192">
        <f>O342*H342</f>
        <v>0</v>
      </c>
      <c r="Q342" s="192">
        <v>0</v>
      </c>
      <c r="R342" s="192">
        <f>Q342*H342</f>
        <v>0</v>
      </c>
      <c r="S342" s="192">
        <v>0</v>
      </c>
      <c r="T342" s="193">
        <f>S342*H342</f>
        <v>0</v>
      </c>
      <c r="AR342" s="24" t="s">
        <v>132</v>
      </c>
      <c r="AT342" s="24" t="s">
        <v>129</v>
      </c>
      <c r="AU342" s="24" t="s">
        <v>143</v>
      </c>
      <c r="AY342" s="24" t="s">
        <v>128</v>
      </c>
      <c r="BE342" s="194">
        <f>IF(N342="základní",J342,0)</f>
        <v>0</v>
      </c>
      <c r="BF342" s="194">
        <f>IF(N342="snížená",J342,0)</f>
        <v>0</v>
      </c>
      <c r="BG342" s="194">
        <f>IF(N342="zákl. přenesená",J342,0)</f>
        <v>0</v>
      </c>
      <c r="BH342" s="194">
        <f>IF(N342="sníž. přenesená",J342,0)</f>
        <v>0</v>
      </c>
      <c r="BI342" s="194">
        <f>IF(N342="nulová",J342,0)</f>
        <v>0</v>
      </c>
      <c r="BJ342" s="24" t="s">
        <v>84</v>
      </c>
      <c r="BK342" s="194">
        <f>ROUND(I342*H342,2)</f>
        <v>0</v>
      </c>
      <c r="BL342" s="24" t="s">
        <v>132</v>
      </c>
      <c r="BM342" s="24" t="s">
        <v>568</v>
      </c>
    </row>
    <row r="343" spans="2:65" s="1" customFormat="1" ht="38.25" customHeight="1">
      <c r="B343" s="41"/>
      <c r="C343" s="183" t="s">
        <v>569</v>
      </c>
      <c r="D343" s="183" t="s">
        <v>129</v>
      </c>
      <c r="E343" s="184" t="s">
        <v>570</v>
      </c>
      <c r="F343" s="185" t="s">
        <v>571</v>
      </c>
      <c r="G343" s="186" t="s">
        <v>273</v>
      </c>
      <c r="H343" s="187">
        <v>237.154</v>
      </c>
      <c r="I343" s="188"/>
      <c r="J343" s="189">
        <f>ROUND(I343*H343,2)</f>
        <v>0</v>
      </c>
      <c r="K343" s="185" t="s">
        <v>335</v>
      </c>
      <c r="L343" s="61"/>
      <c r="M343" s="190" t="s">
        <v>33</v>
      </c>
      <c r="N343" s="191" t="s">
        <v>48</v>
      </c>
      <c r="O343" s="42"/>
      <c r="P343" s="192">
        <f>O343*H343</f>
        <v>0</v>
      </c>
      <c r="Q343" s="192">
        <v>1.0300000000000001E-3</v>
      </c>
      <c r="R343" s="192">
        <f>Q343*H343</f>
        <v>0.24426862000000002</v>
      </c>
      <c r="S343" s="192">
        <v>6.2E-2</v>
      </c>
      <c r="T343" s="193">
        <f>S343*H343</f>
        <v>14.703548</v>
      </c>
      <c r="AR343" s="24" t="s">
        <v>132</v>
      </c>
      <c r="AT343" s="24" t="s">
        <v>129</v>
      </c>
      <c r="AU343" s="24" t="s">
        <v>143</v>
      </c>
      <c r="AY343" s="24" t="s">
        <v>128</v>
      </c>
      <c r="BE343" s="194">
        <f>IF(N343="základní",J343,0)</f>
        <v>0</v>
      </c>
      <c r="BF343" s="194">
        <f>IF(N343="snížená",J343,0)</f>
        <v>0</v>
      </c>
      <c r="BG343" s="194">
        <f>IF(N343="zákl. přenesená",J343,0)</f>
        <v>0</v>
      </c>
      <c r="BH343" s="194">
        <f>IF(N343="sníž. přenesená",J343,0)</f>
        <v>0</v>
      </c>
      <c r="BI343" s="194">
        <f>IF(N343="nulová",J343,0)</f>
        <v>0</v>
      </c>
      <c r="BJ343" s="24" t="s">
        <v>84</v>
      </c>
      <c r="BK343" s="194">
        <f>ROUND(I343*H343,2)</f>
        <v>0</v>
      </c>
      <c r="BL343" s="24" t="s">
        <v>132</v>
      </c>
      <c r="BM343" s="24" t="s">
        <v>572</v>
      </c>
    </row>
    <row r="344" spans="2:65" s="11" customFormat="1" ht="24">
      <c r="B344" s="211"/>
      <c r="C344" s="212"/>
      <c r="D344" s="195" t="s">
        <v>276</v>
      </c>
      <c r="E344" s="213" t="s">
        <v>33</v>
      </c>
      <c r="F344" s="214" t="s">
        <v>498</v>
      </c>
      <c r="G344" s="212"/>
      <c r="H344" s="213" t="s">
        <v>33</v>
      </c>
      <c r="I344" s="215"/>
      <c r="J344" s="212"/>
      <c r="K344" s="212"/>
      <c r="L344" s="216"/>
      <c r="M344" s="217"/>
      <c r="N344" s="218"/>
      <c r="O344" s="218"/>
      <c r="P344" s="218"/>
      <c r="Q344" s="218"/>
      <c r="R344" s="218"/>
      <c r="S344" s="218"/>
      <c r="T344" s="219"/>
      <c r="AT344" s="220" t="s">
        <v>276</v>
      </c>
      <c r="AU344" s="220" t="s">
        <v>143</v>
      </c>
      <c r="AV344" s="11" t="s">
        <v>84</v>
      </c>
      <c r="AW344" s="11" t="s">
        <v>40</v>
      </c>
      <c r="AX344" s="11" t="s">
        <v>77</v>
      </c>
      <c r="AY344" s="220" t="s">
        <v>128</v>
      </c>
    </row>
    <row r="345" spans="2:65" s="11" customFormat="1" ht="12">
      <c r="B345" s="211"/>
      <c r="C345" s="212"/>
      <c r="D345" s="195" t="s">
        <v>276</v>
      </c>
      <c r="E345" s="213" t="s">
        <v>33</v>
      </c>
      <c r="F345" s="214" t="s">
        <v>573</v>
      </c>
      <c r="G345" s="212"/>
      <c r="H345" s="213" t="s">
        <v>33</v>
      </c>
      <c r="I345" s="215"/>
      <c r="J345" s="212"/>
      <c r="K345" s="212"/>
      <c r="L345" s="216"/>
      <c r="M345" s="217"/>
      <c r="N345" s="218"/>
      <c r="O345" s="218"/>
      <c r="P345" s="218"/>
      <c r="Q345" s="218"/>
      <c r="R345" s="218"/>
      <c r="S345" s="218"/>
      <c r="T345" s="219"/>
      <c r="AT345" s="220" t="s">
        <v>276</v>
      </c>
      <c r="AU345" s="220" t="s">
        <v>143</v>
      </c>
      <c r="AV345" s="11" t="s">
        <v>84</v>
      </c>
      <c r="AW345" s="11" t="s">
        <v>40</v>
      </c>
      <c r="AX345" s="11" t="s">
        <v>77</v>
      </c>
      <c r="AY345" s="220" t="s">
        <v>128</v>
      </c>
    </row>
    <row r="346" spans="2:65" s="12" customFormat="1" ht="12">
      <c r="B346" s="221"/>
      <c r="C346" s="222"/>
      <c r="D346" s="195" t="s">
        <v>276</v>
      </c>
      <c r="E346" s="223" t="s">
        <v>33</v>
      </c>
      <c r="F346" s="224" t="s">
        <v>574</v>
      </c>
      <c r="G346" s="222"/>
      <c r="H346" s="225">
        <v>191.33</v>
      </c>
      <c r="I346" s="226"/>
      <c r="J346" s="222"/>
      <c r="K346" s="222"/>
      <c r="L346" s="227"/>
      <c r="M346" s="228"/>
      <c r="N346" s="229"/>
      <c r="O346" s="229"/>
      <c r="P346" s="229"/>
      <c r="Q346" s="229"/>
      <c r="R346" s="229"/>
      <c r="S346" s="229"/>
      <c r="T346" s="230"/>
      <c r="AT346" s="231" t="s">
        <v>276</v>
      </c>
      <c r="AU346" s="231" t="s">
        <v>143</v>
      </c>
      <c r="AV346" s="12" t="s">
        <v>87</v>
      </c>
      <c r="AW346" s="12" t="s">
        <v>40</v>
      </c>
      <c r="AX346" s="12" t="s">
        <v>77</v>
      </c>
      <c r="AY346" s="231" t="s">
        <v>128</v>
      </c>
    </row>
    <row r="347" spans="2:65" s="12" customFormat="1" ht="24">
      <c r="B347" s="221"/>
      <c r="C347" s="222"/>
      <c r="D347" s="195" t="s">
        <v>276</v>
      </c>
      <c r="E347" s="223" t="s">
        <v>33</v>
      </c>
      <c r="F347" s="224" t="s">
        <v>575</v>
      </c>
      <c r="G347" s="222"/>
      <c r="H347" s="225">
        <v>45.823999999999998</v>
      </c>
      <c r="I347" s="226"/>
      <c r="J347" s="222"/>
      <c r="K347" s="222"/>
      <c r="L347" s="227"/>
      <c r="M347" s="228"/>
      <c r="N347" s="229"/>
      <c r="O347" s="229"/>
      <c r="P347" s="229"/>
      <c r="Q347" s="229"/>
      <c r="R347" s="229"/>
      <c r="S347" s="229"/>
      <c r="T347" s="230"/>
      <c r="AT347" s="231" t="s">
        <v>276</v>
      </c>
      <c r="AU347" s="231" t="s">
        <v>143</v>
      </c>
      <c r="AV347" s="12" t="s">
        <v>87</v>
      </c>
      <c r="AW347" s="12" t="s">
        <v>40</v>
      </c>
      <c r="AX347" s="12" t="s">
        <v>77</v>
      </c>
      <c r="AY347" s="231" t="s">
        <v>128</v>
      </c>
    </row>
    <row r="348" spans="2:65" s="13" customFormat="1" ht="12">
      <c r="B348" s="232"/>
      <c r="C348" s="233"/>
      <c r="D348" s="195" t="s">
        <v>276</v>
      </c>
      <c r="E348" s="234" t="s">
        <v>33</v>
      </c>
      <c r="F348" s="235" t="s">
        <v>279</v>
      </c>
      <c r="G348" s="233"/>
      <c r="H348" s="236">
        <v>237.154</v>
      </c>
      <c r="I348" s="237"/>
      <c r="J348" s="233"/>
      <c r="K348" s="233"/>
      <c r="L348" s="238"/>
      <c r="M348" s="239"/>
      <c r="N348" s="240"/>
      <c r="O348" s="240"/>
      <c r="P348" s="240"/>
      <c r="Q348" s="240"/>
      <c r="R348" s="240"/>
      <c r="S348" s="240"/>
      <c r="T348" s="241"/>
      <c r="AT348" s="242" t="s">
        <v>276</v>
      </c>
      <c r="AU348" s="242" t="s">
        <v>143</v>
      </c>
      <c r="AV348" s="13" t="s">
        <v>132</v>
      </c>
      <c r="AW348" s="13" t="s">
        <v>40</v>
      </c>
      <c r="AX348" s="13" t="s">
        <v>84</v>
      </c>
      <c r="AY348" s="242" t="s">
        <v>128</v>
      </c>
    </row>
    <row r="349" spans="2:65" s="1" customFormat="1" ht="25.5" customHeight="1">
      <c r="B349" s="41"/>
      <c r="C349" s="183" t="s">
        <v>576</v>
      </c>
      <c r="D349" s="183" t="s">
        <v>129</v>
      </c>
      <c r="E349" s="184" t="s">
        <v>577</v>
      </c>
      <c r="F349" s="185" t="s">
        <v>578</v>
      </c>
      <c r="G349" s="186" t="s">
        <v>273</v>
      </c>
      <c r="H349" s="187">
        <v>1561.25</v>
      </c>
      <c r="I349" s="188"/>
      <c r="J349" s="189">
        <f>ROUND(I349*H349,2)</f>
        <v>0</v>
      </c>
      <c r="K349" s="185" t="s">
        <v>274</v>
      </c>
      <c r="L349" s="61"/>
      <c r="M349" s="190" t="s">
        <v>33</v>
      </c>
      <c r="N349" s="191" t="s">
        <v>48</v>
      </c>
      <c r="O349" s="42"/>
      <c r="P349" s="192">
        <f>O349*H349</f>
        <v>0</v>
      </c>
      <c r="Q349" s="192">
        <v>0</v>
      </c>
      <c r="R349" s="192">
        <f>Q349*H349</f>
        <v>0</v>
      </c>
      <c r="S349" s="192">
        <v>0</v>
      </c>
      <c r="T349" s="193">
        <f>S349*H349</f>
        <v>0</v>
      </c>
      <c r="AR349" s="24" t="s">
        <v>132</v>
      </c>
      <c r="AT349" s="24" t="s">
        <v>129</v>
      </c>
      <c r="AU349" s="24" t="s">
        <v>143</v>
      </c>
      <c r="AY349" s="24" t="s">
        <v>128</v>
      </c>
      <c r="BE349" s="194">
        <f>IF(N349="základní",J349,0)</f>
        <v>0</v>
      </c>
      <c r="BF349" s="194">
        <f>IF(N349="snížená",J349,0)</f>
        <v>0</v>
      </c>
      <c r="BG349" s="194">
        <f>IF(N349="zákl. přenesená",J349,0)</f>
        <v>0</v>
      </c>
      <c r="BH349" s="194">
        <f>IF(N349="sníž. přenesená",J349,0)</f>
        <v>0</v>
      </c>
      <c r="BI349" s="194">
        <f>IF(N349="nulová",J349,0)</f>
        <v>0</v>
      </c>
      <c r="BJ349" s="24" t="s">
        <v>84</v>
      </c>
      <c r="BK349" s="194">
        <f>ROUND(I349*H349,2)</f>
        <v>0</v>
      </c>
      <c r="BL349" s="24" t="s">
        <v>132</v>
      </c>
      <c r="BM349" s="24" t="s">
        <v>579</v>
      </c>
    </row>
    <row r="350" spans="2:65" s="11" customFormat="1" ht="12">
      <c r="B350" s="211"/>
      <c r="C350" s="212"/>
      <c r="D350" s="195" t="s">
        <v>276</v>
      </c>
      <c r="E350" s="213" t="s">
        <v>33</v>
      </c>
      <c r="F350" s="214" t="s">
        <v>277</v>
      </c>
      <c r="G350" s="212"/>
      <c r="H350" s="213" t="s">
        <v>33</v>
      </c>
      <c r="I350" s="215"/>
      <c r="J350" s="212"/>
      <c r="K350" s="212"/>
      <c r="L350" s="216"/>
      <c r="M350" s="217"/>
      <c r="N350" s="218"/>
      <c r="O350" s="218"/>
      <c r="P350" s="218"/>
      <c r="Q350" s="218"/>
      <c r="R350" s="218"/>
      <c r="S350" s="218"/>
      <c r="T350" s="219"/>
      <c r="AT350" s="220" t="s">
        <v>276</v>
      </c>
      <c r="AU350" s="220" t="s">
        <v>143</v>
      </c>
      <c r="AV350" s="11" t="s">
        <v>84</v>
      </c>
      <c r="AW350" s="11" t="s">
        <v>40</v>
      </c>
      <c r="AX350" s="11" t="s">
        <v>77</v>
      </c>
      <c r="AY350" s="220" t="s">
        <v>128</v>
      </c>
    </row>
    <row r="351" spans="2:65" s="12" customFormat="1" ht="12">
      <c r="B351" s="221"/>
      <c r="C351" s="222"/>
      <c r="D351" s="195" t="s">
        <v>276</v>
      </c>
      <c r="E351" s="223" t="s">
        <v>33</v>
      </c>
      <c r="F351" s="224" t="s">
        <v>580</v>
      </c>
      <c r="G351" s="222"/>
      <c r="H351" s="225">
        <v>1561.25</v>
      </c>
      <c r="I351" s="226"/>
      <c r="J351" s="222"/>
      <c r="K351" s="222"/>
      <c r="L351" s="227"/>
      <c r="M351" s="228"/>
      <c r="N351" s="229"/>
      <c r="O351" s="229"/>
      <c r="P351" s="229"/>
      <c r="Q351" s="229"/>
      <c r="R351" s="229"/>
      <c r="S351" s="229"/>
      <c r="T351" s="230"/>
      <c r="AT351" s="231" t="s">
        <v>276</v>
      </c>
      <c r="AU351" s="231" t="s">
        <v>143</v>
      </c>
      <c r="AV351" s="12" t="s">
        <v>87</v>
      </c>
      <c r="AW351" s="12" t="s">
        <v>40</v>
      </c>
      <c r="AX351" s="12" t="s">
        <v>77</v>
      </c>
      <c r="AY351" s="231" t="s">
        <v>128</v>
      </c>
    </row>
    <row r="352" spans="2:65" s="13" customFormat="1" ht="12">
      <c r="B352" s="232"/>
      <c r="C352" s="233"/>
      <c r="D352" s="195" t="s">
        <v>276</v>
      </c>
      <c r="E352" s="234" t="s">
        <v>33</v>
      </c>
      <c r="F352" s="235" t="s">
        <v>279</v>
      </c>
      <c r="G352" s="233"/>
      <c r="H352" s="236">
        <v>1561.25</v>
      </c>
      <c r="I352" s="237"/>
      <c r="J352" s="233"/>
      <c r="K352" s="233"/>
      <c r="L352" s="238"/>
      <c r="M352" s="239"/>
      <c r="N352" s="240"/>
      <c r="O352" s="240"/>
      <c r="P352" s="240"/>
      <c r="Q352" s="240"/>
      <c r="R352" s="240"/>
      <c r="S352" s="240"/>
      <c r="T352" s="241"/>
      <c r="AT352" s="242" t="s">
        <v>276</v>
      </c>
      <c r="AU352" s="242" t="s">
        <v>143</v>
      </c>
      <c r="AV352" s="13" t="s">
        <v>132</v>
      </c>
      <c r="AW352" s="13" t="s">
        <v>40</v>
      </c>
      <c r="AX352" s="13" t="s">
        <v>84</v>
      </c>
      <c r="AY352" s="242" t="s">
        <v>128</v>
      </c>
    </row>
    <row r="353" spans="2:65" s="1" customFormat="1" ht="25.5" customHeight="1">
      <c r="B353" s="41"/>
      <c r="C353" s="183" t="s">
        <v>581</v>
      </c>
      <c r="D353" s="183" t="s">
        <v>129</v>
      </c>
      <c r="E353" s="184" t="s">
        <v>582</v>
      </c>
      <c r="F353" s="185" t="s">
        <v>583</v>
      </c>
      <c r="G353" s="186" t="s">
        <v>273</v>
      </c>
      <c r="H353" s="187">
        <v>187350</v>
      </c>
      <c r="I353" s="188"/>
      <c r="J353" s="189">
        <f>ROUND(I353*H353,2)</f>
        <v>0</v>
      </c>
      <c r="K353" s="185" t="s">
        <v>274</v>
      </c>
      <c r="L353" s="61"/>
      <c r="M353" s="190" t="s">
        <v>33</v>
      </c>
      <c r="N353" s="191" t="s">
        <v>48</v>
      </c>
      <c r="O353" s="42"/>
      <c r="P353" s="192">
        <f>O353*H353</f>
        <v>0</v>
      </c>
      <c r="Q353" s="192">
        <v>0</v>
      </c>
      <c r="R353" s="192">
        <f>Q353*H353</f>
        <v>0</v>
      </c>
      <c r="S353" s="192">
        <v>0</v>
      </c>
      <c r="T353" s="193">
        <f>S353*H353</f>
        <v>0</v>
      </c>
      <c r="AR353" s="24" t="s">
        <v>132</v>
      </c>
      <c r="AT353" s="24" t="s">
        <v>129</v>
      </c>
      <c r="AU353" s="24" t="s">
        <v>143</v>
      </c>
      <c r="AY353" s="24" t="s">
        <v>128</v>
      </c>
      <c r="BE353" s="194">
        <f>IF(N353="základní",J353,0)</f>
        <v>0</v>
      </c>
      <c r="BF353" s="194">
        <f>IF(N353="snížená",J353,0)</f>
        <v>0</v>
      </c>
      <c r="BG353" s="194">
        <f>IF(N353="zákl. přenesená",J353,0)</f>
        <v>0</v>
      </c>
      <c r="BH353" s="194">
        <f>IF(N353="sníž. přenesená",J353,0)</f>
        <v>0</v>
      </c>
      <c r="BI353" s="194">
        <f>IF(N353="nulová",J353,0)</f>
        <v>0</v>
      </c>
      <c r="BJ353" s="24" t="s">
        <v>84</v>
      </c>
      <c r="BK353" s="194">
        <f>ROUND(I353*H353,2)</f>
        <v>0</v>
      </c>
      <c r="BL353" s="24" t="s">
        <v>132</v>
      </c>
      <c r="BM353" s="24" t="s">
        <v>584</v>
      </c>
    </row>
    <row r="354" spans="2:65" s="12" customFormat="1" ht="12">
      <c r="B354" s="221"/>
      <c r="C354" s="222"/>
      <c r="D354" s="195" t="s">
        <v>276</v>
      </c>
      <c r="E354" s="222"/>
      <c r="F354" s="224" t="s">
        <v>585</v>
      </c>
      <c r="G354" s="222"/>
      <c r="H354" s="225">
        <v>187350</v>
      </c>
      <c r="I354" s="226"/>
      <c r="J354" s="222"/>
      <c r="K354" s="222"/>
      <c r="L354" s="227"/>
      <c r="M354" s="228"/>
      <c r="N354" s="229"/>
      <c r="O354" s="229"/>
      <c r="P354" s="229"/>
      <c r="Q354" s="229"/>
      <c r="R354" s="229"/>
      <c r="S354" s="229"/>
      <c r="T354" s="230"/>
      <c r="AT354" s="231" t="s">
        <v>276</v>
      </c>
      <c r="AU354" s="231" t="s">
        <v>143</v>
      </c>
      <c r="AV354" s="12" t="s">
        <v>87</v>
      </c>
      <c r="AW354" s="12" t="s">
        <v>6</v>
      </c>
      <c r="AX354" s="12" t="s">
        <v>84</v>
      </c>
      <c r="AY354" s="231" t="s">
        <v>128</v>
      </c>
    </row>
    <row r="355" spans="2:65" s="1" customFormat="1" ht="25.5" customHeight="1">
      <c r="B355" s="41"/>
      <c r="C355" s="183" t="s">
        <v>586</v>
      </c>
      <c r="D355" s="183" t="s">
        <v>129</v>
      </c>
      <c r="E355" s="184" t="s">
        <v>587</v>
      </c>
      <c r="F355" s="185" t="s">
        <v>588</v>
      </c>
      <c r="G355" s="186" t="s">
        <v>273</v>
      </c>
      <c r="H355" s="187">
        <v>1561.25</v>
      </c>
      <c r="I355" s="188"/>
      <c r="J355" s="189">
        <f>ROUND(I355*H355,2)</f>
        <v>0</v>
      </c>
      <c r="K355" s="185" t="s">
        <v>274</v>
      </c>
      <c r="L355" s="61"/>
      <c r="M355" s="190" t="s">
        <v>33</v>
      </c>
      <c r="N355" s="191" t="s">
        <v>48</v>
      </c>
      <c r="O355" s="42"/>
      <c r="P355" s="192">
        <f>O355*H355</f>
        <v>0</v>
      </c>
      <c r="Q355" s="192">
        <v>0</v>
      </c>
      <c r="R355" s="192">
        <f>Q355*H355</f>
        <v>0</v>
      </c>
      <c r="S355" s="192">
        <v>0</v>
      </c>
      <c r="T355" s="193">
        <f>S355*H355</f>
        <v>0</v>
      </c>
      <c r="AR355" s="24" t="s">
        <v>132</v>
      </c>
      <c r="AT355" s="24" t="s">
        <v>129</v>
      </c>
      <c r="AU355" s="24" t="s">
        <v>143</v>
      </c>
      <c r="AY355" s="24" t="s">
        <v>128</v>
      </c>
      <c r="BE355" s="194">
        <f>IF(N355="základní",J355,0)</f>
        <v>0</v>
      </c>
      <c r="BF355" s="194">
        <f>IF(N355="snížená",J355,0)</f>
        <v>0</v>
      </c>
      <c r="BG355" s="194">
        <f>IF(N355="zákl. přenesená",J355,0)</f>
        <v>0</v>
      </c>
      <c r="BH355" s="194">
        <f>IF(N355="sníž. přenesená",J355,0)</f>
        <v>0</v>
      </c>
      <c r="BI355" s="194">
        <f>IF(N355="nulová",J355,0)</f>
        <v>0</v>
      </c>
      <c r="BJ355" s="24" t="s">
        <v>84</v>
      </c>
      <c r="BK355" s="194">
        <f>ROUND(I355*H355,2)</f>
        <v>0</v>
      </c>
      <c r="BL355" s="24" t="s">
        <v>132</v>
      </c>
      <c r="BM355" s="24" t="s">
        <v>589</v>
      </c>
    </row>
    <row r="356" spans="2:65" s="1" customFormat="1" ht="16.5" customHeight="1">
      <c r="B356" s="41"/>
      <c r="C356" s="183" t="s">
        <v>590</v>
      </c>
      <c r="D356" s="183" t="s">
        <v>129</v>
      </c>
      <c r="E356" s="184" t="s">
        <v>591</v>
      </c>
      <c r="F356" s="185" t="s">
        <v>592</v>
      </c>
      <c r="G356" s="186" t="s">
        <v>273</v>
      </c>
      <c r="H356" s="187">
        <v>1561.25</v>
      </c>
      <c r="I356" s="188"/>
      <c r="J356" s="189">
        <f>ROUND(I356*H356,2)</f>
        <v>0</v>
      </c>
      <c r="K356" s="185" t="s">
        <v>274</v>
      </c>
      <c r="L356" s="61"/>
      <c r="M356" s="190" t="s">
        <v>33</v>
      </c>
      <c r="N356" s="191" t="s">
        <v>48</v>
      </c>
      <c r="O356" s="42"/>
      <c r="P356" s="192">
        <f>O356*H356</f>
        <v>0</v>
      </c>
      <c r="Q356" s="192">
        <v>0</v>
      </c>
      <c r="R356" s="192">
        <f>Q356*H356</f>
        <v>0</v>
      </c>
      <c r="S356" s="192">
        <v>0</v>
      </c>
      <c r="T356" s="193">
        <f>S356*H356</f>
        <v>0</v>
      </c>
      <c r="AR356" s="24" t="s">
        <v>132</v>
      </c>
      <c r="AT356" s="24" t="s">
        <v>129</v>
      </c>
      <c r="AU356" s="24" t="s">
        <v>143</v>
      </c>
      <c r="AY356" s="24" t="s">
        <v>128</v>
      </c>
      <c r="BE356" s="194">
        <f>IF(N356="základní",J356,0)</f>
        <v>0</v>
      </c>
      <c r="BF356" s="194">
        <f>IF(N356="snížená",J356,0)</f>
        <v>0</v>
      </c>
      <c r="BG356" s="194">
        <f>IF(N356="zákl. přenesená",J356,0)</f>
        <v>0</v>
      </c>
      <c r="BH356" s="194">
        <f>IF(N356="sníž. přenesená",J356,0)</f>
        <v>0</v>
      </c>
      <c r="BI356" s="194">
        <f>IF(N356="nulová",J356,0)</f>
        <v>0</v>
      </c>
      <c r="BJ356" s="24" t="s">
        <v>84</v>
      </c>
      <c r="BK356" s="194">
        <f>ROUND(I356*H356,2)</f>
        <v>0</v>
      </c>
      <c r="BL356" s="24" t="s">
        <v>132</v>
      </c>
      <c r="BM356" s="24" t="s">
        <v>593</v>
      </c>
    </row>
    <row r="357" spans="2:65" s="1" customFormat="1" ht="16.5" customHeight="1">
      <c r="B357" s="41"/>
      <c r="C357" s="183" t="s">
        <v>594</v>
      </c>
      <c r="D357" s="183" t="s">
        <v>129</v>
      </c>
      <c r="E357" s="184" t="s">
        <v>595</v>
      </c>
      <c r="F357" s="185" t="s">
        <v>596</v>
      </c>
      <c r="G357" s="186" t="s">
        <v>273</v>
      </c>
      <c r="H357" s="187">
        <v>187350</v>
      </c>
      <c r="I357" s="188"/>
      <c r="J357" s="189">
        <f>ROUND(I357*H357,2)</f>
        <v>0</v>
      </c>
      <c r="K357" s="185" t="s">
        <v>274</v>
      </c>
      <c r="L357" s="61"/>
      <c r="M357" s="190" t="s">
        <v>33</v>
      </c>
      <c r="N357" s="191" t="s">
        <v>48</v>
      </c>
      <c r="O357" s="42"/>
      <c r="P357" s="192">
        <f>O357*H357</f>
        <v>0</v>
      </c>
      <c r="Q357" s="192">
        <v>0</v>
      </c>
      <c r="R357" s="192">
        <f>Q357*H357</f>
        <v>0</v>
      </c>
      <c r="S357" s="192">
        <v>0</v>
      </c>
      <c r="T357" s="193">
        <f>S357*H357</f>
        <v>0</v>
      </c>
      <c r="AR357" s="24" t="s">
        <v>132</v>
      </c>
      <c r="AT357" s="24" t="s">
        <v>129</v>
      </c>
      <c r="AU357" s="24" t="s">
        <v>143</v>
      </c>
      <c r="AY357" s="24" t="s">
        <v>128</v>
      </c>
      <c r="BE357" s="194">
        <f>IF(N357="základní",J357,0)</f>
        <v>0</v>
      </c>
      <c r="BF357" s="194">
        <f>IF(N357="snížená",J357,0)</f>
        <v>0</v>
      </c>
      <c r="BG357" s="194">
        <f>IF(N357="zákl. přenesená",J357,0)</f>
        <v>0</v>
      </c>
      <c r="BH357" s="194">
        <f>IF(N357="sníž. přenesená",J357,0)</f>
        <v>0</v>
      </c>
      <c r="BI357" s="194">
        <f>IF(N357="nulová",J357,0)</f>
        <v>0</v>
      </c>
      <c r="BJ357" s="24" t="s">
        <v>84</v>
      </c>
      <c r="BK357" s="194">
        <f>ROUND(I357*H357,2)</f>
        <v>0</v>
      </c>
      <c r="BL357" s="24" t="s">
        <v>132</v>
      </c>
      <c r="BM357" s="24" t="s">
        <v>597</v>
      </c>
    </row>
    <row r="358" spans="2:65" s="12" customFormat="1" ht="12">
      <c r="B358" s="221"/>
      <c r="C358" s="222"/>
      <c r="D358" s="195" t="s">
        <v>276</v>
      </c>
      <c r="E358" s="222"/>
      <c r="F358" s="224" t="s">
        <v>585</v>
      </c>
      <c r="G358" s="222"/>
      <c r="H358" s="225">
        <v>187350</v>
      </c>
      <c r="I358" s="226"/>
      <c r="J358" s="222"/>
      <c r="K358" s="222"/>
      <c r="L358" s="227"/>
      <c r="M358" s="228"/>
      <c r="N358" s="229"/>
      <c r="O358" s="229"/>
      <c r="P358" s="229"/>
      <c r="Q358" s="229"/>
      <c r="R358" s="229"/>
      <c r="S358" s="229"/>
      <c r="T358" s="230"/>
      <c r="AT358" s="231" t="s">
        <v>276</v>
      </c>
      <c r="AU358" s="231" t="s">
        <v>143</v>
      </c>
      <c r="AV358" s="12" t="s">
        <v>87</v>
      </c>
      <c r="AW358" s="12" t="s">
        <v>6</v>
      </c>
      <c r="AX358" s="12" t="s">
        <v>84</v>
      </c>
      <c r="AY358" s="231" t="s">
        <v>128</v>
      </c>
    </row>
    <row r="359" spans="2:65" s="1" customFormat="1" ht="16.5" customHeight="1">
      <c r="B359" s="41"/>
      <c r="C359" s="183" t="s">
        <v>598</v>
      </c>
      <c r="D359" s="183" t="s">
        <v>129</v>
      </c>
      <c r="E359" s="184" t="s">
        <v>599</v>
      </c>
      <c r="F359" s="185" t="s">
        <v>600</v>
      </c>
      <c r="G359" s="186" t="s">
        <v>273</v>
      </c>
      <c r="H359" s="187">
        <v>1561.25</v>
      </c>
      <c r="I359" s="188"/>
      <c r="J359" s="189">
        <f>ROUND(I359*H359,2)</f>
        <v>0</v>
      </c>
      <c r="K359" s="185" t="s">
        <v>274</v>
      </c>
      <c r="L359" s="61"/>
      <c r="M359" s="190" t="s">
        <v>33</v>
      </c>
      <c r="N359" s="191" t="s">
        <v>48</v>
      </c>
      <c r="O359" s="42"/>
      <c r="P359" s="192">
        <f>O359*H359</f>
        <v>0</v>
      </c>
      <c r="Q359" s="192">
        <v>0</v>
      </c>
      <c r="R359" s="192">
        <f>Q359*H359</f>
        <v>0</v>
      </c>
      <c r="S359" s="192">
        <v>0</v>
      </c>
      <c r="T359" s="193">
        <f>S359*H359</f>
        <v>0</v>
      </c>
      <c r="AR359" s="24" t="s">
        <v>132</v>
      </c>
      <c r="AT359" s="24" t="s">
        <v>129</v>
      </c>
      <c r="AU359" s="24" t="s">
        <v>143</v>
      </c>
      <c r="AY359" s="24" t="s">
        <v>128</v>
      </c>
      <c r="BE359" s="194">
        <f>IF(N359="základní",J359,0)</f>
        <v>0</v>
      </c>
      <c r="BF359" s="194">
        <f>IF(N359="snížená",J359,0)</f>
        <v>0</v>
      </c>
      <c r="BG359" s="194">
        <f>IF(N359="zákl. přenesená",J359,0)</f>
        <v>0</v>
      </c>
      <c r="BH359" s="194">
        <f>IF(N359="sníž. přenesená",J359,0)</f>
        <v>0</v>
      </c>
      <c r="BI359" s="194">
        <f>IF(N359="nulová",J359,0)</f>
        <v>0</v>
      </c>
      <c r="BJ359" s="24" t="s">
        <v>84</v>
      </c>
      <c r="BK359" s="194">
        <f>ROUND(I359*H359,2)</f>
        <v>0</v>
      </c>
      <c r="BL359" s="24" t="s">
        <v>132</v>
      </c>
      <c r="BM359" s="24" t="s">
        <v>601</v>
      </c>
    </row>
    <row r="360" spans="2:65" s="1" customFormat="1" ht="16.5" customHeight="1">
      <c r="B360" s="41"/>
      <c r="C360" s="183" t="s">
        <v>602</v>
      </c>
      <c r="D360" s="183" t="s">
        <v>129</v>
      </c>
      <c r="E360" s="184" t="s">
        <v>603</v>
      </c>
      <c r="F360" s="185" t="s">
        <v>604</v>
      </c>
      <c r="G360" s="186" t="s">
        <v>273</v>
      </c>
      <c r="H360" s="187">
        <v>142.88499999999999</v>
      </c>
      <c r="I360" s="188"/>
      <c r="J360" s="189">
        <f>ROUND(I360*H360,2)</f>
        <v>0</v>
      </c>
      <c r="K360" s="185" t="s">
        <v>274</v>
      </c>
      <c r="L360" s="61"/>
      <c r="M360" s="190" t="s">
        <v>33</v>
      </c>
      <c r="N360" s="191" t="s">
        <v>48</v>
      </c>
      <c r="O360" s="42"/>
      <c r="P360" s="192">
        <f>O360*H360</f>
        <v>0</v>
      </c>
      <c r="Q360" s="192">
        <v>0</v>
      </c>
      <c r="R360" s="192">
        <f>Q360*H360</f>
        <v>0</v>
      </c>
      <c r="S360" s="192">
        <v>4.5999999999999999E-2</v>
      </c>
      <c r="T360" s="193">
        <f>S360*H360</f>
        <v>6.5727099999999998</v>
      </c>
      <c r="AR360" s="24" t="s">
        <v>132</v>
      </c>
      <c r="AT360" s="24" t="s">
        <v>129</v>
      </c>
      <c r="AU360" s="24" t="s">
        <v>143</v>
      </c>
      <c r="AY360" s="24" t="s">
        <v>128</v>
      </c>
      <c r="BE360" s="194">
        <f>IF(N360="základní",J360,0)</f>
        <v>0</v>
      </c>
      <c r="BF360" s="194">
        <f>IF(N360="snížená",J360,0)</f>
        <v>0</v>
      </c>
      <c r="BG360" s="194">
        <f>IF(N360="zákl. přenesená",J360,0)</f>
        <v>0</v>
      </c>
      <c r="BH360" s="194">
        <f>IF(N360="sníž. přenesená",J360,0)</f>
        <v>0</v>
      </c>
      <c r="BI360" s="194">
        <f>IF(N360="nulová",J360,0)</f>
        <v>0</v>
      </c>
      <c r="BJ360" s="24" t="s">
        <v>84</v>
      </c>
      <c r="BK360" s="194">
        <f>ROUND(I360*H360,2)</f>
        <v>0</v>
      </c>
      <c r="BL360" s="24" t="s">
        <v>132</v>
      </c>
      <c r="BM360" s="24" t="s">
        <v>605</v>
      </c>
    </row>
    <row r="361" spans="2:65" s="11" customFormat="1" ht="12">
      <c r="B361" s="211"/>
      <c r="C361" s="212"/>
      <c r="D361" s="195" t="s">
        <v>276</v>
      </c>
      <c r="E361" s="213" t="s">
        <v>33</v>
      </c>
      <c r="F361" s="214" t="s">
        <v>277</v>
      </c>
      <c r="G361" s="212"/>
      <c r="H361" s="213" t="s">
        <v>33</v>
      </c>
      <c r="I361" s="215"/>
      <c r="J361" s="212"/>
      <c r="K361" s="212"/>
      <c r="L361" s="216"/>
      <c r="M361" s="217"/>
      <c r="N361" s="218"/>
      <c r="O361" s="218"/>
      <c r="P361" s="218"/>
      <c r="Q361" s="218"/>
      <c r="R361" s="218"/>
      <c r="S361" s="218"/>
      <c r="T361" s="219"/>
      <c r="AT361" s="220" t="s">
        <v>276</v>
      </c>
      <c r="AU361" s="220" t="s">
        <v>143</v>
      </c>
      <c r="AV361" s="11" t="s">
        <v>84</v>
      </c>
      <c r="AW361" s="11" t="s">
        <v>40</v>
      </c>
      <c r="AX361" s="11" t="s">
        <v>77</v>
      </c>
      <c r="AY361" s="220" t="s">
        <v>128</v>
      </c>
    </row>
    <row r="362" spans="2:65" s="12" customFormat="1" ht="12">
      <c r="B362" s="221"/>
      <c r="C362" s="222"/>
      <c r="D362" s="195" t="s">
        <v>276</v>
      </c>
      <c r="E362" s="223" t="s">
        <v>33</v>
      </c>
      <c r="F362" s="224" t="s">
        <v>606</v>
      </c>
      <c r="G362" s="222"/>
      <c r="H362" s="225">
        <v>142.88499999999999</v>
      </c>
      <c r="I362" s="226"/>
      <c r="J362" s="222"/>
      <c r="K362" s="222"/>
      <c r="L362" s="227"/>
      <c r="M362" s="228"/>
      <c r="N362" s="229"/>
      <c r="O362" s="229"/>
      <c r="P362" s="229"/>
      <c r="Q362" s="229"/>
      <c r="R362" s="229"/>
      <c r="S362" s="229"/>
      <c r="T362" s="230"/>
      <c r="AT362" s="231" t="s">
        <v>276</v>
      </c>
      <c r="AU362" s="231" t="s">
        <v>143</v>
      </c>
      <c r="AV362" s="12" t="s">
        <v>87</v>
      </c>
      <c r="AW362" s="12" t="s">
        <v>40</v>
      </c>
      <c r="AX362" s="12" t="s">
        <v>77</v>
      </c>
      <c r="AY362" s="231" t="s">
        <v>128</v>
      </c>
    </row>
    <row r="363" spans="2:65" s="13" customFormat="1" ht="12">
      <c r="B363" s="232"/>
      <c r="C363" s="233"/>
      <c r="D363" s="195" t="s">
        <v>276</v>
      </c>
      <c r="E363" s="234" t="s">
        <v>33</v>
      </c>
      <c r="F363" s="235" t="s">
        <v>279</v>
      </c>
      <c r="G363" s="233"/>
      <c r="H363" s="236">
        <v>142.88499999999999</v>
      </c>
      <c r="I363" s="237"/>
      <c r="J363" s="233"/>
      <c r="K363" s="233"/>
      <c r="L363" s="238"/>
      <c r="M363" s="239"/>
      <c r="N363" s="240"/>
      <c r="O363" s="240"/>
      <c r="P363" s="240"/>
      <c r="Q363" s="240"/>
      <c r="R363" s="240"/>
      <c r="S363" s="240"/>
      <c r="T363" s="241"/>
      <c r="AT363" s="242" t="s">
        <v>276</v>
      </c>
      <c r="AU363" s="242" t="s">
        <v>143</v>
      </c>
      <c r="AV363" s="13" t="s">
        <v>132</v>
      </c>
      <c r="AW363" s="13" t="s">
        <v>40</v>
      </c>
      <c r="AX363" s="13" t="s">
        <v>84</v>
      </c>
      <c r="AY363" s="242" t="s">
        <v>128</v>
      </c>
    </row>
    <row r="364" spans="2:65" s="1" customFormat="1" ht="16.5" customHeight="1">
      <c r="B364" s="41"/>
      <c r="C364" s="183" t="s">
        <v>607</v>
      </c>
      <c r="D364" s="183" t="s">
        <v>129</v>
      </c>
      <c r="E364" s="184" t="s">
        <v>608</v>
      </c>
      <c r="F364" s="185" t="s">
        <v>609</v>
      </c>
      <c r="G364" s="186" t="s">
        <v>273</v>
      </c>
      <c r="H364" s="187">
        <v>228.61600000000001</v>
      </c>
      <c r="I364" s="188"/>
      <c r="J364" s="189">
        <f>ROUND(I364*H364,2)</f>
        <v>0</v>
      </c>
      <c r="K364" s="185" t="s">
        <v>274</v>
      </c>
      <c r="L364" s="61"/>
      <c r="M364" s="190" t="s">
        <v>33</v>
      </c>
      <c r="N364" s="191" t="s">
        <v>48</v>
      </c>
      <c r="O364" s="42"/>
      <c r="P364" s="192">
        <f>O364*H364</f>
        <v>0</v>
      </c>
      <c r="Q364" s="192">
        <v>0</v>
      </c>
      <c r="R364" s="192">
        <f>Q364*H364</f>
        <v>0</v>
      </c>
      <c r="S364" s="192">
        <v>0.01</v>
      </c>
      <c r="T364" s="193">
        <f>S364*H364</f>
        <v>2.2861600000000002</v>
      </c>
      <c r="AR364" s="24" t="s">
        <v>132</v>
      </c>
      <c r="AT364" s="24" t="s">
        <v>129</v>
      </c>
      <c r="AU364" s="24" t="s">
        <v>143</v>
      </c>
      <c r="AY364" s="24" t="s">
        <v>128</v>
      </c>
      <c r="BE364" s="194">
        <f>IF(N364="základní",J364,0)</f>
        <v>0</v>
      </c>
      <c r="BF364" s="194">
        <f>IF(N364="snížená",J364,0)</f>
        <v>0</v>
      </c>
      <c r="BG364" s="194">
        <f>IF(N364="zákl. přenesená",J364,0)</f>
        <v>0</v>
      </c>
      <c r="BH364" s="194">
        <f>IF(N364="sníž. přenesená",J364,0)</f>
        <v>0</v>
      </c>
      <c r="BI364" s="194">
        <f>IF(N364="nulová",J364,0)</f>
        <v>0</v>
      </c>
      <c r="BJ364" s="24" t="s">
        <v>84</v>
      </c>
      <c r="BK364" s="194">
        <f>ROUND(I364*H364,2)</f>
        <v>0</v>
      </c>
      <c r="BL364" s="24" t="s">
        <v>132</v>
      </c>
      <c r="BM364" s="24" t="s">
        <v>610</v>
      </c>
    </row>
    <row r="365" spans="2:65" s="11" customFormat="1" ht="12">
      <c r="B365" s="211"/>
      <c r="C365" s="212"/>
      <c r="D365" s="195" t="s">
        <v>276</v>
      </c>
      <c r="E365" s="213" t="s">
        <v>33</v>
      </c>
      <c r="F365" s="214" t="s">
        <v>277</v>
      </c>
      <c r="G365" s="212"/>
      <c r="H365" s="213" t="s">
        <v>33</v>
      </c>
      <c r="I365" s="215"/>
      <c r="J365" s="212"/>
      <c r="K365" s="212"/>
      <c r="L365" s="216"/>
      <c r="M365" s="217"/>
      <c r="N365" s="218"/>
      <c r="O365" s="218"/>
      <c r="P365" s="218"/>
      <c r="Q365" s="218"/>
      <c r="R365" s="218"/>
      <c r="S365" s="218"/>
      <c r="T365" s="219"/>
      <c r="AT365" s="220" t="s">
        <v>276</v>
      </c>
      <c r="AU365" s="220" t="s">
        <v>143</v>
      </c>
      <c r="AV365" s="11" t="s">
        <v>84</v>
      </c>
      <c r="AW365" s="11" t="s">
        <v>40</v>
      </c>
      <c r="AX365" s="11" t="s">
        <v>77</v>
      </c>
      <c r="AY365" s="220" t="s">
        <v>128</v>
      </c>
    </row>
    <row r="366" spans="2:65" s="12" customFormat="1" ht="12">
      <c r="B366" s="221"/>
      <c r="C366" s="222"/>
      <c r="D366" s="195" t="s">
        <v>276</v>
      </c>
      <c r="E366" s="223" t="s">
        <v>33</v>
      </c>
      <c r="F366" s="224" t="s">
        <v>611</v>
      </c>
      <c r="G366" s="222"/>
      <c r="H366" s="225">
        <v>228.61600000000001</v>
      </c>
      <c r="I366" s="226"/>
      <c r="J366" s="222"/>
      <c r="K366" s="222"/>
      <c r="L366" s="227"/>
      <c r="M366" s="228"/>
      <c r="N366" s="229"/>
      <c r="O366" s="229"/>
      <c r="P366" s="229"/>
      <c r="Q366" s="229"/>
      <c r="R366" s="229"/>
      <c r="S366" s="229"/>
      <c r="T366" s="230"/>
      <c r="AT366" s="231" t="s">
        <v>276</v>
      </c>
      <c r="AU366" s="231" t="s">
        <v>143</v>
      </c>
      <c r="AV366" s="12" t="s">
        <v>87</v>
      </c>
      <c r="AW366" s="12" t="s">
        <v>40</v>
      </c>
      <c r="AX366" s="12" t="s">
        <v>77</v>
      </c>
      <c r="AY366" s="231" t="s">
        <v>128</v>
      </c>
    </row>
    <row r="367" spans="2:65" s="13" customFormat="1" ht="12">
      <c r="B367" s="232"/>
      <c r="C367" s="233"/>
      <c r="D367" s="195" t="s">
        <v>276</v>
      </c>
      <c r="E367" s="234" t="s">
        <v>33</v>
      </c>
      <c r="F367" s="235" t="s">
        <v>279</v>
      </c>
      <c r="G367" s="233"/>
      <c r="H367" s="236">
        <v>228.61600000000001</v>
      </c>
      <c r="I367" s="237"/>
      <c r="J367" s="233"/>
      <c r="K367" s="233"/>
      <c r="L367" s="238"/>
      <c r="M367" s="239"/>
      <c r="N367" s="240"/>
      <c r="O367" s="240"/>
      <c r="P367" s="240"/>
      <c r="Q367" s="240"/>
      <c r="R367" s="240"/>
      <c r="S367" s="240"/>
      <c r="T367" s="241"/>
      <c r="AT367" s="242" t="s">
        <v>276</v>
      </c>
      <c r="AU367" s="242" t="s">
        <v>143</v>
      </c>
      <c r="AV367" s="13" t="s">
        <v>132</v>
      </c>
      <c r="AW367" s="13" t="s">
        <v>40</v>
      </c>
      <c r="AX367" s="13" t="s">
        <v>84</v>
      </c>
      <c r="AY367" s="242" t="s">
        <v>128</v>
      </c>
    </row>
    <row r="368" spans="2:65" s="1" customFormat="1" ht="16.5" customHeight="1">
      <c r="B368" s="41"/>
      <c r="C368" s="183" t="s">
        <v>612</v>
      </c>
      <c r="D368" s="183" t="s">
        <v>129</v>
      </c>
      <c r="E368" s="184" t="s">
        <v>613</v>
      </c>
      <c r="F368" s="185" t="s">
        <v>614</v>
      </c>
      <c r="G368" s="186" t="s">
        <v>273</v>
      </c>
      <c r="H368" s="187">
        <v>56</v>
      </c>
      <c r="I368" s="188"/>
      <c r="J368" s="189">
        <f>ROUND(I368*H368,2)</f>
        <v>0</v>
      </c>
      <c r="K368" s="185" t="s">
        <v>274</v>
      </c>
      <c r="L368" s="61"/>
      <c r="M368" s="190" t="s">
        <v>33</v>
      </c>
      <c r="N368" s="191" t="s">
        <v>48</v>
      </c>
      <c r="O368" s="42"/>
      <c r="P368" s="192">
        <f>O368*H368</f>
        <v>0</v>
      </c>
      <c r="Q368" s="192">
        <v>0</v>
      </c>
      <c r="R368" s="192">
        <f>Q368*H368</f>
        <v>0</v>
      </c>
      <c r="S368" s="192">
        <v>0.13100000000000001</v>
      </c>
      <c r="T368" s="193">
        <f>S368*H368</f>
        <v>7.3360000000000003</v>
      </c>
      <c r="AR368" s="24" t="s">
        <v>132</v>
      </c>
      <c r="AT368" s="24" t="s">
        <v>129</v>
      </c>
      <c r="AU368" s="24" t="s">
        <v>143</v>
      </c>
      <c r="AY368" s="24" t="s">
        <v>128</v>
      </c>
      <c r="BE368" s="194">
        <f>IF(N368="základní",J368,0)</f>
        <v>0</v>
      </c>
      <c r="BF368" s="194">
        <f>IF(N368="snížená",J368,0)</f>
        <v>0</v>
      </c>
      <c r="BG368" s="194">
        <f>IF(N368="zákl. přenesená",J368,0)</f>
        <v>0</v>
      </c>
      <c r="BH368" s="194">
        <f>IF(N368="sníž. přenesená",J368,0)</f>
        <v>0</v>
      </c>
      <c r="BI368" s="194">
        <f>IF(N368="nulová",J368,0)</f>
        <v>0</v>
      </c>
      <c r="BJ368" s="24" t="s">
        <v>84</v>
      </c>
      <c r="BK368" s="194">
        <f>ROUND(I368*H368,2)</f>
        <v>0</v>
      </c>
      <c r="BL368" s="24" t="s">
        <v>132</v>
      </c>
      <c r="BM368" s="24" t="s">
        <v>615</v>
      </c>
    </row>
    <row r="369" spans="2:65" s="11" customFormat="1" ht="12">
      <c r="B369" s="211"/>
      <c r="C369" s="212"/>
      <c r="D369" s="195" t="s">
        <v>276</v>
      </c>
      <c r="E369" s="213" t="s">
        <v>33</v>
      </c>
      <c r="F369" s="214" t="s">
        <v>277</v>
      </c>
      <c r="G369" s="212"/>
      <c r="H369" s="213" t="s">
        <v>33</v>
      </c>
      <c r="I369" s="215"/>
      <c r="J369" s="212"/>
      <c r="K369" s="212"/>
      <c r="L369" s="216"/>
      <c r="M369" s="217"/>
      <c r="N369" s="218"/>
      <c r="O369" s="218"/>
      <c r="P369" s="218"/>
      <c r="Q369" s="218"/>
      <c r="R369" s="218"/>
      <c r="S369" s="218"/>
      <c r="T369" s="219"/>
      <c r="AT369" s="220" t="s">
        <v>276</v>
      </c>
      <c r="AU369" s="220" t="s">
        <v>143</v>
      </c>
      <c r="AV369" s="11" t="s">
        <v>84</v>
      </c>
      <c r="AW369" s="11" t="s">
        <v>40</v>
      </c>
      <c r="AX369" s="11" t="s">
        <v>77</v>
      </c>
      <c r="AY369" s="220" t="s">
        <v>128</v>
      </c>
    </row>
    <row r="370" spans="2:65" s="12" customFormat="1" ht="12">
      <c r="B370" s="221"/>
      <c r="C370" s="222"/>
      <c r="D370" s="195" t="s">
        <v>276</v>
      </c>
      <c r="E370" s="223" t="s">
        <v>33</v>
      </c>
      <c r="F370" s="224" t="s">
        <v>616</v>
      </c>
      <c r="G370" s="222"/>
      <c r="H370" s="225">
        <v>56</v>
      </c>
      <c r="I370" s="226"/>
      <c r="J370" s="222"/>
      <c r="K370" s="222"/>
      <c r="L370" s="227"/>
      <c r="M370" s="228"/>
      <c r="N370" s="229"/>
      <c r="O370" s="229"/>
      <c r="P370" s="229"/>
      <c r="Q370" s="229"/>
      <c r="R370" s="229"/>
      <c r="S370" s="229"/>
      <c r="T370" s="230"/>
      <c r="AT370" s="231" t="s">
        <v>276</v>
      </c>
      <c r="AU370" s="231" t="s">
        <v>143</v>
      </c>
      <c r="AV370" s="12" t="s">
        <v>87</v>
      </c>
      <c r="AW370" s="12" t="s">
        <v>40</v>
      </c>
      <c r="AX370" s="12" t="s">
        <v>77</v>
      </c>
      <c r="AY370" s="231" t="s">
        <v>128</v>
      </c>
    </row>
    <row r="371" spans="2:65" s="13" customFormat="1" ht="12">
      <c r="B371" s="232"/>
      <c r="C371" s="233"/>
      <c r="D371" s="195" t="s">
        <v>276</v>
      </c>
      <c r="E371" s="234" t="s">
        <v>33</v>
      </c>
      <c r="F371" s="235" t="s">
        <v>279</v>
      </c>
      <c r="G371" s="233"/>
      <c r="H371" s="236">
        <v>56</v>
      </c>
      <c r="I371" s="237"/>
      <c r="J371" s="233"/>
      <c r="K371" s="233"/>
      <c r="L371" s="238"/>
      <c r="M371" s="239"/>
      <c r="N371" s="240"/>
      <c r="O371" s="240"/>
      <c r="P371" s="240"/>
      <c r="Q371" s="240"/>
      <c r="R371" s="240"/>
      <c r="S371" s="240"/>
      <c r="T371" s="241"/>
      <c r="AT371" s="242" t="s">
        <v>276</v>
      </c>
      <c r="AU371" s="242" t="s">
        <v>143</v>
      </c>
      <c r="AV371" s="13" t="s">
        <v>132</v>
      </c>
      <c r="AW371" s="13" t="s">
        <v>40</v>
      </c>
      <c r="AX371" s="13" t="s">
        <v>84</v>
      </c>
      <c r="AY371" s="242" t="s">
        <v>128</v>
      </c>
    </row>
    <row r="372" spans="2:65" s="1" customFormat="1" ht="16.5" customHeight="1">
      <c r="B372" s="41"/>
      <c r="C372" s="183" t="s">
        <v>617</v>
      </c>
      <c r="D372" s="183" t="s">
        <v>129</v>
      </c>
      <c r="E372" s="184" t="s">
        <v>618</v>
      </c>
      <c r="F372" s="185" t="s">
        <v>619</v>
      </c>
      <c r="G372" s="186" t="s">
        <v>273</v>
      </c>
      <c r="H372" s="187">
        <v>56</v>
      </c>
      <c r="I372" s="188"/>
      <c r="J372" s="189">
        <f>ROUND(I372*H372,2)</f>
        <v>0</v>
      </c>
      <c r="K372" s="185" t="s">
        <v>274</v>
      </c>
      <c r="L372" s="61"/>
      <c r="M372" s="190" t="s">
        <v>33</v>
      </c>
      <c r="N372" s="191" t="s">
        <v>48</v>
      </c>
      <c r="O372" s="42"/>
      <c r="P372" s="192">
        <f>O372*H372</f>
        <v>0</v>
      </c>
      <c r="Q372" s="192">
        <v>0</v>
      </c>
      <c r="R372" s="192">
        <f>Q372*H372</f>
        <v>0</v>
      </c>
      <c r="S372" s="192">
        <v>7.2999999999999995E-2</v>
      </c>
      <c r="T372" s="193">
        <f>S372*H372</f>
        <v>4.0880000000000001</v>
      </c>
      <c r="AR372" s="24" t="s">
        <v>132</v>
      </c>
      <c r="AT372" s="24" t="s">
        <v>129</v>
      </c>
      <c r="AU372" s="24" t="s">
        <v>143</v>
      </c>
      <c r="AY372" s="24" t="s">
        <v>128</v>
      </c>
      <c r="BE372" s="194">
        <f>IF(N372="základní",J372,0)</f>
        <v>0</v>
      </c>
      <c r="BF372" s="194">
        <f>IF(N372="snížená",J372,0)</f>
        <v>0</v>
      </c>
      <c r="BG372" s="194">
        <f>IF(N372="zákl. přenesená",J372,0)</f>
        <v>0</v>
      </c>
      <c r="BH372" s="194">
        <f>IF(N372="sníž. přenesená",J372,0)</f>
        <v>0</v>
      </c>
      <c r="BI372" s="194">
        <f>IF(N372="nulová",J372,0)</f>
        <v>0</v>
      </c>
      <c r="BJ372" s="24" t="s">
        <v>84</v>
      </c>
      <c r="BK372" s="194">
        <f>ROUND(I372*H372,2)</f>
        <v>0</v>
      </c>
      <c r="BL372" s="24" t="s">
        <v>132</v>
      </c>
      <c r="BM372" s="24" t="s">
        <v>620</v>
      </c>
    </row>
    <row r="373" spans="2:65" s="11" customFormat="1" ht="12">
      <c r="B373" s="211"/>
      <c r="C373" s="212"/>
      <c r="D373" s="195" t="s">
        <v>276</v>
      </c>
      <c r="E373" s="213" t="s">
        <v>33</v>
      </c>
      <c r="F373" s="214" t="s">
        <v>277</v>
      </c>
      <c r="G373" s="212"/>
      <c r="H373" s="213" t="s">
        <v>33</v>
      </c>
      <c r="I373" s="215"/>
      <c r="J373" s="212"/>
      <c r="K373" s="212"/>
      <c r="L373" s="216"/>
      <c r="M373" s="217"/>
      <c r="N373" s="218"/>
      <c r="O373" s="218"/>
      <c r="P373" s="218"/>
      <c r="Q373" s="218"/>
      <c r="R373" s="218"/>
      <c r="S373" s="218"/>
      <c r="T373" s="219"/>
      <c r="AT373" s="220" t="s">
        <v>276</v>
      </c>
      <c r="AU373" s="220" t="s">
        <v>143</v>
      </c>
      <c r="AV373" s="11" t="s">
        <v>84</v>
      </c>
      <c r="AW373" s="11" t="s">
        <v>40</v>
      </c>
      <c r="AX373" s="11" t="s">
        <v>77</v>
      </c>
      <c r="AY373" s="220" t="s">
        <v>128</v>
      </c>
    </row>
    <row r="374" spans="2:65" s="12" customFormat="1" ht="12">
      <c r="B374" s="221"/>
      <c r="C374" s="222"/>
      <c r="D374" s="195" t="s">
        <v>276</v>
      </c>
      <c r="E374" s="223" t="s">
        <v>33</v>
      </c>
      <c r="F374" s="224" t="s">
        <v>621</v>
      </c>
      <c r="G374" s="222"/>
      <c r="H374" s="225">
        <v>56</v>
      </c>
      <c r="I374" s="226"/>
      <c r="J374" s="222"/>
      <c r="K374" s="222"/>
      <c r="L374" s="227"/>
      <c r="M374" s="228"/>
      <c r="N374" s="229"/>
      <c r="O374" s="229"/>
      <c r="P374" s="229"/>
      <c r="Q374" s="229"/>
      <c r="R374" s="229"/>
      <c r="S374" s="229"/>
      <c r="T374" s="230"/>
      <c r="AT374" s="231" t="s">
        <v>276</v>
      </c>
      <c r="AU374" s="231" t="s">
        <v>143</v>
      </c>
      <c r="AV374" s="12" t="s">
        <v>87</v>
      </c>
      <c r="AW374" s="12" t="s">
        <v>40</v>
      </c>
      <c r="AX374" s="12" t="s">
        <v>77</v>
      </c>
      <c r="AY374" s="231" t="s">
        <v>128</v>
      </c>
    </row>
    <row r="375" spans="2:65" s="13" customFormat="1" ht="12">
      <c r="B375" s="232"/>
      <c r="C375" s="233"/>
      <c r="D375" s="195" t="s">
        <v>276</v>
      </c>
      <c r="E375" s="234" t="s">
        <v>33</v>
      </c>
      <c r="F375" s="235" t="s">
        <v>279</v>
      </c>
      <c r="G375" s="233"/>
      <c r="H375" s="236">
        <v>56</v>
      </c>
      <c r="I375" s="237"/>
      <c r="J375" s="233"/>
      <c r="K375" s="233"/>
      <c r="L375" s="238"/>
      <c r="M375" s="239"/>
      <c r="N375" s="240"/>
      <c r="O375" s="240"/>
      <c r="P375" s="240"/>
      <c r="Q375" s="240"/>
      <c r="R375" s="240"/>
      <c r="S375" s="240"/>
      <c r="T375" s="241"/>
      <c r="AT375" s="242" t="s">
        <v>276</v>
      </c>
      <c r="AU375" s="242" t="s">
        <v>143</v>
      </c>
      <c r="AV375" s="13" t="s">
        <v>132</v>
      </c>
      <c r="AW375" s="13" t="s">
        <v>40</v>
      </c>
      <c r="AX375" s="13" t="s">
        <v>84</v>
      </c>
      <c r="AY375" s="242" t="s">
        <v>128</v>
      </c>
    </row>
    <row r="376" spans="2:65" s="1" customFormat="1" ht="25.5" customHeight="1">
      <c r="B376" s="41"/>
      <c r="C376" s="183" t="s">
        <v>622</v>
      </c>
      <c r="D376" s="183" t="s">
        <v>129</v>
      </c>
      <c r="E376" s="184" t="s">
        <v>623</v>
      </c>
      <c r="F376" s="185" t="s">
        <v>624</v>
      </c>
      <c r="G376" s="186" t="s">
        <v>282</v>
      </c>
      <c r="H376" s="187">
        <v>6.0910000000000002</v>
      </c>
      <c r="I376" s="188"/>
      <c r="J376" s="189">
        <f>ROUND(I376*H376,2)</f>
        <v>0</v>
      </c>
      <c r="K376" s="185" t="s">
        <v>274</v>
      </c>
      <c r="L376" s="61"/>
      <c r="M376" s="190" t="s">
        <v>33</v>
      </c>
      <c r="N376" s="191" t="s">
        <v>48</v>
      </c>
      <c r="O376" s="42"/>
      <c r="P376" s="192">
        <f>O376*H376</f>
        <v>0</v>
      </c>
      <c r="Q376" s="192">
        <v>0</v>
      </c>
      <c r="R376" s="192">
        <f>Q376*H376</f>
        <v>0</v>
      </c>
      <c r="S376" s="192">
        <v>2.2000000000000002</v>
      </c>
      <c r="T376" s="193">
        <f>S376*H376</f>
        <v>13.400200000000002</v>
      </c>
      <c r="AR376" s="24" t="s">
        <v>132</v>
      </c>
      <c r="AT376" s="24" t="s">
        <v>129</v>
      </c>
      <c r="AU376" s="24" t="s">
        <v>143</v>
      </c>
      <c r="AY376" s="24" t="s">
        <v>128</v>
      </c>
      <c r="BE376" s="194">
        <f>IF(N376="základní",J376,0)</f>
        <v>0</v>
      </c>
      <c r="BF376" s="194">
        <f>IF(N376="snížená",J376,0)</f>
        <v>0</v>
      </c>
      <c r="BG376" s="194">
        <f>IF(N376="zákl. přenesená",J376,0)</f>
        <v>0</v>
      </c>
      <c r="BH376" s="194">
        <f>IF(N376="sníž. přenesená",J376,0)</f>
        <v>0</v>
      </c>
      <c r="BI376" s="194">
        <f>IF(N376="nulová",J376,0)</f>
        <v>0</v>
      </c>
      <c r="BJ376" s="24" t="s">
        <v>84</v>
      </c>
      <c r="BK376" s="194">
        <f>ROUND(I376*H376,2)</f>
        <v>0</v>
      </c>
      <c r="BL376" s="24" t="s">
        <v>132</v>
      </c>
      <c r="BM376" s="24" t="s">
        <v>625</v>
      </c>
    </row>
    <row r="377" spans="2:65" s="11" customFormat="1" ht="12">
      <c r="B377" s="211"/>
      <c r="C377" s="212"/>
      <c r="D377" s="195" t="s">
        <v>276</v>
      </c>
      <c r="E377" s="213" t="s">
        <v>33</v>
      </c>
      <c r="F377" s="214" t="s">
        <v>277</v>
      </c>
      <c r="G377" s="212"/>
      <c r="H377" s="213" t="s">
        <v>33</v>
      </c>
      <c r="I377" s="215"/>
      <c r="J377" s="212"/>
      <c r="K377" s="212"/>
      <c r="L377" s="216"/>
      <c r="M377" s="217"/>
      <c r="N377" s="218"/>
      <c r="O377" s="218"/>
      <c r="P377" s="218"/>
      <c r="Q377" s="218"/>
      <c r="R377" s="218"/>
      <c r="S377" s="218"/>
      <c r="T377" s="219"/>
      <c r="AT377" s="220" t="s">
        <v>276</v>
      </c>
      <c r="AU377" s="220" t="s">
        <v>143</v>
      </c>
      <c r="AV377" s="11" t="s">
        <v>84</v>
      </c>
      <c r="AW377" s="11" t="s">
        <v>40</v>
      </c>
      <c r="AX377" s="11" t="s">
        <v>77</v>
      </c>
      <c r="AY377" s="220" t="s">
        <v>128</v>
      </c>
    </row>
    <row r="378" spans="2:65" s="12" customFormat="1" ht="12">
      <c r="B378" s="221"/>
      <c r="C378" s="222"/>
      <c r="D378" s="195" t="s">
        <v>276</v>
      </c>
      <c r="E378" s="223" t="s">
        <v>33</v>
      </c>
      <c r="F378" s="224" t="s">
        <v>626</v>
      </c>
      <c r="G378" s="222"/>
      <c r="H378" s="225">
        <v>6.0910000000000002</v>
      </c>
      <c r="I378" s="226"/>
      <c r="J378" s="222"/>
      <c r="K378" s="222"/>
      <c r="L378" s="227"/>
      <c r="M378" s="228"/>
      <c r="N378" s="229"/>
      <c r="O378" s="229"/>
      <c r="P378" s="229"/>
      <c r="Q378" s="229"/>
      <c r="R378" s="229"/>
      <c r="S378" s="229"/>
      <c r="T378" s="230"/>
      <c r="AT378" s="231" t="s">
        <v>276</v>
      </c>
      <c r="AU378" s="231" t="s">
        <v>143</v>
      </c>
      <c r="AV378" s="12" t="s">
        <v>87</v>
      </c>
      <c r="AW378" s="12" t="s">
        <v>40</v>
      </c>
      <c r="AX378" s="12" t="s">
        <v>77</v>
      </c>
      <c r="AY378" s="231" t="s">
        <v>128</v>
      </c>
    </row>
    <row r="379" spans="2:65" s="13" customFormat="1" ht="12">
      <c r="B379" s="232"/>
      <c r="C379" s="233"/>
      <c r="D379" s="195" t="s">
        <v>276</v>
      </c>
      <c r="E379" s="234" t="s">
        <v>33</v>
      </c>
      <c r="F379" s="235" t="s">
        <v>279</v>
      </c>
      <c r="G379" s="233"/>
      <c r="H379" s="236">
        <v>6.0910000000000002</v>
      </c>
      <c r="I379" s="237"/>
      <c r="J379" s="233"/>
      <c r="K379" s="233"/>
      <c r="L379" s="238"/>
      <c r="M379" s="239"/>
      <c r="N379" s="240"/>
      <c r="O379" s="240"/>
      <c r="P379" s="240"/>
      <c r="Q379" s="240"/>
      <c r="R379" s="240"/>
      <c r="S379" s="240"/>
      <c r="T379" s="241"/>
      <c r="AT379" s="242" t="s">
        <v>276</v>
      </c>
      <c r="AU379" s="242" t="s">
        <v>143</v>
      </c>
      <c r="AV379" s="13" t="s">
        <v>132</v>
      </c>
      <c r="AW379" s="13" t="s">
        <v>40</v>
      </c>
      <c r="AX379" s="13" t="s">
        <v>84</v>
      </c>
      <c r="AY379" s="242" t="s">
        <v>128</v>
      </c>
    </row>
    <row r="380" spans="2:65" s="1" customFormat="1" ht="25.5" customHeight="1">
      <c r="B380" s="41"/>
      <c r="C380" s="183" t="s">
        <v>627</v>
      </c>
      <c r="D380" s="183" t="s">
        <v>129</v>
      </c>
      <c r="E380" s="184" t="s">
        <v>628</v>
      </c>
      <c r="F380" s="185" t="s">
        <v>629</v>
      </c>
      <c r="G380" s="186" t="s">
        <v>273</v>
      </c>
      <c r="H380" s="187">
        <v>121.812</v>
      </c>
      <c r="I380" s="188"/>
      <c r="J380" s="189">
        <f>ROUND(I380*H380,2)</f>
        <v>0</v>
      </c>
      <c r="K380" s="185" t="s">
        <v>274</v>
      </c>
      <c r="L380" s="61"/>
      <c r="M380" s="190" t="s">
        <v>33</v>
      </c>
      <c r="N380" s="191" t="s">
        <v>48</v>
      </c>
      <c r="O380" s="42"/>
      <c r="P380" s="192">
        <f>O380*H380</f>
        <v>0</v>
      </c>
      <c r="Q380" s="192">
        <v>0</v>
      </c>
      <c r="R380" s="192">
        <f>Q380*H380</f>
        <v>0</v>
      </c>
      <c r="S380" s="192">
        <v>3.5000000000000003E-2</v>
      </c>
      <c r="T380" s="193">
        <f>S380*H380</f>
        <v>4.26342</v>
      </c>
      <c r="AR380" s="24" t="s">
        <v>132</v>
      </c>
      <c r="AT380" s="24" t="s">
        <v>129</v>
      </c>
      <c r="AU380" s="24" t="s">
        <v>143</v>
      </c>
      <c r="AY380" s="24" t="s">
        <v>128</v>
      </c>
      <c r="BE380" s="194">
        <f>IF(N380="základní",J380,0)</f>
        <v>0</v>
      </c>
      <c r="BF380" s="194">
        <f>IF(N380="snížená",J380,0)</f>
        <v>0</v>
      </c>
      <c r="BG380" s="194">
        <f>IF(N380="zákl. přenesená",J380,0)</f>
        <v>0</v>
      </c>
      <c r="BH380" s="194">
        <f>IF(N380="sníž. přenesená",J380,0)</f>
        <v>0</v>
      </c>
      <c r="BI380" s="194">
        <f>IF(N380="nulová",J380,0)</f>
        <v>0</v>
      </c>
      <c r="BJ380" s="24" t="s">
        <v>84</v>
      </c>
      <c r="BK380" s="194">
        <f>ROUND(I380*H380,2)</f>
        <v>0</v>
      </c>
      <c r="BL380" s="24" t="s">
        <v>132</v>
      </c>
      <c r="BM380" s="24" t="s">
        <v>630</v>
      </c>
    </row>
    <row r="381" spans="2:65" s="11" customFormat="1" ht="12">
      <c r="B381" s="211"/>
      <c r="C381" s="212"/>
      <c r="D381" s="195" t="s">
        <v>276</v>
      </c>
      <c r="E381" s="213" t="s">
        <v>33</v>
      </c>
      <c r="F381" s="214" t="s">
        <v>277</v>
      </c>
      <c r="G381" s="212"/>
      <c r="H381" s="213" t="s">
        <v>33</v>
      </c>
      <c r="I381" s="215"/>
      <c r="J381" s="212"/>
      <c r="K381" s="212"/>
      <c r="L381" s="216"/>
      <c r="M381" s="217"/>
      <c r="N381" s="218"/>
      <c r="O381" s="218"/>
      <c r="P381" s="218"/>
      <c r="Q381" s="218"/>
      <c r="R381" s="218"/>
      <c r="S381" s="218"/>
      <c r="T381" s="219"/>
      <c r="AT381" s="220" t="s">
        <v>276</v>
      </c>
      <c r="AU381" s="220" t="s">
        <v>143</v>
      </c>
      <c r="AV381" s="11" t="s">
        <v>84</v>
      </c>
      <c r="AW381" s="11" t="s">
        <v>40</v>
      </c>
      <c r="AX381" s="11" t="s">
        <v>77</v>
      </c>
      <c r="AY381" s="220" t="s">
        <v>128</v>
      </c>
    </row>
    <row r="382" spans="2:65" s="12" customFormat="1" ht="24">
      <c r="B382" s="221"/>
      <c r="C382" s="222"/>
      <c r="D382" s="195" t="s">
        <v>276</v>
      </c>
      <c r="E382" s="223" t="s">
        <v>33</v>
      </c>
      <c r="F382" s="224" t="s">
        <v>631</v>
      </c>
      <c r="G382" s="222"/>
      <c r="H382" s="225">
        <v>121.812</v>
      </c>
      <c r="I382" s="226"/>
      <c r="J382" s="222"/>
      <c r="K382" s="222"/>
      <c r="L382" s="227"/>
      <c r="M382" s="228"/>
      <c r="N382" s="229"/>
      <c r="O382" s="229"/>
      <c r="P382" s="229"/>
      <c r="Q382" s="229"/>
      <c r="R382" s="229"/>
      <c r="S382" s="229"/>
      <c r="T382" s="230"/>
      <c r="AT382" s="231" t="s">
        <v>276</v>
      </c>
      <c r="AU382" s="231" t="s">
        <v>143</v>
      </c>
      <c r="AV382" s="12" t="s">
        <v>87</v>
      </c>
      <c r="AW382" s="12" t="s">
        <v>40</v>
      </c>
      <c r="AX382" s="12" t="s">
        <v>77</v>
      </c>
      <c r="AY382" s="231" t="s">
        <v>128</v>
      </c>
    </row>
    <row r="383" spans="2:65" s="13" customFormat="1" ht="12">
      <c r="B383" s="232"/>
      <c r="C383" s="233"/>
      <c r="D383" s="195" t="s">
        <v>276</v>
      </c>
      <c r="E383" s="234" t="s">
        <v>33</v>
      </c>
      <c r="F383" s="235" t="s">
        <v>279</v>
      </c>
      <c r="G383" s="233"/>
      <c r="H383" s="236">
        <v>121.812</v>
      </c>
      <c r="I383" s="237"/>
      <c r="J383" s="233"/>
      <c r="K383" s="233"/>
      <c r="L383" s="238"/>
      <c r="M383" s="239"/>
      <c r="N383" s="240"/>
      <c r="O383" s="240"/>
      <c r="P383" s="240"/>
      <c r="Q383" s="240"/>
      <c r="R383" s="240"/>
      <c r="S383" s="240"/>
      <c r="T383" s="241"/>
      <c r="AT383" s="242" t="s">
        <v>276</v>
      </c>
      <c r="AU383" s="242" t="s">
        <v>143</v>
      </c>
      <c r="AV383" s="13" t="s">
        <v>132</v>
      </c>
      <c r="AW383" s="13" t="s">
        <v>40</v>
      </c>
      <c r="AX383" s="13" t="s">
        <v>84</v>
      </c>
      <c r="AY383" s="242" t="s">
        <v>128</v>
      </c>
    </row>
    <row r="384" spans="2:65" s="1" customFormat="1" ht="16.5" customHeight="1">
      <c r="B384" s="41"/>
      <c r="C384" s="183" t="s">
        <v>632</v>
      </c>
      <c r="D384" s="183" t="s">
        <v>129</v>
      </c>
      <c r="E384" s="184" t="s">
        <v>633</v>
      </c>
      <c r="F384" s="185" t="s">
        <v>634</v>
      </c>
      <c r="G384" s="186" t="s">
        <v>273</v>
      </c>
      <c r="H384" s="187">
        <v>759.15700000000004</v>
      </c>
      <c r="I384" s="188"/>
      <c r="J384" s="189">
        <f>ROUND(I384*H384,2)</f>
        <v>0</v>
      </c>
      <c r="K384" s="185" t="s">
        <v>274</v>
      </c>
      <c r="L384" s="61"/>
      <c r="M384" s="190" t="s">
        <v>33</v>
      </c>
      <c r="N384" s="191" t="s">
        <v>48</v>
      </c>
      <c r="O384" s="42"/>
      <c r="P384" s="192">
        <f>O384*H384</f>
        <v>0</v>
      </c>
      <c r="Q384" s="192">
        <v>0</v>
      </c>
      <c r="R384" s="192">
        <f>Q384*H384</f>
        <v>0</v>
      </c>
      <c r="S384" s="192">
        <v>8.8999999999999996E-2</v>
      </c>
      <c r="T384" s="193">
        <f>S384*H384</f>
        <v>67.564972999999995</v>
      </c>
      <c r="AR384" s="24" t="s">
        <v>132</v>
      </c>
      <c r="AT384" s="24" t="s">
        <v>129</v>
      </c>
      <c r="AU384" s="24" t="s">
        <v>143</v>
      </c>
      <c r="AY384" s="24" t="s">
        <v>128</v>
      </c>
      <c r="BE384" s="194">
        <f>IF(N384="základní",J384,0)</f>
        <v>0</v>
      </c>
      <c r="BF384" s="194">
        <f>IF(N384="snížená",J384,0)</f>
        <v>0</v>
      </c>
      <c r="BG384" s="194">
        <f>IF(N384="zákl. přenesená",J384,0)</f>
        <v>0</v>
      </c>
      <c r="BH384" s="194">
        <f>IF(N384="sníž. přenesená",J384,0)</f>
        <v>0</v>
      </c>
      <c r="BI384" s="194">
        <f>IF(N384="nulová",J384,0)</f>
        <v>0</v>
      </c>
      <c r="BJ384" s="24" t="s">
        <v>84</v>
      </c>
      <c r="BK384" s="194">
        <f>ROUND(I384*H384,2)</f>
        <v>0</v>
      </c>
      <c r="BL384" s="24" t="s">
        <v>132</v>
      </c>
      <c r="BM384" s="24" t="s">
        <v>635</v>
      </c>
    </row>
    <row r="385" spans="2:65" s="11" customFormat="1" ht="12">
      <c r="B385" s="211"/>
      <c r="C385" s="212"/>
      <c r="D385" s="195" t="s">
        <v>276</v>
      </c>
      <c r="E385" s="213" t="s">
        <v>33</v>
      </c>
      <c r="F385" s="214" t="s">
        <v>277</v>
      </c>
      <c r="G385" s="212"/>
      <c r="H385" s="213" t="s">
        <v>33</v>
      </c>
      <c r="I385" s="215"/>
      <c r="J385" s="212"/>
      <c r="K385" s="212"/>
      <c r="L385" s="216"/>
      <c r="M385" s="217"/>
      <c r="N385" s="218"/>
      <c r="O385" s="218"/>
      <c r="P385" s="218"/>
      <c r="Q385" s="218"/>
      <c r="R385" s="218"/>
      <c r="S385" s="218"/>
      <c r="T385" s="219"/>
      <c r="AT385" s="220" t="s">
        <v>276</v>
      </c>
      <c r="AU385" s="220" t="s">
        <v>143</v>
      </c>
      <c r="AV385" s="11" t="s">
        <v>84</v>
      </c>
      <c r="AW385" s="11" t="s">
        <v>40</v>
      </c>
      <c r="AX385" s="11" t="s">
        <v>77</v>
      </c>
      <c r="AY385" s="220" t="s">
        <v>128</v>
      </c>
    </row>
    <row r="386" spans="2:65" s="11" customFormat="1" ht="12">
      <c r="B386" s="211"/>
      <c r="C386" s="212"/>
      <c r="D386" s="195" t="s">
        <v>276</v>
      </c>
      <c r="E386" s="213" t="s">
        <v>33</v>
      </c>
      <c r="F386" s="214" t="s">
        <v>415</v>
      </c>
      <c r="G386" s="212"/>
      <c r="H386" s="213" t="s">
        <v>33</v>
      </c>
      <c r="I386" s="215"/>
      <c r="J386" s="212"/>
      <c r="K386" s="212"/>
      <c r="L386" s="216"/>
      <c r="M386" s="217"/>
      <c r="N386" s="218"/>
      <c r="O386" s="218"/>
      <c r="P386" s="218"/>
      <c r="Q386" s="218"/>
      <c r="R386" s="218"/>
      <c r="S386" s="218"/>
      <c r="T386" s="219"/>
      <c r="AT386" s="220" t="s">
        <v>276</v>
      </c>
      <c r="AU386" s="220" t="s">
        <v>143</v>
      </c>
      <c r="AV386" s="11" t="s">
        <v>84</v>
      </c>
      <c r="AW386" s="11" t="s">
        <v>40</v>
      </c>
      <c r="AX386" s="11" t="s">
        <v>77</v>
      </c>
      <c r="AY386" s="220" t="s">
        <v>128</v>
      </c>
    </row>
    <row r="387" spans="2:65" s="12" customFormat="1" ht="12">
      <c r="B387" s="221"/>
      <c r="C387" s="222"/>
      <c r="D387" s="195" t="s">
        <v>276</v>
      </c>
      <c r="E387" s="223" t="s">
        <v>33</v>
      </c>
      <c r="F387" s="224" t="s">
        <v>416</v>
      </c>
      <c r="G387" s="222"/>
      <c r="H387" s="225">
        <v>759.15700000000004</v>
      </c>
      <c r="I387" s="226"/>
      <c r="J387" s="222"/>
      <c r="K387" s="222"/>
      <c r="L387" s="227"/>
      <c r="M387" s="228"/>
      <c r="N387" s="229"/>
      <c r="O387" s="229"/>
      <c r="P387" s="229"/>
      <c r="Q387" s="229"/>
      <c r="R387" s="229"/>
      <c r="S387" s="229"/>
      <c r="T387" s="230"/>
      <c r="AT387" s="231" t="s">
        <v>276</v>
      </c>
      <c r="AU387" s="231" t="s">
        <v>143</v>
      </c>
      <c r="AV387" s="12" t="s">
        <v>87</v>
      </c>
      <c r="AW387" s="12" t="s">
        <v>40</v>
      </c>
      <c r="AX387" s="12" t="s">
        <v>77</v>
      </c>
      <c r="AY387" s="231" t="s">
        <v>128</v>
      </c>
    </row>
    <row r="388" spans="2:65" s="13" customFormat="1" ht="12">
      <c r="B388" s="232"/>
      <c r="C388" s="233"/>
      <c r="D388" s="195" t="s">
        <v>276</v>
      </c>
      <c r="E388" s="234" t="s">
        <v>33</v>
      </c>
      <c r="F388" s="235" t="s">
        <v>279</v>
      </c>
      <c r="G388" s="233"/>
      <c r="H388" s="236">
        <v>759.15700000000004</v>
      </c>
      <c r="I388" s="237"/>
      <c r="J388" s="233"/>
      <c r="K388" s="233"/>
      <c r="L388" s="238"/>
      <c r="M388" s="239"/>
      <c r="N388" s="240"/>
      <c r="O388" s="240"/>
      <c r="P388" s="240"/>
      <c r="Q388" s="240"/>
      <c r="R388" s="240"/>
      <c r="S388" s="240"/>
      <c r="T388" s="241"/>
      <c r="AT388" s="242" t="s">
        <v>276</v>
      </c>
      <c r="AU388" s="242" t="s">
        <v>143</v>
      </c>
      <c r="AV388" s="13" t="s">
        <v>132</v>
      </c>
      <c r="AW388" s="13" t="s">
        <v>40</v>
      </c>
      <c r="AX388" s="13" t="s">
        <v>84</v>
      </c>
      <c r="AY388" s="242" t="s">
        <v>128</v>
      </c>
    </row>
    <row r="389" spans="2:65" s="1" customFormat="1" ht="25.5" customHeight="1">
      <c r="B389" s="41"/>
      <c r="C389" s="183" t="s">
        <v>636</v>
      </c>
      <c r="D389" s="183" t="s">
        <v>129</v>
      </c>
      <c r="E389" s="184" t="s">
        <v>637</v>
      </c>
      <c r="F389" s="185" t="s">
        <v>638</v>
      </c>
      <c r="G389" s="186" t="s">
        <v>273</v>
      </c>
      <c r="H389" s="187">
        <v>759.15700000000004</v>
      </c>
      <c r="I389" s="188"/>
      <c r="J389" s="189">
        <f>ROUND(I389*H389,2)</f>
        <v>0</v>
      </c>
      <c r="K389" s="185" t="s">
        <v>33</v>
      </c>
      <c r="L389" s="61"/>
      <c r="M389" s="190" t="s">
        <v>33</v>
      </c>
      <c r="N389" s="191" t="s">
        <v>48</v>
      </c>
      <c r="O389" s="42"/>
      <c r="P389" s="192">
        <f>O389*H389</f>
        <v>0</v>
      </c>
      <c r="Q389" s="192">
        <v>0</v>
      </c>
      <c r="R389" s="192">
        <f>Q389*H389</f>
        <v>0</v>
      </c>
      <c r="S389" s="192">
        <v>5.8999999999999997E-2</v>
      </c>
      <c r="T389" s="193">
        <f>S389*H389</f>
        <v>44.790263000000003</v>
      </c>
      <c r="AR389" s="24" t="s">
        <v>132</v>
      </c>
      <c r="AT389" s="24" t="s">
        <v>129</v>
      </c>
      <c r="AU389" s="24" t="s">
        <v>143</v>
      </c>
      <c r="AY389" s="24" t="s">
        <v>128</v>
      </c>
      <c r="BE389" s="194">
        <f>IF(N389="základní",J389,0)</f>
        <v>0</v>
      </c>
      <c r="BF389" s="194">
        <f>IF(N389="snížená",J389,0)</f>
        <v>0</v>
      </c>
      <c r="BG389" s="194">
        <f>IF(N389="zákl. přenesená",J389,0)</f>
        <v>0</v>
      </c>
      <c r="BH389" s="194">
        <f>IF(N389="sníž. přenesená",J389,0)</f>
        <v>0</v>
      </c>
      <c r="BI389" s="194">
        <f>IF(N389="nulová",J389,0)</f>
        <v>0</v>
      </c>
      <c r="BJ389" s="24" t="s">
        <v>84</v>
      </c>
      <c r="BK389" s="194">
        <f>ROUND(I389*H389,2)</f>
        <v>0</v>
      </c>
      <c r="BL389" s="24" t="s">
        <v>132</v>
      </c>
      <c r="BM389" s="24" t="s">
        <v>639</v>
      </c>
    </row>
    <row r="390" spans="2:65" s="11" customFormat="1" ht="12">
      <c r="B390" s="211"/>
      <c r="C390" s="212"/>
      <c r="D390" s="195" t="s">
        <v>276</v>
      </c>
      <c r="E390" s="213" t="s">
        <v>33</v>
      </c>
      <c r="F390" s="214" t="s">
        <v>277</v>
      </c>
      <c r="G390" s="212"/>
      <c r="H390" s="213" t="s">
        <v>33</v>
      </c>
      <c r="I390" s="215"/>
      <c r="J390" s="212"/>
      <c r="K390" s="212"/>
      <c r="L390" s="216"/>
      <c r="M390" s="217"/>
      <c r="N390" s="218"/>
      <c r="O390" s="218"/>
      <c r="P390" s="218"/>
      <c r="Q390" s="218"/>
      <c r="R390" s="218"/>
      <c r="S390" s="218"/>
      <c r="T390" s="219"/>
      <c r="AT390" s="220" t="s">
        <v>276</v>
      </c>
      <c r="AU390" s="220" t="s">
        <v>143</v>
      </c>
      <c r="AV390" s="11" t="s">
        <v>84</v>
      </c>
      <c r="AW390" s="11" t="s">
        <v>40</v>
      </c>
      <c r="AX390" s="11" t="s">
        <v>77</v>
      </c>
      <c r="AY390" s="220" t="s">
        <v>128</v>
      </c>
    </row>
    <row r="391" spans="2:65" s="11" customFormat="1" ht="12">
      <c r="B391" s="211"/>
      <c r="C391" s="212"/>
      <c r="D391" s="195" t="s">
        <v>276</v>
      </c>
      <c r="E391" s="213" t="s">
        <v>33</v>
      </c>
      <c r="F391" s="214" t="s">
        <v>415</v>
      </c>
      <c r="G391" s="212"/>
      <c r="H391" s="213" t="s">
        <v>33</v>
      </c>
      <c r="I391" s="215"/>
      <c r="J391" s="212"/>
      <c r="K391" s="212"/>
      <c r="L391" s="216"/>
      <c r="M391" s="217"/>
      <c r="N391" s="218"/>
      <c r="O391" s="218"/>
      <c r="P391" s="218"/>
      <c r="Q391" s="218"/>
      <c r="R391" s="218"/>
      <c r="S391" s="218"/>
      <c r="T391" s="219"/>
      <c r="AT391" s="220" t="s">
        <v>276</v>
      </c>
      <c r="AU391" s="220" t="s">
        <v>143</v>
      </c>
      <c r="AV391" s="11" t="s">
        <v>84</v>
      </c>
      <c r="AW391" s="11" t="s">
        <v>40</v>
      </c>
      <c r="AX391" s="11" t="s">
        <v>77</v>
      </c>
      <c r="AY391" s="220" t="s">
        <v>128</v>
      </c>
    </row>
    <row r="392" spans="2:65" s="12" customFormat="1" ht="12">
      <c r="B392" s="221"/>
      <c r="C392" s="222"/>
      <c r="D392" s="195" t="s">
        <v>276</v>
      </c>
      <c r="E392" s="223" t="s">
        <v>33</v>
      </c>
      <c r="F392" s="224" t="s">
        <v>416</v>
      </c>
      <c r="G392" s="222"/>
      <c r="H392" s="225">
        <v>759.15700000000004</v>
      </c>
      <c r="I392" s="226"/>
      <c r="J392" s="222"/>
      <c r="K392" s="222"/>
      <c r="L392" s="227"/>
      <c r="M392" s="228"/>
      <c r="N392" s="229"/>
      <c r="O392" s="229"/>
      <c r="P392" s="229"/>
      <c r="Q392" s="229"/>
      <c r="R392" s="229"/>
      <c r="S392" s="229"/>
      <c r="T392" s="230"/>
      <c r="AT392" s="231" t="s">
        <v>276</v>
      </c>
      <c r="AU392" s="231" t="s">
        <v>143</v>
      </c>
      <c r="AV392" s="12" t="s">
        <v>87</v>
      </c>
      <c r="AW392" s="12" t="s">
        <v>40</v>
      </c>
      <c r="AX392" s="12" t="s">
        <v>77</v>
      </c>
      <c r="AY392" s="231" t="s">
        <v>128</v>
      </c>
    </row>
    <row r="393" spans="2:65" s="13" customFormat="1" ht="12">
      <c r="B393" s="232"/>
      <c r="C393" s="233"/>
      <c r="D393" s="195" t="s">
        <v>276</v>
      </c>
      <c r="E393" s="234" t="s">
        <v>33</v>
      </c>
      <c r="F393" s="235" t="s">
        <v>279</v>
      </c>
      <c r="G393" s="233"/>
      <c r="H393" s="236">
        <v>759.15700000000004</v>
      </c>
      <c r="I393" s="237"/>
      <c r="J393" s="233"/>
      <c r="K393" s="233"/>
      <c r="L393" s="238"/>
      <c r="M393" s="239"/>
      <c r="N393" s="240"/>
      <c r="O393" s="240"/>
      <c r="P393" s="240"/>
      <c r="Q393" s="240"/>
      <c r="R393" s="240"/>
      <c r="S393" s="240"/>
      <c r="T393" s="241"/>
      <c r="AT393" s="242" t="s">
        <v>276</v>
      </c>
      <c r="AU393" s="242" t="s">
        <v>143</v>
      </c>
      <c r="AV393" s="13" t="s">
        <v>132</v>
      </c>
      <c r="AW393" s="13" t="s">
        <v>40</v>
      </c>
      <c r="AX393" s="13" t="s">
        <v>84</v>
      </c>
      <c r="AY393" s="242" t="s">
        <v>128</v>
      </c>
    </row>
    <row r="394" spans="2:65" s="1" customFormat="1" ht="16.5" customHeight="1">
      <c r="B394" s="41"/>
      <c r="C394" s="183" t="s">
        <v>640</v>
      </c>
      <c r="D394" s="183" t="s">
        <v>129</v>
      </c>
      <c r="E394" s="184" t="s">
        <v>641</v>
      </c>
      <c r="F394" s="185" t="s">
        <v>642</v>
      </c>
      <c r="G394" s="186" t="s">
        <v>273</v>
      </c>
      <c r="H394" s="187">
        <v>1897.893</v>
      </c>
      <c r="I394" s="188"/>
      <c r="J394" s="189">
        <f>ROUND(I394*H394,2)</f>
        <v>0</v>
      </c>
      <c r="K394" s="185" t="s">
        <v>274</v>
      </c>
      <c r="L394" s="61"/>
      <c r="M394" s="190" t="s">
        <v>33</v>
      </c>
      <c r="N394" s="191" t="s">
        <v>48</v>
      </c>
      <c r="O394" s="42"/>
      <c r="P394" s="192">
        <f>O394*H394</f>
        <v>0</v>
      </c>
      <c r="Q394" s="192">
        <v>0</v>
      </c>
      <c r="R394" s="192">
        <f>Q394*H394</f>
        <v>0</v>
      </c>
      <c r="S394" s="192">
        <v>0.01</v>
      </c>
      <c r="T394" s="193">
        <f>S394*H394</f>
        <v>18.978930000000002</v>
      </c>
      <c r="AR394" s="24" t="s">
        <v>132</v>
      </c>
      <c r="AT394" s="24" t="s">
        <v>129</v>
      </c>
      <c r="AU394" s="24" t="s">
        <v>143</v>
      </c>
      <c r="AY394" s="24" t="s">
        <v>128</v>
      </c>
      <c r="BE394" s="194">
        <f>IF(N394="základní",J394,0)</f>
        <v>0</v>
      </c>
      <c r="BF394" s="194">
        <f>IF(N394="snížená",J394,0)</f>
        <v>0</v>
      </c>
      <c r="BG394" s="194">
        <f>IF(N394="zákl. přenesená",J394,0)</f>
        <v>0</v>
      </c>
      <c r="BH394" s="194">
        <f>IF(N394="sníž. přenesená",J394,0)</f>
        <v>0</v>
      </c>
      <c r="BI394" s="194">
        <f>IF(N394="nulová",J394,0)</f>
        <v>0</v>
      </c>
      <c r="BJ394" s="24" t="s">
        <v>84</v>
      </c>
      <c r="BK394" s="194">
        <f>ROUND(I394*H394,2)</f>
        <v>0</v>
      </c>
      <c r="BL394" s="24" t="s">
        <v>132</v>
      </c>
      <c r="BM394" s="24" t="s">
        <v>643</v>
      </c>
    </row>
    <row r="395" spans="2:65" s="11" customFormat="1" ht="12">
      <c r="B395" s="211"/>
      <c r="C395" s="212"/>
      <c r="D395" s="195" t="s">
        <v>276</v>
      </c>
      <c r="E395" s="213" t="s">
        <v>33</v>
      </c>
      <c r="F395" s="214" t="s">
        <v>277</v>
      </c>
      <c r="G395" s="212"/>
      <c r="H395" s="213" t="s">
        <v>33</v>
      </c>
      <c r="I395" s="215"/>
      <c r="J395" s="212"/>
      <c r="K395" s="212"/>
      <c r="L395" s="216"/>
      <c r="M395" s="217"/>
      <c r="N395" s="218"/>
      <c r="O395" s="218"/>
      <c r="P395" s="218"/>
      <c r="Q395" s="218"/>
      <c r="R395" s="218"/>
      <c r="S395" s="218"/>
      <c r="T395" s="219"/>
      <c r="AT395" s="220" t="s">
        <v>276</v>
      </c>
      <c r="AU395" s="220" t="s">
        <v>143</v>
      </c>
      <c r="AV395" s="11" t="s">
        <v>84</v>
      </c>
      <c r="AW395" s="11" t="s">
        <v>40</v>
      </c>
      <c r="AX395" s="11" t="s">
        <v>77</v>
      </c>
      <c r="AY395" s="220" t="s">
        <v>128</v>
      </c>
    </row>
    <row r="396" spans="2:65" s="12" customFormat="1" ht="12">
      <c r="B396" s="221"/>
      <c r="C396" s="222"/>
      <c r="D396" s="195" t="s">
        <v>276</v>
      </c>
      <c r="E396" s="223" t="s">
        <v>33</v>
      </c>
      <c r="F396" s="224" t="s">
        <v>644</v>
      </c>
      <c r="G396" s="222"/>
      <c r="H396" s="225">
        <v>1815.2729999999999</v>
      </c>
      <c r="I396" s="226"/>
      <c r="J396" s="222"/>
      <c r="K396" s="222"/>
      <c r="L396" s="227"/>
      <c r="M396" s="228"/>
      <c r="N396" s="229"/>
      <c r="O396" s="229"/>
      <c r="P396" s="229"/>
      <c r="Q396" s="229"/>
      <c r="R396" s="229"/>
      <c r="S396" s="229"/>
      <c r="T396" s="230"/>
      <c r="AT396" s="231" t="s">
        <v>276</v>
      </c>
      <c r="AU396" s="231" t="s">
        <v>143</v>
      </c>
      <c r="AV396" s="12" t="s">
        <v>87</v>
      </c>
      <c r="AW396" s="12" t="s">
        <v>40</v>
      </c>
      <c r="AX396" s="12" t="s">
        <v>77</v>
      </c>
      <c r="AY396" s="231" t="s">
        <v>128</v>
      </c>
    </row>
    <row r="397" spans="2:65" s="12" customFormat="1" ht="12">
      <c r="B397" s="221"/>
      <c r="C397" s="222"/>
      <c r="D397" s="195" t="s">
        <v>276</v>
      </c>
      <c r="E397" s="223" t="s">
        <v>33</v>
      </c>
      <c r="F397" s="224" t="s">
        <v>645</v>
      </c>
      <c r="G397" s="222"/>
      <c r="H397" s="225">
        <v>82.62</v>
      </c>
      <c r="I397" s="226"/>
      <c r="J397" s="222"/>
      <c r="K397" s="222"/>
      <c r="L397" s="227"/>
      <c r="M397" s="228"/>
      <c r="N397" s="229"/>
      <c r="O397" s="229"/>
      <c r="P397" s="229"/>
      <c r="Q397" s="229"/>
      <c r="R397" s="229"/>
      <c r="S397" s="229"/>
      <c r="T397" s="230"/>
      <c r="AT397" s="231" t="s">
        <v>276</v>
      </c>
      <c r="AU397" s="231" t="s">
        <v>143</v>
      </c>
      <c r="AV397" s="12" t="s">
        <v>87</v>
      </c>
      <c r="AW397" s="12" t="s">
        <v>40</v>
      </c>
      <c r="AX397" s="12" t="s">
        <v>77</v>
      </c>
      <c r="AY397" s="231" t="s">
        <v>128</v>
      </c>
    </row>
    <row r="398" spans="2:65" s="13" customFormat="1" ht="12">
      <c r="B398" s="232"/>
      <c r="C398" s="233"/>
      <c r="D398" s="195" t="s">
        <v>276</v>
      </c>
      <c r="E398" s="234" t="s">
        <v>33</v>
      </c>
      <c r="F398" s="235" t="s">
        <v>279</v>
      </c>
      <c r="G398" s="233"/>
      <c r="H398" s="236">
        <v>1897.893</v>
      </c>
      <c r="I398" s="237"/>
      <c r="J398" s="233"/>
      <c r="K398" s="233"/>
      <c r="L398" s="238"/>
      <c r="M398" s="239"/>
      <c r="N398" s="240"/>
      <c r="O398" s="240"/>
      <c r="P398" s="240"/>
      <c r="Q398" s="240"/>
      <c r="R398" s="240"/>
      <c r="S398" s="240"/>
      <c r="T398" s="241"/>
      <c r="AT398" s="242" t="s">
        <v>276</v>
      </c>
      <c r="AU398" s="242" t="s">
        <v>143</v>
      </c>
      <c r="AV398" s="13" t="s">
        <v>132</v>
      </c>
      <c r="AW398" s="13" t="s">
        <v>40</v>
      </c>
      <c r="AX398" s="13" t="s">
        <v>84</v>
      </c>
      <c r="AY398" s="242" t="s">
        <v>128</v>
      </c>
    </row>
    <row r="399" spans="2:65" s="9" customFormat="1" ht="29.85" customHeight="1">
      <c r="B399" s="169"/>
      <c r="C399" s="170"/>
      <c r="D399" s="171" t="s">
        <v>76</v>
      </c>
      <c r="E399" s="209" t="s">
        <v>646</v>
      </c>
      <c r="F399" s="209" t="s">
        <v>647</v>
      </c>
      <c r="G399" s="170"/>
      <c r="H399" s="170"/>
      <c r="I399" s="173"/>
      <c r="J399" s="210">
        <f>BK399</f>
        <v>0</v>
      </c>
      <c r="K399" s="170"/>
      <c r="L399" s="175"/>
      <c r="M399" s="176"/>
      <c r="N399" s="177"/>
      <c r="O399" s="177"/>
      <c r="P399" s="178">
        <f>SUM(P400:P408)</f>
        <v>0</v>
      </c>
      <c r="Q399" s="177"/>
      <c r="R399" s="178">
        <f>SUM(R400:R408)</f>
        <v>0</v>
      </c>
      <c r="S399" s="177"/>
      <c r="T399" s="179">
        <f>SUM(T400:T408)</f>
        <v>0</v>
      </c>
      <c r="AR399" s="180" t="s">
        <v>84</v>
      </c>
      <c r="AT399" s="181" t="s">
        <v>76</v>
      </c>
      <c r="AU399" s="181" t="s">
        <v>84</v>
      </c>
      <c r="AY399" s="180" t="s">
        <v>128</v>
      </c>
      <c r="BK399" s="182">
        <f>SUM(BK400:BK408)</f>
        <v>0</v>
      </c>
    </row>
    <row r="400" spans="2:65" s="1" customFormat="1" ht="16.5" customHeight="1">
      <c r="B400" s="41"/>
      <c r="C400" s="183" t="s">
        <v>648</v>
      </c>
      <c r="D400" s="183" t="s">
        <v>129</v>
      </c>
      <c r="E400" s="184" t="s">
        <v>649</v>
      </c>
      <c r="F400" s="185" t="s">
        <v>650</v>
      </c>
      <c r="G400" s="186" t="s">
        <v>292</v>
      </c>
      <c r="H400" s="187">
        <v>195.703</v>
      </c>
      <c r="I400" s="188"/>
      <c r="J400" s="189">
        <f>ROUND(I400*H400,2)</f>
        <v>0</v>
      </c>
      <c r="K400" s="185" t="s">
        <v>274</v>
      </c>
      <c r="L400" s="61"/>
      <c r="M400" s="190" t="s">
        <v>33</v>
      </c>
      <c r="N400" s="191" t="s">
        <v>48</v>
      </c>
      <c r="O400" s="42"/>
      <c r="P400" s="192">
        <f>O400*H400</f>
        <v>0</v>
      </c>
      <c r="Q400" s="192">
        <v>0</v>
      </c>
      <c r="R400" s="192">
        <f>Q400*H400</f>
        <v>0</v>
      </c>
      <c r="S400" s="192">
        <v>0</v>
      </c>
      <c r="T400" s="193">
        <f>S400*H400</f>
        <v>0</v>
      </c>
      <c r="AR400" s="24" t="s">
        <v>132</v>
      </c>
      <c r="AT400" s="24" t="s">
        <v>129</v>
      </c>
      <c r="AU400" s="24" t="s">
        <v>87</v>
      </c>
      <c r="AY400" s="24" t="s">
        <v>128</v>
      </c>
      <c r="BE400" s="194">
        <f>IF(N400="základní",J400,0)</f>
        <v>0</v>
      </c>
      <c r="BF400" s="194">
        <f>IF(N400="snížená",J400,0)</f>
        <v>0</v>
      </c>
      <c r="BG400" s="194">
        <f>IF(N400="zákl. přenesená",J400,0)</f>
        <v>0</v>
      </c>
      <c r="BH400" s="194">
        <f>IF(N400="sníž. přenesená",J400,0)</f>
        <v>0</v>
      </c>
      <c r="BI400" s="194">
        <f>IF(N400="nulová",J400,0)</f>
        <v>0</v>
      </c>
      <c r="BJ400" s="24" t="s">
        <v>84</v>
      </c>
      <c r="BK400" s="194">
        <f>ROUND(I400*H400,2)</f>
        <v>0</v>
      </c>
      <c r="BL400" s="24" t="s">
        <v>132</v>
      </c>
      <c r="BM400" s="24" t="s">
        <v>651</v>
      </c>
    </row>
    <row r="401" spans="2:65" s="1" customFormat="1" ht="16.5" customHeight="1">
      <c r="B401" s="41"/>
      <c r="C401" s="183" t="s">
        <v>652</v>
      </c>
      <c r="D401" s="183" t="s">
        <v>129</v>
      </c>
      <c r="E401" s="184" t="s">
        <v>653</v>
      </c>
      <c r="F401" s="185" t="s">
        <v>654</v>
      </c>
      <c r="G401" s="186" t="s">
        <v>292</v>
      </c>
      <c r="H401" s="187">
        <v>195.703</v>
      </c>
      <c r="I401" s="188"/>
      <c r="J401" s="189">
        <f>ROUND(I401*H401,2)</f>
        <v>0</v>
      </c>
      <c r="K401" s="185" t="s">
        <v>335</v>
      </c>
      <c r="L401" s="61"/>
      <c r="M401" s="190" t="s">
        <v>33</v>
      </c>
      <c r="N401" s="191" t="s">
        <v>48</v>
      </c>
      <c r="O401" s="42"/>
      <c r="P401" s="192">
        <f>O401*H401</f>
        <v>0</v>
      </c>
      <c r="Q401" s="192">
        <v>0</v>
      </c>
      <c r="R401" s="192">
        <f>Q401*H401</f>
        <v>0</v>
      </c>
      <c r="S401" s="192">
        <v>0</v>
      </c>
      <c r="T401" s="193">
        <f>S401*H401</f>
        <v>0</v>
      </c>
      <c r="AR401" s="24" t="s">
        <v>132</v>
      </c>
      <c r="AT401" s="24" t="s">
        <v>129</v>
      </c>
      <c r="AU401" s="24" t="s">
        <v>87</v>
      </c>
      <c r="AY401" s="24" t="s">
        <v>128</v>
      </c>
      <c r="BE401" s="194">
        <f>IF(N401="základní",J401,0)</f>
        <v>0</v>
      </c>
      <c r="BF401" s="194">
        <f>IF(N401="snížená",J401,0)</f>
        <v>0</v>
      </c>
      <c r="BG401" s="194">
        <f>IF(N401="zákl. přenesená",J401,0)</f>
        <v>0</v>
      </c>
      <c r="BH401" s="194">
        <f>IF(N401="sníž. přenesená",J401,0)</f>
        <v>0</v>
      </c>
      <c r="BI401" s="194">
        <f>IF(N401="nulová",J401,0)</f>
        <v>0</v>
      </c>
      <c r="BJ401" s="24" t="s">
        <v>84</v>
      </c>
      <c r="BK401" s="194">
        <f>ROUND(I401*H401,2)</f>
        <v>0</v>
      </c>
      <c r="BL401" s="24" t="s">
        <v>132</v>
      </c>
      <c r="BM401" s="24" t="s">
        <v>655</v>
      </c>
    </row>
    <row r="402" spans="2:65" s="1" customFormat="1" ht="16.5" customHeight="1">
      <c r="B402" s="41"/>
      <c r="C402" s="183" t="s">
        <v>656</v>
      </c>
      <c r="D402" s="183" t="s">
        <v>129</v>
      </c>
      <c r="E402" s="184" t="s">
        <v>657</v>
      </c>
      <c r="F402" s="185" t="s">
        <v>658</v>
      </c>
      <c r="G402" s="186" t="s">
        <v>292</v>
      </c>
      <c r="H402" s="187">
        <v>195.703</v>
      </c>
      <c r="I402" s="188"/>
      <c r="J402" s="189">
        <f>ROUND(I402*H402,2)</f>
        <v>0</v>
      </c>
      <c r="K402" s="185" t="s">
        <v>274</v>
      </c>
      <c r="L402" s="61"/>
      <c r="M402" s="190" t="s">
        <v>33</v>
      </c>
      <c r="N402" s="191" t="s">
        <v>48</v>
      </c>
      <c r="O402" s="42"/>
      <c r="P402" s="192">
        <f>O402*H402</f>
        <v>0</v>
      </c>
      <c r="Q402" s="192">
        <v>0</v>
      </c>
      <c r="R402" s="192">
        <f>Q402*H402</f>
        <v>0</v>
      </c>
      <c r="S402" s="192">
        <v>0</v>
      </c>
      <c r="T402" s="193">
        <f>S402*H402</f>
        <v>0</v>
      </c>
      <c r="AR402" s="24" t="s">
        <v>132</v>
      </c>
      <c r="AT402" s="24" t="s">
        <v>129</v>
      </c>
      <c r="AU402" s="24" t="s">
        <v>87</v>
      </c>
      <c r="AY402" s="24" t="s">
        <v>128</v>
      </c>
      <c r="BE402" s="194">
        <f>IF(N402="základní",J402,0)</f>
        <v>0</v>
      </c>
      <c r="BF402" s="194">
        <f>IF(N402="snížená",J402,0)</f>
        <v>0</v>
      </c>
      <c r="BG402" s="194">
        <f>IF(N402="zákl. přenesená",J402,0)</f>
        <v>0</v>
      </c>
      <c r="BH402" s="194">
        <f>IF(N402="sníž. přenesená",J402,0)</f>
        <v>0</v>
      </c>
      <c r="BI402" s="194">
        <f>IF(N402="nulová",J402,0)</f>
        <v>0</v>
      </c>
      <c r="BJ402" s="24" t="s">
        <v>84</v>
      </c>
      <c r="BK402" s="194">
        <f>ROUND(I402*H402,2)</f>
        <v>0</v>
      </c>
      <c r="BL402" s="24" t="s">
        <v>132</v>
      </c>
      <c r="BM402" s="24" t="s">
        <v>659</v>
      </c>
    </row>
    <row r="403" spans="2:65" s="1" customFormat="1" ht="16.5" customHeight="1">
      <c r="B403" s="41"/>
      <c r="C403" s="183" t="s">
        <v>660</v>
      </c>
      <c r="D403" s="183" t="s">
        <v>129</v>
      </c>
      <c r="E403" s="184" t="s">
        <v>661</v>
      </c>
      <c r="F403" s="185" t="s">
        <v>662</v>
      </c>
      <c r="G403" s="186" t="s">
        <v>292</v>
      </c>
      <c r="H403" s="187">
        <v>293.55500000000001</v>
      </c>
      <c r="I403" s="188"/>
      <c r="J403" s="189">
        <f>ROUND(I403*H403,2)</f>
        <v>0</v>
      </c>
      <c r="K403" s="185" t="s">
        <v>274</v>
      </c>
      <c r="L403" s="61"/>
      <c r="M403" s="190" t="s">
        <v>33</v>
      </c>
      <c r="N403" s="191" t="s">
        <v>48</v>
      </c>
      <c r="O403" s="42"/>
      <c r="P403" s="192">
        <f>O403*H403</f>
        <v>0</v>
      </c>
      <c r="Q403" s="192">
        <v>0</v>
      </c>
      <c r="R403" s="192">
        <f>Q403*H403</f>
        <v>0</v>
      </c>
      <c r="S403" s="192">
        <v>0</v>
      </c>
      <c r="T403" s="193">
        <f>S403*H403</f>
        <v>0</v>
      </c>
      <c r="AR403" s="24" t="s">
        <v>132</v>
      </c>
      <c r="AT403" s="24" t="s">
        <v>129</v>
      </c>
      <c r="AU403" s="24" t="s">
        <v>87</v>
      </c>
      <c r="AY403" s="24" t="s">
        <v>128</v>
      </c>
      <c r="BE403" s="194">
        <f>IF(N403="základní",J403,0)</f>
        <v>0</v>
      </c>
      <c r="BF403" s="194">
        <f>IF(N403="snížená",J403,0)</f>
        <v>0</v>
      </c>
      <c r="BG403" s="194">
        <f>IF(N403="zákl. přenesená",J403,0)</f>
        <v>0</v>
      </c>
      <c r="BH403" s="194">
        <f>IF(N403="sníž. přenesená",J403,0)</f>
        <v>0</v>
      </c>
      <c r="BI403" s="194">
        <f>IF(N403="nulová",J403,0)</f>
        <v>0</v>
      </c>
      <c r="BJ403" s="24" t="s">
        <v>84</v>
      </c>
      <c r="BK403" s="194">
        <f>ROUND(I403*H403,2)</f>
        <v>0</v>
      </c>
      <c r="BL403" s="24" t="s">
        <v>132</v>
      </c>
      <c r="BM403" s="24" t="s">
        <v>663</v>
      </c>
    </row>
    <row r="404" spans="2:65" s="12" customFormat="1" ht="12">
      <c r="B404" s="221"/>
      <c r="C404" s="222"/>
      <c r="D404" s="195" t="s">
        <v>276</v>
      </c>
      <c r="E404" s="222"/>
      <c r="F404" s="224" t="s">
        <v>664</v>
      </c>
      <c r="G404" s="222"/>
      <c r="H404" s="225">
        <v>293.55500000000001</v>
      </c>
      <c r="I404" s="226"/>
      <c r="J404" s="222"/>
      <c r="K404" s="222"/>
      <c r="L404" s="227"/>
      <c r="M404" s="228"/>
      <c r="N404" s="229"/>
      <c r="O404" s="229"/>
      <c r="P404" s="229"/>
      <c r="Q404" s="229"/>
      <c r="R404" s="229"/>
      <c r="S404" s="229"/>
      <c r="T404" s="230"/>
      <c r="AT404" s="231" t="s">
        <v>276</v>
      </c>
      <c r="AU404" s="231" t="s">
        <v>87</v>
      </c>
      <c r="AV404" s="12" t="s">
        <v>87</v>
      </c>
      <c r="AW404" s="12" t="s">
        <v>6</v>
      </c>
      <c r="AX404" s="12" t="s">
        <v>84</v>
      </c>
      <c r="AY404" s="231" t="s">
        <v>128</v>
      </c>
    </row>
    <row r="405" spans="2:65" s="1" customFormat="1" ht="16.5" customHeight="1">
      <c r="B405" s="41"/>
      <c r="C405" s="183" t="s">
        <v>665</v>
      </c>
      <c r="D405" s="183" t="s">
        <v>129</v>
      </c>
      <c r="E405" s="184" t="s">
        <v>666</v>
      </c>
      <c r="F405" s="185" t="s">
        <v>667</v>
      </c>
      <c r="G405" s="186" t="s">
        <v>292</v>
      </c>
      <c r="H405" s="187">
        <v>195.703</v>
      </c>
      <c r="I405" s="188"/>
      <c r="J405" s="189">
        <f>ROUND(I405*H405,2)</f>
        <v>0</v>
      </c>
      <c r="K405" s="185" t="s">
        <v>274</v>
      </c>
      <c r="L405" s="61"/>
      <c r="M405" s="190" t="s">
        <v>33</v>
      </c>
      <c r="N405" s="191" t="s">
        <v>48</v>
      </c>
      <c r="O405" s="42"/>
      <c r="P405" s="192">
        <f>O405*H405</f>
        <v>0</v>
      </c>
      <c r="Q405" s="192">
        <v>0</v>
      </c>
      <c r="R405" s="192">
        <f>Q405*H405</f>
        <v>0</v>
      </c>
      <c r="S405" s="192">
        <v>0</v>
      </c>
      <c r="T405" s="193">
        <f>S405*H405</f>
        <v>0</v>
      </c>
      <c r="AR405" s="24" t="s">
        <v>132</v>
      </c>
      <c r="AT405" s="24" t="s">
        <v>129</v>
      </c>
      <c r="AU405" s="24" t="s">
        <v>87</v>
      </c>
      <c r="AY405" s="24" t="s">
        <v>128</v>
      </c>
      <c r="BE405" s="194">
        <f>IF(N405="základní",J405,0)</f>
        <v>0</v>
      </c>
      <c r="BF405" s="194">
        <f>IF(N405="snížená",J405,0)</f>
        <v>0</v>
      </c>
      <c r="BG405" s="194">
        <f>IF(N405="zákl. přenesená",J405,0)</f>
        <v>0</v>
      </c>
      <c r="BH405" s="194">
        <f>IF(N405="sníž. přenesená",J405,0)</f>
        <v>0</v>
      </c>
      <c r="BI405" s="194">
        <f>IF(N405="nulová",J405,0)</f>
        <v>0</v>
      </c>
      <c r="BJ405" s="24" t="s">
        <v>84</v>
      </c>
      <c r="BK405" s="194">
        <f>ROUND(I405*H405,2)</f>
        <v>0</v>
      </c>
      <c r="BL405" s="24" t="s">
        <v>132</v>
      </c>
      <c r="BM405" s="24" t="s">
        <v>668</v>
      </c>
    </row>
    <row r="406" spans="2:65" s="1" customFormat="1" ht="16.5" customHeight="1">
      <c r="B406" s="41"/>
      <c r="C406" s="183" t="s">
        <v>669</v>
      </c>
      <c r="D406" s="183" t="s">
        <v>129</v>
      </c>
      <c r="E406" s="184" t="s">
        <v>670</v>
      </c>
      <c r="F406" s="185" t="s">
        <v>671</v>
      </c>
      <c r="G406" s="186" t="s">
        <v>292</v>
      </c>
      <c r="H406" s="187">
        <v>2935.5450000000001</v>
      </c>
      <c r="I406" s="188"/>
      <c r="J406" s="189">
        <f>ROUND(I406*H406,2)</f>
        <v>0</v>
      </c>
      <c r="K406" s="185" t="s">
        <v>274</v>
      </c>
      <c r="L406" s="61"/>
      <c r="M406" s="190" t="s">
        <v>33</v>
      </c>
      <c r="N406" s="191" t="s">
        <v>48</v>
      </c>
      <c r="O406" s="42"/>
      <c r="P406" s="192">
        <f>O406*H406</f>
        <v>0</v>
      </c>
      <c r="Q406" s="192">
        <v>0</v>
      </c>
      <c r="R406" s="192">
        <f>Q406*H406</f>
        <v>0</v>
      </c>
      <c r="S406" s="192">
        <v>0</v>
      </c>
      <c r="T406" s="193">
        <f>S406*H406</f>
        <v>0</v>
      </c>
      <c r="AR406" s="24" t="s">
        <v>132</v>
      </c>
      <c r="AT406" s="24" t="s">
        <v>129</v>
      </c>
      <c r="AU406" s="24" t="s">
        <v>87</v>
      </c>
      <c r="AY406" s="24" t="s">
        <v>128</v>
      </c>
      <c r="BE406" s="194">
        <f>IF(N406="základní",J406,0)</f>
        <v>0</v>
      </c>
      <c r="BF406" s="194">
        <f>IF(N406="snížená",J406,0)</f>
        <v>0</v>
      </c>
      <c r="BG406" s="194">
        <f>IF(N406="zákl. přenesená",J406,0)</f>
        <v>0</v>
      </c>
      <c r="BH406" s="194">
        <f>IF(N406="sníž. přenesená",J406,0)</f>
        <v>0</v>
      </c>
      <c r="BI406" s="194">
        <f>IF(N406="nulová",J406,0)</f>
        <v>0</v>
      </c>
      <c r="BJ406" s="24" t="s">
        <v>84</v>
      </c>
      <c r="BK406" s="194">
        <f>ROUND(I406*H406,2)</f>
        <v>0</v>
      </c>
      <c r="BL406" s="24" t="s">
        <v>132</v>
      </c>
      <c r="BM406" s="24" t="s">
        <v>672</v>
      </c>
    </row>
    <row r="407" spans="2:65" s="12" customFormat="1" ht="12">
      <c r="B407" s="221"/>
      <c r="C407" s="222"/>
      <c r="D407" s="195" t="s">
        <v>276</v>
      </c>
      <c r="E407" s="222"/>
      <c r="F407" s="224" t="s">
        <v>673</v>
      </c>
      <c r="G407" s="222"/>
      <c r="H407" s="225">
        <v>2935.5450000000001</v>
      </c>
      <c r="I407" s="226"/>
      <c r="J407" s="222"/>
      <c r="K407" s="222"/>
      <c r="L407" s="227"/>
      <c r="M407" s="228"/>
      <c r="N407" s="229"/>
      <c r="O407" s="229"/>
      <c r="P407" s="229"/>
      <c r="Q407" s="229"/>
      <c r="R407" s="229"/>
      <c r="S407" s="229"/>
      <c r="T407" s="230"/>
      <c r="AT407" s="231" t="s">
        <v>276</v>
      </c>
      <c r="AU407" s="231" t="s">
        <v>87</v>
      </c>
      <c r="AV407" s="12" t="s">
        <v>87</v>
      </c>
      <c r="AW407" s="12" t="s">
        <v>6</v>
      </c>
      <c r="AX407" s="12" t="s">
        <v>84</v>
      </c>
      <c r="AY407" s="231" t="s">
        <v>128</v>
      </c>
    </row>
    <row r="408" spans="2:65" s="1" customFormat="1" ht="16.5" customHeight="1">
      <c r="B408" s="41"/>
      <c r="C408" s="183" t="s">
        <v>674</v>
      </c>
      <c r="D408" s="183" t="s">
        <v>129</v>
      </c>
      <c r="E408" s="184" t="s">
        <v>675</v>
      </c>
      <c r="F408" s="185" t="s">
        <v>676</v>
      </c>
      <c r="G408" s="186" t="s">
        <v>292</v>
      </c>
      <c r="H408" s="187">
        <v>195.703</v>
      </c>
      <c r="I408" s="188"/>
      <c r="J408" s="189">
        <f>ROUND(I408*H408,2)</f>
        <v>0</v>
      </c>
      <c r="K408" s="185" t="s">
        <v>274</v>
      </c>
      <c r="L408" s="61"/>
      <c r="M408" s="190" t="s">
        <v>33</v>
      </c>
      <c r="N408" s="191" t="s">
        <v>48</v>
      </c>
      <c r="O408" s="42"/>
      <c r="P408" s="192">
        <f>O408*H408</f>
        <v>0</v>
      </c>
      <c r="Q408" s="192">
        <v>0</v>
      </c>
      <c r="R408" s="192">
        <f>Q408*H408</f>
        <v>0</v>
      </c>
      <c r="S408" s="192">
        <v>0</v>
      </c>
      <c r="T408" s="193">
        <f>S408*H408</f>
        <v>0</v>
      </c>
      <c r="AR408" s="24" t="s">
        <v>132</v>
      </c>
      <c r="AT408" s="24" t="s">
        <v>129</v>
      </c>
      <c r="AU408" s="24" t="s">
        <v>87</v>
      </c>
      <c r="AY408" s="24" t="s">
        <v>128</v>
      </c>
      <c r="BE408" s="194">
        <f>IF(N408="základní",J408,0)</f>
        <v>0</v>
      </c>
      <c r="BF408" s="194">
        <f>IF(N408="snížená",J408,0)</f>
        <v>0</v>
      </c>
      <c r="BG408" s="194">
        <f>IF(N408="zákl. přenesená",J408,0)</f>
        <v>0</v>
      </c>
      <c r="BH408" s="194">
        <f>IF(N408="sníž. přenesená",J408,0)</f>
        <v>0</v>
      </c>
      <c r="BI408" s="194">
        <f>IF(N408="nulová",J408,0)</f>
        <v>0</v>
      </c>
      <c r="BJ408" s="24" t="s">
        <v>84</v>
      </c>
      <c r="BK408" s="194">
        <f>ROUND(I408*H408,2)</f>
        <v>0</v>
      </c>
      <c r="BL408" s="24" t="s">
        <v>132</v>
      </c>
      <c r="BM408" s="24" t="s">
        <v>677</v>
      </c>
    </row>
    <row r="409" spans="2:65" s="9" customFormat="1" ht="37.35" customHeight="1">
      <c r="B409" s="169"/>
      <c r="C409" s="170"/>
      <c r="D409" s="171" t="s">
        <v>76</v>
      </c>
      <c r="E409" s="172" t="s">
        <v>678</v>
      </c>
      <c r="F409" s="172" t="s">
        <v>679</v>
      </c>
      <c r="G409" s="170"/>
      <c r="H409" s="170"/>
      <c r="I409" s="173"/>
      <c r="J409" s="174">
        <f>BK409</f>
        <v>0</v>
      </c>
      <c r="K409" s="170"/>
      <c r="L409" s="175"/>
      <c r="M409" s="176"/>
      <c r="N409" s="177"/>
      <c r="O409" s="177"/>
      <c r="P409" s="178">
        <f>P410+P432+P452+P482+P488+P494+P536+P609+P750+P761+P766</f>
        <v>0</v>
      </c>
      <c r="Q409" s="177"/>
      <c r="R409" s="178">
        <f>R410+R432+R452+R482+R488+R494+R536+R609+R750+R761+R766</f>
        <v>25.818440309999996</v>
      </c>
      <c r="S409" s="177"/>
      <c r="T409" s="179">
        <f>T410+T432+T452+T482+T488+T494+T536+T609+T750+T761+T766</f>
        <v>2.6783994</v>
      </c>
      <c r="AR409" s="180" t="s">
        <v>87</v>
      </c>
      <c r="AT409" s="181" t="s">
        <v>76</v>
      </c>
      <c r="AU409" s="181" t="s">
        <v>77</v>
      </c>
      <c r="AY409" s="180" t="s">
        <v>128</v>
      </c>
      <c r="BK409" s="182">
        <f>BK410+BK432+BK452+BK482+BK488+BK494+BK536+BK609+BK750+BK761+BK766</f>
        <v>0</v>
      </c>
    </row>
    <row r="410" spans="2:65" s="9" customFormat="1" ht="19.95" customHeight="1">
      <c r="B410" s="169"/>
      <c r="C410" s="170"/>
      <c r="D410" s="171" t="s">
        <v>76</v>
      </c>
      <c r="E410" s="209" t="s">
        <v>680</v>
      </c>
      <c r="F410" s="209" t="s">
        <v>681</v>
      </c>
      <c r="G410" s="170"/>
      <c r="H410" s="170"/>
      <c r="I410" s="173"/>
      <c r="J410" s="210">
        <f>BK410</f>
        <v>0</v>
      </c>
      <c r="K410" s="170"/>
      <c r="L410" s="175"/>
      <c r="M410" s="176"/>
      <c r="N410" s="177"/>
      <c r="O410" s="177"/>
      <c r="P410" s="178">
        <f>SUM(P411:P431)</f>
        <v>0</v>
      </c>
      <c r="Q410" s="177"/>
      <c r="R410" s="178">
        <f>SUM(R411:R431)</f>
        <v>1.0334959999999997</v>
      </c>
      <c r="S410" s="177"/>
      <c r="T410" s="179">
        <f>SUM(T411:T431)</f>
        <v>0</v>
      </c>
      <c r="AR410" s="180" t="s">
        <v>87</v>
      </c>
      <c r="AT410" s="181" t="s">
        <v>76</v>
      </c>
      <c r="AU410" s="181" t="s">
        <v>84</v>
      </c>
      <c r="AY410" s="180" t="s">
        <v>128</v>
      </c>
      <c r="BK410" s="182">
        <f>SUM(BK411:BK431)</f>
        <v>0</v>
      </c>
    </row>
    <row r="411" spans="2:65" s="1" customFormat="1" ht="16.5" customHeight="1">
      <c r="B411" s="41"/>
      <c r="C411" s="183" t="s">
        <v>682</v>
      </c>
      <c r="D411" s="183" t="s">
        <v>129</v>
      </c>
      <c r="E411" s="184" t="s">
        <v>683</v>
      </c>
      <c r="F411" s="185" t="s">
        <v>684</v>
      </c>
      <c r="G411" s="186" t="s">
        <v>273</v>
      </c>
      <c r="H411" s="187">
        <v>243.624</v>
      </c>
      <c r="I411" s="188"/>
      <c r="J411" s="189">
        <f>ROUND(I411*H411,2)</f>
        <v>0</v>
      </c>
      <c r="K411" s="185" t="s">
        <v>335</v>
      </c>
      <c r="L411" s="61"/>
      <c r="M411" s="190" t="s">
        <v>33</v>
      </c>
      <c r="N411" s="191" t="s">
        <v>48</v>
      </c>
      <c r="O411" s="42"/>
      <c r="P411" s="192">
        <f>O411*H411</f>
        <v>0</v>
      </c>
      <c r="Q411" s="192">
        <v>3.0000000000000001E-3</v>
      </c>
      <c r="R411" s="192">
        <f>Q411*H411</f>
        <v>0.73087199999999997</v>
      </c>
      <c r="S411" s="192">
        <v>0</v>
      </c>
      <c r="T411" s="193">
        <f>S411*H411</f>
        <v>0</v>
      </c>
      <c r="AR411" s="24" t="s">
        <v>195</v>
      </c>
      <c r="AT411" s="24" t="s">
        <v>129</v>
      </c>
      <c r="AU411" s="24" t="s">
        <v>87</v>
      </c>
      <c r="AY411" s="24" t="s">
        <v>128</v>
      </c>
      <c r="BE411" s="194">
        <f>IF(N411="základní",J411,0)</f>
        <v>0</v>
      </c>
      <c r="BF411" s="194">
        <f>IF(N411="snížená",J411,0)</f>
        <v>0</v>
      </c>
      <c r="BG411" s="194">
        <f>IF(N411="zákl. přenesená",J411,0)</f>
        <v>0</v>
      </c>
      <c r="BH411" s="194">
        <f>IF(N411="sníž. přenesená",J411,0)</f>
        <v>0</v>
      </c>
      <c r="BI411" s="194">
        <f>IF(N411="nulová",J411,0)</f>
        <v>0</v>
      </c>
      <c r="BJ411" s="24" t="s">
        <v>84</v>
      </c>
      <c r="BK411" s="194">
        <f>ROUND(I411*H411,2)</f>
        <v>0</v>
      </c>
      <c r="BL411" s="24" t="s">
        <v>195</v>
      </c>
      <c r="BM411" s="24" t="s">
        <v>685</v>
      </c>
    </row>
    <row r="412" spans="2:65" s="11" customFormat="1" ht="24">
      <c r="B412" s="211"/>
      <c r="C412" s="212"/>
      <c r="D412" s="195" t="s">
        <v>276</v>
      </c>
      <c r="E412" s="213" t="s">
        <v>33</v>
      </c>
      <c r="F412" s="214" t="s">
        <v>498</v>
      </c>
      <c r="G412" s="212"/>
      <c r="H412" s="213" t="s">
        <v>33</v>
      </c>
      <c r="I412" s="215"/>
      <c r="J412" s="212"/>
      <c r="K412" s="212"/>
      <c r="L412" s="216"/>
      <c r="M412" s="217"/>
      <c r="N412" s="218"/>
      <c r="O412" s="218"/>
      <c r="P412" s="218"/>
      <c r="Q412" s="218"/>
      <c r="R412" s="218"/>
      <c r="S412" s="218"/>
      <c r="T412" s="219"/>
      <c r="AT412" s="220" t="s">
        <v>276</v>
      </c>
      <c r="AU412" s="220" t="s">
        <v>87</v>
      </c>
      <c r="AV412" s="11" t="s">
        <v>84</v>
      </c>
      <c r="AW412" s="11" t="s">
        <v>40</v>
      </c>
      <c r="AX412" s="11" t="s">
        <v>77</v>
      </c>
      <c r="AY412" s="220" t="s">
        <v>128</v>
      </c>
    </row>
    <row r="413" spans="2:65" s="11" customFormat="1" ht="24">
      <c r="B413" s="211"/>
      <c r="C413" s="212"/>
      <c r="D413" s="195" t="s">
        <v>276</v>
      </c>
      <c r="E413" s="213" t="s">
        <v>33</v>
      </c>
      <c r="F413" s="214" t="s">
        <v>686</v>
      </c>
      <c r="G413" s="212"/>
      <c r="H413" s="213" t="s">
        <v>33</v>
      </c>
      <c r="I413" s="215"/>
      <c r="J413" s="212"/>
      <c r="K413" s="212"/>
      <c r="L413" s="216"/>
      <c r="M413" s="217"/>
      <c r="N413" s="218"/>
      <c r="O413" s="218"/>
      <c r="P413" s="218"/>
      <c r="Q413" s="218"/>
      <c r="R413" s="218"/>
      <c r="S413" s="218"/>
      <c r="T413" s="219"/>
      <c r="AT413" s="220" t="s">
        <v>276</v>
      </c>
      <c r="AU413" s="220" t="s">
        <v>87</v>
      </c>
      <c r="AV413" s="11" t="s">
        <v>84</v>
      </c>
      <c r="AW413" s="11" t="s">
        <v>40</v>
      </c>
      <c r="AX413" s="11" t="s">
        <v>77</v>
      </c>
      <c r="AY413" s="220" t="s">
        <v>128</v>
      </c>
    </row>
    <row r="414" spans="2:65" s="12" customFormat="1" ht="12">
      <c r="B414" s="221"/>
      <c r="C414" s="222"/>
      <c r="D414" s="195" t="s">
        <v>276</v>
      </c>
      <c r="E414" s="223" t="s">
        <v>33</v>
      </c>
      <c r="F414" s="224" t="s">
        <v>687</v>
      </c>
      <c r="G414" s="222"/>
      <c r="H414" s="225">
        <v>243.624</v>
      </c>
      <c r="I414" s="226"/>
      <c r="J414" s="222"/>
      <c r="K414" s="222"/>
      <c r="L414" s="227"/>
      <c r="M414" s="228"/>
      <c r="N414" s="229"/>
      <c r="O414" s="229"/>
      <c r="P414" s="229"/>
      <c r="Q414" s="229"/>
      <c r="R414" s="229"/>
      <c r="S414" s="229"/>
      <c r="T414" s="230"/>
      <c r="AT414" s="231" t="s">
        <v>276</v>
      </c>
      <c r="AU414" s="231" t="s">
        <v>87</v>
      </c>
      <c r="AV414" s="12" t="s">
        <v>87</v>
      </c>
      <c r="AW414" s="12" t="s">
        <v>40</v>
      </c>
      <c r="AX414" s="12" t="s">
        <v>77</v>
      </c>
      <c r="AY414" s="231" t="s">
        <v>128</v>
      </c>
    </row>
    <row r="415" spans="2:65" s="13" customFormat="1" ht="12">
      <c r="B415" s="232"/>
      <c r="C415" s="233"/>
      <c r="D415" s="195" t="s">
        <v>276</v>
      </c>
      <c r="E415" s="234" t="s">
        <v>33</v>
      </c>
      <c r="F415" s="235" t="s">
        <v>279</v>
      </c>
      <c r="G415" s="233"/>
      <c r="H415" s="236">
        <v>243.624</v>
      </c>
      <c r="I415" s="237"/>
      <c r="J415" s="233"/>
      <c r="K415" s="233"/>
      <c r="L415" s="238"/>
      <c r="M415" s="239"/>
      <c r="N415" s="240"/>
      <c r="O415" s="240"/>
      <c r="P415" s="240"/>
      <c r="Q415" s="240"/>
      <c r="R415" s="240"/>
      <c r="S415" s="240"/>
      <c r="T415" s="241"/>
      <c r="AT415" s="242" t="s">
        <v>276</v>
      </c>
      <c r="AU415" s="242" t="s">
        <v>87</v>
      </c>
      <c r="AV415" s="13" t="s">
        <v>132</v>
      </c>
      <c r="AW415" s="13" t="s">
        <v>40</v>
      </c>
      <c r="AX415" s="13" t="s">
        <v>84</v>
      </c>
      <c r="AY415" s="242" t="s">
        <v>128</v>
      </c>
    </row>
    <row r="416" spans="2:65" s="1" customFormat="1" ht="16.5" customHeight="1">
      <c r="B416" s="41"/>
      <c r="C416" s="183" t="s">
        <v>688</v>
      </c>
      <c r="D416" s="183" t="s">
        <v>129</v>
      </c>
      <c r="E416" s="184" t="s">
        <v>689</v>
      </c>
      <c r="F416" s="185" t="s">
        <v>690</v>
      </c>
      <c r="G416" s="186" t="s">
        <v>273</v>
      </c>
      <c r="H416" s="187">
        <v>72.8</v>
      </c>
      <c r="I416" s="188"/>
      <c r="J416" s="189">
        <f>ROUND(I416*H416,2)</f>
        <v>0</v>
      </c>
      <c r="K416" s="185" t="s">
        <v>335</v>
      </c>
      <c r="L416" s="61"/>
      <c r="M416" s="190" t="s">
        <v>33</v>
      </c>
      <c r="N416" s="191" t="s">
        <v>48</v>
      </c>
      <c r="O416" s="42"/>
      <c r="P416" s="192">
        <f>O416*H416</f>
        <v>0</v>
      </c>
      <c r="Q416" s="192">
        <v>3.0000000000000001E-3</v>
      </c>
      <c r="R416" s="192">
        <f>Q416*H416</f>
        <v>0.21839999999999998</v>
      </c>
      <c r="S416" s="192">
        <v>0</v>
      </c>
      <c r="T416" s="193">
        <f>S416*H416</f>
        <v>0</v>
      </c>
      <c r="AR416" s="24" t="s">
        <v>195</v>
      </c>
      <c r="AT416" s="24" t="s">
        <v>129</v>
      </c>
      <c r="AU416" s="24" t="s">
        <v>87</v>
      </c>
      <c r="AY416" s="24" t="s">
        <v>128</v>
      </c>
      <c r="BE416" s="194">
        <f>IF(N416="základní",J416,0)</f>
        <v>0</v>
      </c>
      <c r="BF416" s="194">
        <f>IF(N416="snížená",J416,0)</f>
        <v>0</v>
      </c>
      <c r="BG416" s="194">
        <f>IF(N416="zákl. přenesená",J416,0)</f>
        <v>0</v>
      </c>
      <c r="BH416" s="194">
        <f>IF(N416="sníž. přenesená",J416,0)</f>
        <v>0</v>
      </c>
      <c r="BI416" s="194">
        <f>IF(N416="nulová",J416,0)</f>
        <v>0</v>
      </c>
      <c r="BJ416" s="24" t="s">
        <v>84</v>
      </c>
      <c r="BK416" s="194">
        <f>ROUND(I416*H416,2)</f>
        <v>0</v>
      </c>
      <c r="BL416" s="24" t="s">
        <v>195</v>
      </c>
      <c r="BM416" s="24" t="s">
        <v>691</v>
      </c>
    </row>
    <row r="417" spans="2:65" s="11" customFormat="1" ht="24">
      <c r="B417" s="211"/>
      <c r="C417" s="212"/>
      <c r="D417" s="195" t="s">
        <v>276</v>
      </c>
      <c r="E417" s="213" t="s">
        <v>33</v>
      </c>
      <c r="F417" s="214" t="s">
        <v>498</v>
      </c>
      <c r="G417" s="212"/>
      <c r="H417" s="213" t="s">
        <v>33</v>
      </c>
      <c r="I417" s="215"/>
      <c r="J417" s="212"/>
      <c r="K417" s="212"/>
      <c r="L417" s="216"/>
      <c r="M417" s="217"/>
      <c r="N417" s="218"/>
      <c r="O417" s="218"/>
      <c r="P417" s="218"/>
      <c r="Q417" s="218"/>
      <c r="R417" s="218"/>
      <c r="S417" s="218"/>
      <c r="T417" s="219"/>
      <c r="AT417" s="220" t="s">
        <v>276</v>
      </c>
      <c r="AU417" s="220" t="s">
        <v>87</v>
      </c>
      <c r="AV417" s="11" t="s">
        <v>84</v>
      </c>
      <c r="AW417" s="11" t="s">
        <v>40</v>
      </c>
      <c r="AX417" s="11" t="s">
        <v>77</v>
      </c>
      <c r="AY417" s="220" t="s">
        <v>128</v>
      </c>
    </row>
    <row r="418" spans="2:65" s="12" customFormat="1" ht="12">
      <c r="B418" s="221"/>
      <c r="C418" s="222"/>
      <c r="D418" s="195" t="s">
        <v>276</v>
      </c>
      <c r="E418" s="223" t="s">
        <v>33</v>
      </c>
      <c r="F418" s="224" t="s">
        <v>692</v>
      </c>
      <c r="G418" s="222"/>
      <c r="H418" s="225">
        <v>72.8</v>
      </c>
      <c r="I418" s="226"/>
      <c r="J418" s="222"/>
      <c r="K418" s="222"/>
      <c r="L418" s="227"/>
      <c r="M418" s="228"/>
      <c r="N418" s="229"/>
      <c r="O418" s="229"/>
      <c r="P418" s="229"/>
      <c r="Q418" s="229"/>
      <c r="R418" s="229"/>
      <c r="S418" s="229"/>
      <c r="T418" s="230"/>
      <c r="AT418" s="231" t="s">
        <v>276</v>
      </c>
      <c r="AU418" s="231" t="s">
        <v>87</v>
      </c>
      <c r="AV418" s="12" t="s">
        <v>87</v>
      </c>
      <c r="AW418" s="12" t="s">
        <v>40</v>
      </c>
      <c r="AX418" s="12" t="s">
        <v>77</v>
      </c>
      <c r="AY418" s="231" t="s">
        <v>128</v>
      </c>
    </row>
    <row r="419" spans="2:65" s="13" customFormat="1" ht="12">
      <c r="B419" s="232"/>
      <c r="C419" s="233"/>
      <c r="D419" s="195" t="s">
        <v>276</v>
      </c>
      <c r="E419" s="234" t="s">
        <v>33</v>
      </c>
      <c r="F419" s="235" t="s">
        <v>279</v>
      </c>
      <c r="G419" s="233"/>
      <c r="H419" s="236">
        <v>72.8</v>
      </c>
      <c r="I419" s="237"/>
      <c r="J419" s="233"/>
      <c r="K419" s="233"/>
      <c r="L419" s="238"/>
      <c r="M419" s="239"/>
      <c r="N419" s="240"/>
      <c r="O419" s="240"/>
      <c r="P419" s="240"/>
      <c r="Q419" s="240"/>
      <c r="R419" s="240"/>
      <c r="S419" s="240"/>
      <c r="T419" s="241"/>
      <c r="AT419" s="242" t="s">
        <v>276</v>
      </c>
      <c r="AU419" s="242" t="s">
        <v>87</v>
      </c>
      <c r="AV419" s="13" t="s">
        <v>132</v>
      </c>
      <c r="AW419" s="13" t="s">
        <v>40</v>
      </c>
      <c r="AX419" s="13" t="s">
        <v>84</v>
      </c>
      <c r="AY419" s="242" t="s">
        <v>128</v>
      </c>
    </row>
    <row r="420" spans="2:65" s="1" customFormat="1" ht="25.5" customHeight="1">
      <c r="B420" s="41"/>
      <c r="C420" s="183" t="s">
        <v>693</v>
      </c>
      <c r="D420" s="183" t="s">
        <v>129</v>
      </c>
      <c r="E420" s="184" t="s">
        <v>694</v>
      </c>
      <c r="F420" s="185" t="s">
        <v>695</v>
      </c>
      <c r="G420" s="186" t="s">
        <v>273</v>
      </c>
      <c r="H420" s="187">
        <v>112</v>
      </c>
      <c r="I420" s="188"/>
      <c r="J420" s="189">
        <f>ROUND(I420*H420,2)</f>
        <v>0</v>
      </c>
      <c r="K420" s="185" t="s">
        <v>274</v>
      </c>
      <c r="L420" s="61"/>
      <c r="M420" s="190" t="s">
        <v>33</v>
      </c>
      <c r="N420" s="191" t="s">
        <v>48</v>
      </c>
      <c r="O420" s="42"/>
      <c r="P420" s="192">
        <f>O420*H420</f>
        <v>0</v>
      </c>
      <c r="Q420" s="192">
        <v>0</v>
      </c>
      <c r="R420" s="192">
        <f>Q420*H420</f>
        <v>0</v>
      </c>
      <c r="S420" s="192">
        <v>0</v>
      </c>
      <c r="T420" s="193">
        <f>S420*H420</f>
        <v>0</v>
      </c>
      <c r="AR420" s="24" t="s">
        <v>195</v>
      </c>
      <c r="AT420" s="24" t="s">
        <v>129</v>
      </c>
      <c r="AU420" s="24" t="s">
        <v>87</v>
      </c>
      <c r="AY420" s="24" t="s">
        <v>128</v>
      </c>
      <c r="BE420" s="194">
        <f>IF(N420="základní",J420,0)</f>
        <v>0</v>
      </c>
      <c r="BF420" s="194">
        <f>IF(N420="snížená",J420,0)</f>
        <v>0</v>
      </c>
      <c r="BG420" s="194">
        <f>IF(N420="zákl. přenesená",J420,0)</f>
        <v>0</v>
      </c>
      <c r="BH420" s="194">
        <f>IF(N420="sníž. přenesená",J420,0)</f>
        <v>0</v>
      </c>
      <c r="BI420" s="194">
        <f>IF(N420="nulová",J420,0)</f>
        <v>0</v>
      </c>
      <c r="BJ420" s="24" t="s">
        <v>84</v>
      </c>
      <c r="BK420" s="194">
        <f>ROUND(I420*H420,2)</f>
        <v>0</v>
      </c>
      <c r="BL420" s="24" t="s">
        <v>195</v>
      </c>
      <c r="BM420" s="24" t="s">
        <v>696</v>
      </c>
    </row>
    <row r="421" spans="2:65" s="11" customFormat="1" ht="12">
      <c r="B421" s="211"/>
      <c r="C421" s="212"/>
      <c r="D421" s="195" t="s">
        <v>276</v>
      </c>
      <c r="E421" s="213" t="s">
        <v>33</v>
      </c>
      <c r="F421" s="214" t="s">
        <v>277</v>
      </c>
      <c r="G421" s="212"/>
      <c r="H421" s="213" t="s">
        <v>33</v>
      </c>
      <c r="I421" s="215"/>
      <c r="J421" s="212"/>
      <c r="K421" s="212"/>
      <c r="L421" s="216"/>
      <c r="M421" s="217"/>
      <c r="N421" s="218"/>
      <c r="O421" s="218"/>
      <c r="P421" s="218"/>
      <c r="Q421" s="218"/>
      <c r="R421" s="218"/>
      <c r="S421" s="218"/>
      <c r="T421" s="219"/>
      <c r="AT421" s="220" t="s">
        <v>276</v>
      </c>
      <c r="AU421" s="220" t="s">
        <v>87</v>
      </c>
      <c r="AV421" s="11" t="s">
        <v>84</v>
      </c>
      <c r="AW421" s="11" t="s">
        <v>40</v>
      </c>
      <c r="AX421" s="11" t="s">
        <v>77</v>
      </c>
      <c r="AY421" s="220" t="s">
        <v>128</v>
      </c>
    </row>
    <row r="422" spans="2:65" s="12" customFormat="1" ht="12">
      <c r="B422" s="221"/>
      <c r="C422" s="222"/>
      <c r="D422" s="195" t="s">
        <v>276</v>
      </c>
      <c r="E422" s="223" t="s">
        <v>33</v>
      </c>
      <c r="F422" s="224" t="s">
        <v>697</v>
      </c>
      <c r="G422" s="222"/>
      <c r="H422" s="225">
        <v>112</v>
      </c>
      <c r="I422" s="226"/>
      <c r="J422" s="222"/>
      <c r="K422" s="222"/>
      <c r="L422" s="227"/>
      <c r="M422" s="228"/>
      <c r="N422" s="229"/>
      <c r="O422" s="229"/>
      <c r="P422" s="229"/>
      <c r="Q422" s="229"/>
      <c r="R422" s="229"/>
      <c r="S422" s="229"/>
      <c r="T422" s="230"/>
      <c r="AT422" s="231" t="s">
        <v>276</v>
      </c>
      <c r="AU422" s="231" t="s">
        <v>87</v>
      </c>
      <c r="AV422" s="12" t="s">
        <v>87</v>
      </c>
      <c r="AW422" s="12" t="s">
        <v>40</v>
      </c>
      <c r="AX422" s="12" t="s">
        <v>77</v>
      </c>
      <c r="AY422" s="231" t="s">
        <v>128</v>
      </c>
    </row>
    <row r="423" spans="2:65" s="13" customFormat="1" ht="12">
      <c r="B423" s="232"/>
      <c r="C423" s="233"/>
      <c r="D423" s="195" t="s">
        <v>276</v>
      </c>
      <c r="E423" s="234" t="s">
        <v>33</v>
      </c>
      <c r="F423" s="235" t="s">
        <v>279</v>
      </c>
      <c r="G423" s="233"/>
      <c r="H423" s="236">
        <v>112</v>
      </c>
      <c r="I423" s="237"/>
      <c r="J423" s="233"/>
      <c r="K423" s="233"/>
      <c r="L423" s="238"/>
      <c r="M423" s="239"/>
      <c r="N423" s="240"/>
      <c r="O423" s="240"/>
      <c r="P423" s="240"/>
      <c r="Q423" s="240"/>
      <c r="R423" s="240"/>
      <c r="S423" s="240"/>
      <c r="T423" s="241"/>
      <c r="AT423" s="242" t="s">
        <v>276</v>
      </c>
      <c r="AU423" s="242" t="s">
        <v>87</v>
      </c>
      <c r="AV423" s="13" t="s">
        <v>132</v>
      </c>
      <c r="AW423" s="13" t="s">
        <v>40</v>
      </c>
      <c r="AX423" s="13" t="s">
        <v>84</v>
      </c>
      <c r="AY423" s="242" t="s">
        <v>128</v>
      </c>
    </row>
    <row r="424" spans="2:65" s="1" customFormat="1" ht="16.5" customHeight="1">
      <c r="B424" s="41"/>
      <c r="C424" s="243" t="s">
        <v>698</v>
      </c>
      <c r="D424" s="243" t="s">
        <v>319</v>
      </c>
      <c r="E424" s="244" t="s">
        <v>699</v>
      </c>
      <c r="F424" s="245" t="s">
        <v>700</v>
      </c>
      <c r="G424" s="246" t="s">
        <v>273</v>
      </c>
      <c r="H424" s="247">
        <v>134.4</v>
      </c>
      <c r="I424" s="248"/>
      <c r="J424" s="249">
        <f>ROUND(I424*H424,2)</f>
        <v>0</v>
      </c>
      <c r="K424" s="245" t="s">
        <v>274</v>
      </c>
      <c r="L424" s="250"/>
      <c r="M424" s="251" t="s">
        <v>33</v>
      </c>
      <c r="N424" s="252" t="s">
        <v>48</v>
      </c>
      <c r="O424" s="42"/>
      <c r="P424" s="192">
        <f>O424*H424</f>
        <v>0</v>
      </c>
      <c r="Q424" s="192">
        <v>5.0000000000000001E-4</v>
      </c>
      <c r="R424" s="192">
        <f>Q424*H424</f>
        <v>6.720000000000001E-2</v>
      </c>
      <c r="S424" s="192">
        <v>0</v>
      </c>
      <c r="T424" s="193">
        <f>S424*H424</f>
        <v>0</v>
      </c>
      <c r="AR424" s="24" t="s">
        <v>411</v>
      </c>
      <c r="AT424" s="24" t="s">
        <v>319</v>
      </c>
      <c r="AU424" s="24" t="s">
        <v>87</v>
      </c>
      <c r="AY424" s="24" t="s">
        <v>128</v>
      </c>
      <c r="BE424" s="194">
        <f>IF(N424="základní",J424,0)</f>
        <v>0</v>
      </c>
      <c r="BF424" s="194">
        <f>IF(N424="snížená",J424,0)</f>
        <v>0</v>
      </c>
      <c r="BG424" s="194">
        <f>IF(N424="zákl. přenesená",J424,0)</f>
        <v>0</v>
      </c>
      <c r="BH424" s="194">
        <f>IF(N424="sníž. přenesená",J424,0)</f>
        <v>0</v>
      </c>
      <c r="BI424" s="194">
        <f>IF(N424="nulová",J424,0)</f>
        <v>0</v>
      </c>
      <c r="BJ424" s="24" t="s">
        <v>84</v>
      </c>
      <c r="BK424" s="194">
        <f>ROUND(I424*H424,2)</f>
        <v>0</v>
      </c>
      <c r="BL424" s="24" t="s">
        <v>195</v>
      </c>
      <c r="BM424" s="24" t="s">
        <v>701</v>
      </c>
    </row>
    <row r="425" spans="2:65" s="12" customFormat="1" ht="12">
      <c r="B425" s="221"/>
      <c r="C425" s="222"/>
      <c r="D425" s="195" t="s">
        <v>276</v>
      </c>
      <c r="E425" s="222"/>
      <c r="F425" s="224" t="s">
        <v>702</v>
      </c>
      <c r="G425" s="222"/>
      <c r="H425" s="225">
        <v>134.4</v>
      </c>
      <c r="I425" s="226"/>
      <c r="J425" s="222"/>
      <c r="K425" s="222"/>
      <c r="L425" s="227"/>
      <c r="M425" s="228"/>
      <c r="N425" s="229"/>
      <c r="O425" s="229"/>
      <c r="P425" s="229"/>
      <c r="Q425" s="229"/>
      <c r="R425" s="229"/>
      <c r="S425" s="229"/>
      <c r="T425" s="230"/>
      <c r="AT425" s="231" t="s">
        <v>276</v>
      </c>
      <c r="AU425" s="231" t="s">
        <v>87</v>
      </c>
      <c r="AV425" s="12" t="s">
        <v>87</v>
      </c>
      <c r="AW425" s="12" t="s">
        <v>6</v>
      </c>
      <c r="AX425" s="12" t="s">
        <v>84</v>
      </c>
      <c r="AY425" s="231" t="s">
        <v>128</v>
      </c>
    </row>
    <row r="426" spans="2:65" s="1" customFormat="1" ht="16.5" customHeight="1">
      <c r="B426" s="41"/>
      <c r="C426" s="243" t="s">
        <v>703</v>
      </c>
      <c r="D426" s="243" t="s">
        <v>319</v>
      </c>
      <c r="E426" s="244" t="s">
        <v>704</v>
      </c>
      <c r="F426" s="245" t="s">
        <v>705</v>
      </c>
      <c r="G426" s="246" t="s">
        <v>273</v>
      </c>
      <c r="H426" s="247">
        <v>134.4</v>
      </c>
      <c r="I426" s="248"/>
      <c r="J426" s="249">
        <f>ROUND(I426*H426,2)</f>
        <v>0</v>
      </c>
      <c r="K426" s="245" t="s">
        <v>274</v>
      </c>
      <c r="L426" s="250"/>
      <c r="M426" s="251" t="s">
        <v>33</v>
      </c>
      <c r="N426" s="252" t="s">
        <v>48</v>
      </c>
      <c r="O426" s="42"/>
      <c r="P426" s="192">
        <f>O426*H426</f>
        <v>0</v>
      </c>
      <c r="Q426" s="192">
        <v>1.0000000000000001E-5</v>
      </c>
      <c r="R426" s="192">
        <f>Q426*H426</f>
        <v>1.3440000000000001E-3</v>
      </c>
      <c r="S426" s="192">
        <v>0</v>
      </c>
      <c r="T426" s="193">
        <f>S426*H426</f>
        <v>0</v>
      </c>
      <c r="AR426" s="24" t="s">
        <v>411</v>
      </c>
      <c r="AT426" s="24" t="s">
        <v>319</v>
      </c>
      <c r="AU426" s="24" t="s">
        <v>87</v>
      </c>
      <c r="AY426" s="24" t="s">
        <v>128</v>
      </c>
      <c r="BE426" s="194">
        <f>IF(N426="základní",J426,0)</f>
        <v>0</v>
      </c>
      <c r="BF426" s="194">
        <f>IF(N426="snížená",J426,0)</f>
        <v>0</v>
      </c>
      <c r="BG426" s="194">
        <f>IF(N426="zákl. přenesená",J426,0)</f>
        <v>0</v>
      </c>
      <c r="BH426" s="194">
        <f>IF(N426="sníž. přenesená",J426,0)</f>
        <v>0</v>
      </c>
      <c r="BI426" s="194">
        <f>IF(N426="nulová",J426,0)</f>
        <v>0</v>
      </c>
      <c r="BJ426" s="24" t="s">
        <v>84</v>
      </c>
      <c r="BK426" s="194">
        <f>ROUND(I426*H426,2)</f>
        <v>0</v>
      </c>
      <c r="BL426" s="24" t="s">
        <v>195</v>
      </c>
      <c r="BM426" s="24" t="s">
        <v>706</v>
      </c>
    </row>
    <row r="427" spans="2:65" s="12" customFormat="1" ht="12">
      <c r="B427" s="221"/>
      <c r="C427" s="222"/>
      <c r="D427" s="195" t="s">
        <v>276</v>
      </c>
      <c r="E427" s="222"/>
      <c r="F427" s="224" t="s">
        <v>702</v>
      </c>
      <c r="G427" s="222"/>
      <c r="H427" s="225">
        <v>134.4</v>
      </c>
      <c r="I427" s="226"/>
      <c r="J427" s="222"/>
      <c r="K427" s="222"/>
      <c r="L427" s="227"/>
      <c r="M427" s="228"/>
      <c r="N427" s="229"/>
      <c r="O427" s="229"/>
      <c r="P427" s="229"/>
      <c r="Q427" s="229"/>
      <c r="R427" s="229"/>
      <c r="S427" s="229"/>
      <c r="T427" s="230"/>
      <c r="AT427" s="231" t="s">
        <v>276</v>
      </c>
      <c r="AU427" s="231" t="s">
        <v>87</v>
      </c>
      <c r="AV427" s="12" t="s">
        <v>87</v>
      </c>
      <c r="AW427" s="12" t="s">
        <v>6</v>
      </c>
      <c r="AX427" s="12" t="s">
        <v>84</v>
      </c>
      <c r="AY427" s="231" t="s">
        <v>128</v>
      </c>
    </row>
    <row r="428" spans="2:65" s="1" customFormat="1" ht="25.5" customHeight="1">
      <c r="B428" s="41"/>
      <c r="C428" s="183" t="s">
        <v>707</v>
      </c>
      <c r="D428" s="183" t="s">
        <v>129</v>
      </c>
      <c r="E428" s="184" t="s">
        <v>708</v>
      </c>
      <c r="F428" s="185" t="s">
        <v>709</v>
      </c>
      <c r="G428" s="186" t="s">
        <v>394</v>
      </c>
      <c r="H428" s="187">
        <v>56</v>
      </c>
      <c r="I428" s="188"/>
      <c r="J428" s="189">
        <f>ROUND(I428*H428,2)</f>
        <v>0</v>
      </c>
      <c r="K428" s="185" t="s">
        <v>274</v>
      </c>
      <c r="L428" s="61"/>
      <c r="M428" s="190" t="s">
        <v>33</v>
      </c>
      <c r="N428" s="191" t="s">
        <v>48</v>
      </c>
      <c r="O428" s="42"/>
      <c r="P428" s="192">
        <f>O428*H428</f>
        <v>0</v>
      </c>
      <c r="Q428" s="192">
        <v>2.7999999999999998E-4</v>
      </c>
      <c r="R428" s="192">
        <f>Q428*H428</f>
        <v>1.5679999999999999E-2</v>
      </c>
      <c r="S428" s="192">
        <v>0</v>
      </c>
      <c r="T428" s="193">
        <f>S428*H428</f>
        <v>0</v>
      </c>
      <c r="AR428" s="24" t="s">
        <v>195</v>
      </c>
      <c r="AT428" s="24" t="s">
        <v>129</v>
      </c>
      <c r="AU428" s="24" t="s">
        <v>87</v>
      </c>
      <c r="AY428" s="24" t="s">
        <v>128</v>
      </c>
      <c r="BE428" s="194">
        <f>IF(N428="základní",J428,0)</f>
        <v>0</v>
      </c>
      <c r="BF428" s="194">
        <f>IF(N428="snížená",J428,0)</f>
        <v>0</v>
      </c>
      <c r="BG428" s="194">
        <f>IF(N428="zákl. přenesená",J428,0)</f>
        <v>0</v>
      </c>
      <c r="BH428" s="194">
        <f>IF(N428="sníž. přenesená",J428,0)</f>
        <v>0</v>
      </c>
      <c r="BI428" s="194">
        <f>IF(N428="nulová",J428,0)</f>
        <v>0</v>
      </c>
      <c r="BJ428" s="24" t="s">
        <v>84</v>
      </c>
      <c r="BK428" s="194">
        <f>ROUND(I428*H428,2)</f>
        <v>0</v>
      </c>
      <c r="BL428" s="24" t="s">
        <v>195</v>
      </c>
      <c r="BM428" s="24" t="s">
        <v>710</v>
      </c>
    </row>
    <row r="429" spans="2:65" s="12" customFormat="1" ht="12">
      <c r="B429" s="221"/>
      <c r="C429" s="222"/>
      <c r="D429" s="195" t="s">
        <v>276</v>
      </c>
      <c r="E429" s="223" t="s">
        <v>33</v>
      </c>
      <c r="F429" s="224" t="s">
        <v>711</v>
      </c>
      <c r="G429" s="222"/>
      <c r="H429" s="225">
        <v>56</v>
      </c>
      <c r="I429" s="226"/>
      <c r="J429" s="222"/>
      <c r="K429" s="222"/>
      <c r="L429" s="227"/>
      <c r="M429" s="228"/>
      <c r="N429" s="229"/>
      <c r="O429" s="229"/>
      <c r="P429" s="229"/>
      <c r="Q429" s="229"/>
      <c r="R429" s="229"/>
      <c r="S429" s="229"/>
      <c r="T429" s="230"/>
      <c r="AT429" s="231" t="s">
        <v>276</v>
      </c>
      <c r="AU429" s="231" t="s">
        <v>87</v>
      </c>
      <c r="AV429" s="12" t="s">
        <v>87</v>
      </c>
      <c r="AW429" s="12" t="s">
        <v>40</v>
      </c>
      <c r="AX429" s="12" t="s">
        <v>77</v>
      </c>
      <c r="AY429" s="231" t="s">
        <v>128</v>
      </c>
    </row>
    <row r="430" spans="2:65" s="13" customFormat="1" ht="12">
      <c r="B430" s="232"/>
      <c r="C430" s="233"/>
      <c r="D430" s="195" t="s">
        <v>276</v>
      </c>
      <c r="E430" s="234" t="s">
        <v>33</v>
      </c>
      <c r="F430" s="235" t="s">
        <v>279</v>
      </c>
      <c r="G430" s="233"/>
      <c r="H430" s="236">
        <v>56</v>
      </c>
      <c r="I430" s="237"/>
      <c r="J430" s="233"/>
      <c r="K430" s="233"/>
      <c r="L430" s="238"/>
      <c r="M430" s="239"/>
      <c r="N430" s="240"/>
      <c r="O430" s="240"/>
      <c r="P430" s="240"/>
      <c r="Q430" s="240"/>
      <c r="R430" s="240"/>
      <c r="S430" s="240"/>
      <c r="T430" s="241"/>
      <c r="AT430" s="242" t="s">
        <v>276</v>
      </c>
      <c r="AU430" s="242" t="s">
        <v>87</v>
      </c>
      <c r="AV430" s="13" t="s">
        <v>132</v>
      </c>
      <c r="AW430" s="13" t="s">
        <v>40</v>
      </c>
      <c r="AX430" s="13" t="s">
        <v>84</v>
      </c>
      <c r="AY430" s="242" t="s">
        <v>128</v>
      </c>
    </row>
    <row r="431" spans="2:65" s="1" customFormat="1" ht="25.5" customHeight="1">
      <c r="B431" s="41"/>
      <c r="C431" s="183" t="s">
        <v>712</v>
      </c>
      <c r="D431" s="183" t="s">
        <v>129</v>
      </c>
      <c r="E431" s="184" t="s">
        <v>713</v>
      </c>
      <c r="F431" s="185" t="s">
        <v>714</v>
      </c>
      <c r="G431" s="186" t="s">
        <v>715</v>
      </c>
      <c r="H431" s="264"/>
      <c r="I431" s="188"/>
      <c r="J431" s="189">
        <f>ROUND(I431*H431,2)</f>
        <v>0</v>
      </c>
      <c r="K431" s="185" t="s">
        <v>274</v>
      </c>
      <c r="L431" s="61"/>
      <c r="M431" s="190" t="s">
        <v>33</v>
      </c>
      <c r="N431" s="191" t="s">
        <v>48</v>
      </c>
      <c r="O431" s="42"/>
      <c r="P431" s="192">
        <f>O431*H431</f>
        <v>0</v>
      </c>
      <c r="Q431" s="192">
        <v>0</v>
      </c>
      <c r="R431" s="192">
        <f>Q431*H431</f>
        <v>0</v>
      </c>
      <c r="S431" s="192">
        <v>0</v>
      </c>
      <c r="T431" s="193">
        <f>S431*H431</f>
        <v>0</v>
      </c>
      <c r="AR431" s="24" t="s">
        <v>195</v>
      </c>
      <c r="AT431" s="24" t="s">
        <v>129</v>
      </c>
      <c r="AU431" s="24" t="s">
        <v>87</v>
      </c>
      <c r="AY431" s="24" t="s">
        <v>128</v>
      </c>
      <c r="BE431" s="194">
        <f>IF(N431="základní",J431,0)</f>
        <v>0</v>
      </c>
      <c r="BF431" s="194">
        <f>IF(N431="snížená",J431,0)</f>
        <v>0</v>
      </c>
      <c r="BG431" s="194">
        <f>IF(N431="zákl. přenesená",J431,0)</f>
        <v>0</v>
      </c>
      <c r="BH431" s="194">
        <f>IF(N431="sníž. přenesená",J431,0)</f>
        <v>0</v>
      </c>
      <c r="BI431" s="194">
        <f>IF(N431="nulová",J431,0)</f>
        <v>0</v>
      </c>
      <c r="BJ431" s="24" t="s">
        <v>84</v>
      </c>
      <c r="BK431" s="194">
        <f>ROUND(I431*H431,2)</f>
        <v>0</v>
      </c>
      <c r="BL431" s="24" t="s">
        <v>195</v>
      </c>
      <c r="BM431" s="24" t="s">
        <v>716</v>
      </c>
    </row>
    <row r="432" spans="2:65" s="9" customFormat="1" ht="29.85" customHeight="1">
      <c r="B432" s="169"/>
      <c r="C432" s="170"/>
      <c r="D432" s="171" t="s">
        <v>76</v>
      </c>
      <c r="E432" s="209" t="s">
        <v>717</v>
      </c>
      <c r="F432" s="209" t="s">
        <v>718</v>
      </c>
      <c r="G432" s="170"/>
      <c r="H432" s="170"/>
      <c r="I432" s="173"/>
      <c r="J432" s="210">
        <f>BK432</f>
        <v>0</v>
      </c>
      <c r="K432" s="170"/>
      <c r="L432" s="175"/>
      <c r="M432" s="176"/>
      <c r="N432" s="177"/>
      <c r="O432" s="177"/>
      <c r="P432" s="178">
        <f>SUM(P433:P451)</f>
        <v>0</v>
      </c>
      <c r="Q432" s="177"/>
      <c r="R432" s="178">
        <f>SUM(R433:R451)</f>
        <v>0.72528645000000003</v>
      </c>
      <c r="S432" s="177"/>
      <c r="T432" s="179">
        <f>SUM(T433:T451)</f>
        <v>0</v>
      </c>
      <c r="AR432" s="180" t="s">
        <v>87</v>
      </c>
      <c r="AT432" s="181" t="s">
        <v>76</v>
      </c>
      <c r="AU432" s="181" t="s">
        <v>84</v>
      </c>
      <c r="AY432" s="180" t="s">
        <v>128</v>
      </c>
      <c r="BK432" s="182">
        <f>SUM(BK433:BK451)</f>
        <v>0</v>
      </c>
    </row>
    <row r="433" spans="2:65" s="1" customFormat="1" ht="25.5" customHeight="1">
      <c r="B433" s="41"/>
      <c r="C433" s="183" t="s">
        <v>719</v>
      </c>
      <c r="D433" s="183" t="s">
        <v>129</v>
      </c>
      <c r="E433" s="184" t="s">
        <v>720</v>
      </c>
      <c r="F433" s="185" t="s">
        <v>721</v>
      </c>
      <c r="G433" s="186" t="s">
        <v>273</v>
      </c>
      <c r="H433" s="187">
        <v>2000.79</v>
      </c>
      <c r="I433" s="188"/>
      <c r="J433" s="189">
        <f>ROUND(I433*H433,2)</f>
        <v>0</v>
      </c>
      <c r="K433" s="185" t="s">
        <v>335</v>
      </c>
      <c r="L433" s="61"/>
      <c r="M433" s="190" t="s">
        <v>33</v>
      </c>
      <c r="N433" s="191" t="s">
        <v>48</v>
      </c>
      <c r="O433" s="42"/>
      <c r="P433" s="192">
        <f>O433*H433</f>
        <v>0</v>
      </c>
      <c r="Q433" s="192">
        <v>0</v>
      </c>
      <c r="R433" s="192">
        <f>Q433*H433</f>
        <v>0</v>
      </c>
      <c r="S433" s="192">
        <v>0</v>
      </c>
      <c r="T433" s="193">
        <f>S433*H433</f>
        <v>0</v>
      </c>
      <c r="AR433" s="24" t="s">
        <v>195</v>
      </c>
      <c r="AT433" s="24" t="s">
        <v>129</v>
      </c>
      <c r="AU433" s="24" t="s">
        <v>87</v>
      </c>
      <c r="AY433" s="24" t="s">
        <v>128</v>
      </c>
      <c r="BE433" s="194">
        <f>IF(N433="základní",J433,0)</f>
        <v>0</v>
      </c>
      <c r="BF433" s="194">
        <f>IF(N433="snížená",J433,0)</f>
        <v>0</v>
      </c>
      <c r="BG433" s="194">
        <f>IF(N433="zákl. přenesená",J433,0)</f>
        <v>0</v>
      </c>
      <c r="BH433" s="194">
        <f>IF(N433="sníž. přenesená",J433,0)</f>
        <v>0</v>
      </c>
      <c r="BI433" s="194">
        <f>IF(N433="nulová",J433,0)</f>
        <v>0</v>
      </c>
      <c r="BJ433" s="24" t="s">
        <v>84</v>
      </c>
      <c r="BK433" s="194">
        <f>ROUND(I433*H433,2)</f>
        <v>0</v>
      </c>
      <c r="BL433" s="24" t="s">
        <v>195</v>
      </c>
      <c r="BM433" s="24" t="s">
        <v>722</v>
      </c>
    </row>
    <row r="434" spans="2:65" s="11" customFormat="1" ht="24">
      <c r="B434" s="211"/>
      <c r="C434" s="212"/>
      <c r="D434" s="195" t="s">
        <v>276</v>
      </c>
      <c r="E434" s="213" t="s">
        <v>33</v>
      </c>
      <c r="F434" s="214" t="s">
        <v>498</v>
      </c>
      <c r="G434" s="212"/>
      <c r="H434" s="213" t="s">
        <v>33</v>
      </c>
      <c r="I434" s="215"/>
      <c r="J434" s="212"/>
      <c r="K434" s="212"/>
      <c r="L434" s="216"/>
      <c r="M434" s="217"/>
      <c r="N434" s="218"/>
      <c r="O434" s="218"/>
      <c r="P434" s="218"/>
      <c r="Q434" s="218"/>
      <c r="R434" s="218"/>
      <c r="S434" s="218"/>
      <c r="T434" s="219"/>
      <c r="AT434" s="220" t="s">
        <v>276</v>
      </c>
      <c r="AU434" s="220" t="s">
        <v>87</v>
      </c>
      <c r="AV434" s="11" t="s">
        <v>84</v>
      </c>
      <c r="AW434" s="11" t="s">
        <v>40</v>
      </c>
      <c r="AX434" s="11" t="s">
        <v>77</v>
      </c>
      <c r="AY434" s="220" t="s">
        <v>128</v>
      </c>
    </row>
    <row r="435" spans="2:65" s="11" customFormat="1" ht="12">
      <c r="B435" s="211"/>
      <c r="C435" s="212"/>
      <c r="D435" s="195" t="s">
        <v>276</v>
      </c>
      <c r="E435" s="213" t="s">
        <v>33</v>
      </c>
      <c r="F435" s="214" t="s">
        <v>723</v>
      </c>
      <c r="G435" s="212"/>
      <c r="H435" s="213" t="s">
        <v>33</v>
      </c>
      <c r="I435" s="215"/>
      <c r="J435" s="212"/>
      <c r="K435" s="212"/>
      <c r="L435" s="216"/>
      <c r="M435" s="217"/>
      <c r="N435" s="218"/>
      <c r="O435" s="218"/>
      <c r="P435" s="218"/>
      <c r="Q435" s="218"/>
      <c r="R435" s="218"/>
      <c r="S435" s="218"/>
      <c r="T435" s="219"/>
      <c r="AT435" s="220" t="s">
        <v>276</v>
      </c>
      <c r="AU435" s="220" t="s">
        <v>87</v>
      </c>
      <c r="AV435" s="11" t="s">
        <v>84</v>
      </c>
      <c r="AW435" s="11" t="s">
        <v>40</v>
      </c>
      <c r="AX435" s="11" t="s">
        <v>77</v>
      </c>
      <c r="AY435" s="220" t="s">
        <v>128</v>
      </c>
    </row>
    <row r="436" spans="2:65" s="12" customFormat="1" ht="12">
      <c r="B436" s="221"/>
      <c r="C436" s="222"/>
      <c r="D436" s="195" t="s">
        <v>276</v>
      </c>
      <c r="E436" s="223" t="s">
        <v>33</v>
      </c>
      <c r="F436" s="224" t="s">
        <v>724</v>
      </c>
      <c r="G436" s="222"/>
      <c r="H436" s="225">
        <v>1549.56</v>
      </c>
      <c r="I436" s="226"/>
      <c r="J436" s="222"/>
      <c r="K436" s="222"/>
      <c r="L436" s="227"/>
      <c r="M436" s="228"/>
      <c r="N436" s="229"/>
      <c r="O436" s="229"/>
      <c r="P436" s="229"/>
      <c r="Q436" s="229"/>
      <c r="R436" s="229"/>
      <c r="S436" s="229"/>
      <c r="T436" s="230"/>
      <c r="AT436" s="231" t="s">
        <v>276</v>
      </c>
      <c r="AU436" s="231" t="s">
        <v>87</v>
      </c>
      <c r="AV436" s="12" t="s">
        <v>87</v>
      </c>
      <c r="AW436" s="12" t="s">
        <v>40</v>
      </c>
      <c r="AX436" s="12" t="s">
        <v>77</v>
      </c>
      <c r="AY436" s="231" t="s">
        <v>128</v>
      </c>
    </row>
    <row r="437" spans="2:65" s="12" customFormat="1" ht="12">
      <c r="B437" s="221"/>
      <c r="C437" s="222"/>
      <c r="D437" s="195" t="s">
        <v>276</v>
      </c>
      <c r="E437" s="223" t="s">
        <v>33</v>
      </c>
      <c r="F437" s="224" t="s">
        <v>725</v>
      </c>
      <c r="G437" s="222"/>
      <c r="H437" s="225">
        <v>451.23</v>
      </c>
      <c r="I437" s="226"/>
      <c r="J437" s="222"/>
      <c r="K437" s="222"/>
      <c r="L437" s="227"/>
      <c r="M437" s="228"/>
      <c r="N437" s="229"/>
      <c r="O437" s="229"/>
      <c r="P437" s="229"/>
      <c r="Q437" s="229"/>
      <c r="R437" s="229"/>
      <c r="S437" s="229"/>
      <c r="T437" s="230"/>
      <c r="AT437" s="231" t="s">
        <v>276</v>
      </c>
      <c r="AU437" s="231" t="s">
        <v>87</v>
      </c>
      <c r="AV437" s="12" t="s">
        <v>87</v>
      </c>
      <c r="AW437" s="12" t="s">
        <v>40</v>
      </c>
      <c r="AX437" s="12" t="s">
        <v>77</v>
      </c>
      <c r="AY437" s="231" t="s">
        <v>128</v>
      </c>
    </row>
    <row r="438" spans="2:65" s="13" customFormat="1" ht="12">
      <c r="B438" s="232"/>
      <c r="C438" s="233"/>
      <c r="D438" s="195" t="s">
        <v>276</v>
      </c>
      <c r="E438" s="234" t="s">
        <v>33</v>
      </c>
      <c r="F438" s="235" t="s">
        <v>279</v>
      </c>
      <c r="G438" s="233"/>
      <c r="H438" s="236">
        <v>2000.79</v>
      </c>
      <c r="I438" s="237"/>
      <c r="J438" s="233"/>
      <c r="K438" s="233"/>
      <c r="L438" s="238"/>
      <c r="M438" s="239"/>
      <c r="N438" s="240"/>
      <c r="O438" s="240"/>
      <c r="P438" s="240"/>
      <c r="Q438" s="240"/>
      <c r="R438" s="240"/>
      <c r="S438" s="240"/>
      <c r="T438" s="241"/>
      <c r="AT438" s="242" t="s">
        <v>276</v>
      </c>
      <c r="AU438" s="242" t="s">
        <v>87</v>
      </c>
      <c r="AV438" s="13" t="s">
        <v>132</v>
      </c>
      <c r="AW438" s="13" t="s">
        <v>40</v>
      </c>
      <c r="AX438" s="13" t="s">
        <v>84</v>
      </c>
      <c r="AY438" s="242" t="s">
        <v>128</v>
      </c>
    </row>
    <row r="439" spans="2:65" s="1" customFormat="1" ht="25.5" customHeight="1">
      <c r="B439" s="41"/>
      <c r="C439" s="183" t="s">
        <v>726</v>
      </c>
      <c r="D439" s="183" t="s">
        <v>129</v>
      </c>
      <c r="E439" s="184" t="s">
        <v>727</v>
      </c>
      <c r="F439" s="185" t="s">
        <v>728</v>
      </c>
      <c r="G439" s="186" t="s">
        <v>273</v>
      </c>
      <c r="H439" s="187">
        <v>2000.79</v>
      </c>
      <c r="I439" s="188"/>
      <c r="J439" s="189">
        <f>ROUND(I439*H439,2)</f>
        <v>0</v>
      </c>
      <c r="K439" s="185" t="s">
        <v>274</v>
      </c>
      <c r="L439" s="61"/>
      <c r="M439" s="190" t="s">
        <v>33</v>
      </c>
      <c r="N439" s="191" t="s">
        <v>48</v>
      </c>
      <c r="O439" s="42"/>
      <c r="P439" s="192">
        <f>O439*H439</f>
        <v>0</v>
      </c>
      <c r="Q439" s="192">
        <v>0</v>
      </c>
      <c r="R439" s="192">
        <f>Q439*H439</f>
        <v>0</v>
      </c>
      <c r="S439" s="192">
        <v>0</v>
      </c>
      <c r="T439" s="193">
        <f>S439*H439</f>
        <v>0</v>
      </c>
      <c r="AR439" s="24" t="s">
        <v>195</v>
      </c>
      <c r="AT439" s="24" t="s">
        <v>129</v>
      </c>
      <c r="AU439" s="24" t="s">
        <v>87</v>
      </c>
      <c r="AY439" s="24" t="s">
        <v>128</v>
      </c>
      <c r="BE439" s="194">
        <f>IF(N439="základní",J439,0)</f>
        <v>0</v>
      </c>
      <c r="BF439" s="194">
        <f>IF(N439="snížená",J439,0)</f>
        <v>0</v>
      </c>
      <c r="BG439" s="194">
        <f>IF(N439="zákl. přenesená",J439,0)</f>
        <v>0</v>
      </c>
      <c r="BH439" s="194">
        <f>IF(N439="sníž. přenesená",J439,0)</f>
        <v>0</v>
      </c>
      <c r="BI439" s="194">
        <f>IF(N439="nulová",J439,0)</f>
        <v>0</v>
      </c>
      <c r="BJ439" s="24" t="s">
        <v>84</v>
      </c>
      <c r="BK439" s="194">
        <f>ROUND(I439*H439,2)</f>
        <v>0</v>
      </c>
      <c r="BL439" s="24" t="s">
        <v>195</v>
      </c>
      <c r="BM439" s="24" t="s">
        <v>729</v>
      </c>
    </row>
    <row r="440" spans="2:65" s="11" customFormat="1" ht="12">
      <c r="B440" s="211"/>
      <c r="C440" s="212"/>
      <c r="D440" s="195" t="s">
        <v>276</v>
      </c>
      <c r="E440" s="213" t="s">
        <v>33</v>
      </c>
      <c r="F440" s="214" t="s">
        <v>277</v>
      </c>
      <c r="G440" s="212"/>
      <c r="H440" s="213" t="s">
        <v>33</v>
      </c>
      <c r="I440" s="215"/>
      <c r="J440" s="212"/>
      <c r="K440" s="212"/>
      <c r="L440" s="216"/>
      <c r="M440" s="217"/>
      <c r="N440" s="218"/>
      <c r="O440" s="218"/>
      <c r="P440" s="218"/>
      <c r="Q440" s="218"/>
      <c r="R440" s="218"/>
      <c r="S440" s="218"/>
      <c r="T440" s="219"/>
      <c r="AT440" s="220" t="s">
        <v>276</v>
      </c>
      <c r="AU440" s="220" t="s">
        <v>87</v>
      </c>
      <c r="AV440" s="11" t="s">
        <v>84</v>
      </c>
      <c r="AW440" s="11" t="s">
        <v>40</v>
      </c>
      <c r="AX440" s="11" t="s">
        <v>77</v>
      </c>
      <c r="AY440" s="220" t="s">
        <v>128</v>
      </c>
    </row>
    <row r="441" spans="2:65" s="12" customFormat="1" ht="12">
      <c r="B441" s="221"/>
      <c r="C441" s="222"/>
      <c r="D441" s="195" t="s">
        <v>276</v>
      </c>
      <c r="E441" s="223" t="s">
        <v>33</v>
      </c>
      <c r="F441" s="224" t="s">
        <v>730</v>
      </c>
      <c r="G441" s="222"/>
      <c r="H441" s="225">
        <v>2000.79</v>
      </c>
      <c r="I441" s="226"/>
      <c r="J441" s="222"/>
      <c r="K441" s="222"/>
      <c r="L441" s="227"/>
      <c r="M441" s="228"/>
      <c r="N441" s="229"/>
      <c r="O441" s="229"/>
      <c r="P441" s="229"/>
      <c r="Q441" s="229"/>
      <c r="R441" s="229"/>
      <c r="S441" s="229"/>
      <c r="T441" s="230"/>
      <c r="AT441" s="231" t="s">
        <v>276</v>
      </c>
      <c r="AU441" s="231" t="s">
        <v>87</v>
      </c>
      <c r="AV441" s="12" t="s">
        <v>87</v>
      </c>
      <c r="AW441" s="12" t="s">
        <v>40</v>
      </c>
      <c r="AX441" s="12" t="s">
        <v>77</v>
      </c>
      <c r="AY441" s="231" t="s">
        <v>128</v>
      </c>
    </row>
    <row r="442" spans="2:65" s="13" customFormat="1" ht="12">
      <c r="B442" s="232"/>
      <c r="C442" s="233"/>
      <c r="D442" s="195" t="s">
        <v>276</v>
      </c>
      <c r="E442" s="234" t="s">
        <v>33</v>
      </c>
      <c r="F442" s="235" t="s">
        <v>279</v>
      </c>
      <c r="G442" s="233"/>
      <c r="H442" s="236">
        <v>2000.79</v>
      </c>
      <c r="I442" s="237"/>
      <c r="J442" s="233"/>
      <c r="K442" s="233"/>
      <c r="L442" s="238"/>
      <c r="M442" s="239"/>
      <c r="N442" s="240"/>
      <c r="O442" s="240"/>
      <c r="P442" s="240"/>
      <c r="Q442" s="240"/>
      <c r="R442" s="240"/>
      <c r="S442" s="240"/>
      <c r="T442" s="241"/>
      <c r="AT442" s="242" t="s">
        <v>276</v>
      </c>
      <c r="AU442" s="242" t="s">
        <v>87</v>
      </c>
      <c r="AV442" s="13" t="s">
        <v>132</v>
      </c>
      <c r="AW442" s="13" t="s">
        <v>40</v>
      </c>
      <c r="AX442" s="13" t="s">
        <v>84</v>
      </c>
      <c r="AY442" s="242" t="s">
        <v>128</v>
      </c>
    </row>
    <row r="443" spans="2:65" s="1" customFormat="1" ht="16.5" customHeight="1">
      <c r="B443" s="41"/>
      <c r="C443" s="243" t="s">
        <v>731</v>
      </c>
      <c r="D443" s="243" t="s">
        <v>319</v>
      </c>
      <c r="E443" s="244" t="s">
        <v>732</v>
      </c>
      <c r="F443" s="245" t="s">
        <v>733</v>
      </c>
      <c r="G443" s="246" t="s">
        <v>273</v>
      </c>
      <c r="H443" s="247">
        <v>2300.9090000000001</v>
      </c>
      <c r="I443" s="248"/>
      <c r="J443" s="249">
        <f>ROUND(I443*H443,2)</f>
        <v>0</v>
      </c>
      <c r="K443" s="245" t="s">
        <v>274</v>
      </c>
      <c r="L443" s="250"/>
      <c r="M443" s="251" t="s">
        <v>33</v>
      </c>
      <c r="N443" s="252" t="s">
        <v>48</v>
      </c>
      <c r="O443" s="42"/>
      <c r="P443" s="192">
        <f>O443*H443</f>
        <v>0</v>
      </c>
      <c r="Q443" s="192">
        <v>1.4999999999999999E-4</v>
      </c>
      <c r="R443" s="192">
        <f>Q443*H443</f>
        <v>0.34513634999999998</v>
      </c>
      <c r="S443" s="192">
        <v>0</v>
      </c>
      <c r="T443" s="193">
        <f>S443*H443</f>
        <v>0</v>
      </c>
      <c r="AR443" s="24" t="s">
        <v>411</v>
      </c>
      <c r="AT443" s="24" t="s">
        <v>319</v>
      </c>
      <c r="AU443" s="24" t="s">
        <v>87</v>
      </c>
      <c r="AY443" s="24" t="s">
        <v>128</v>
      </c>
      <c r="BE443" s="194">
        <f>IF(N443="základní",J443,0)</f>
        <v>0</v>
      </c>
      <c r="BF443" s="194">
        <f>IF(N443="snížená",J443,0)</f>
        <v>0</v>
      </c>
      <c r="BG443" s="194">
        <f>IF(N443="zákl. přenesená",J443,0)</f>
        <v>0</v>
      </c>
      <c r="BH443" s="194">
        <f>IF(N443="sníž. přenesená",J443,0)</f>
        <v>0</v>
      </c>
      <c r="BI443" s="194">
        <f>IF(N443="nulová",J443,0)</f>
        <v>0</v>
      </c>
      <c r="BJ443" s="24" t="s">
        <v>84</v>
      </c>
      <c r="BK443" s="194">
        <f>ROUND(I443*H443,2)</f>
        <v>0</v>
      </c>
      <c r="BL443" s="24" t="s">
        <v>195</v>
      </c>
      <c r="BM443" s="24" t="s">
        <v>734</v>
      </c>
    </row>
    <row r="444" spans="2:65" s="12" customFormat="1" ht="12">
      <c r="B444" s="221"/>
      <c r="C444" s="222"/>
      <c r="D444" s="195" t="s">
        <v>276</v>
      </c>
      <c r="E444" s="222"/>
      <c r="F444" s="224" t="s">
        <v>735</v>
      </c>
      <c r="G444" s="222"/>
      <c r="H444" s="225">
        <v>2300.9090000000001</v>
      </c>
      <c r="I444" s="226"/>
      <c r="J444" s="222"/>
      <c r="K444" s="222"/>
      <c r="L444" s="227"/>
      <c r="M444" s="228"/>
      <c r="N444" s="229"/>
      <c r="O444" s="229"/>
      <c r="P444" s="229"/>
      <c r="Q444" s="229"/>
      <c r="R444" s="229"/>
      <c r="S444" s="229"/>
      <c r="T444" s="230"/>
      <c r="AT444" s="231" t="s">
        <v>276</v>
      </c>
      <c r="AU444" s="231" t="s">
        <v>87</v>
      </c>
      <c r="AV444" s="12" t="s">
        <v>87</v>
      </c>
      <c r="AW444" s="12" t="s">
        <v>6</v>
      </c>
      <c r="AX444" s="12" t="s">
        <v>84</v>
      </c>
      <c r="AY444" s="231" t="s">
        <v>128</v>
      </c>
    </row>
    <row r="445" spans="2:65" s="1" customFormat="1" ht="51" customHeight="1">
      <c r="B445" s="41"/>
      <c r="C445" s="183" t="s">
        <v>491</v>
      </c>
      <c r="D445" s="183" t="s">
        <v>129</v>
      </c>
      <c r="E445" s="184" t="s">
        <v>736</v>
      </c>
      <c r="F445" s="185" t="s">
        <v>737</v>
      </c>
      <c r="G445" s="186" t="s">
        <v>273</v>
      </c>
      <c r="H445" s="187">
        <v>2000.79</v>
      </c>
      <c r="I445" s="188"/>
      <c r="J445" s="189">
        <f>ROUND(I445*H445,2)</f>
        <v>0</v>
      </c>
      <c r="K445" s="185" t="s">
        <v>335</v>
      </c>
      <c r="L445" s="61"/>
      <c r="M445" s="190" t="s">
        <v>33</v>
      </c>
      <c r="N445" s="191" t="s">
        <v>48</v>
      </c>
      <c r="O445" s="42"/>
      <c r="P445" s="192">
        <f>O445*H445</f>
        <v>0</v>
      </c>
      <c r="Q445" s="192">
        <v>1.9000000000000001E-4</v>
      </c>
      <c r="R445" s="192">
        <f>Q445*H445</f>
        <v>0.38015009999999999</v>
      </c>
      <c r="S445" s="192">
        <v>0</v>
      </c>
      <c r="T445" s="193">
        <f>S445*H445</f>
        <v>0</v>
      </c>
      <c r="AR445" s="24" t="s">
        <v>195</v>
      </c>
      <c r="AT445" s="24" t="s">
        <v>129</v>
      </c>
      <c r="AU445" s="24" t="s">
        <v>87</v>
      </c>
      <c r="AY445" s="24" t="s">
        <v>128</v>
      </c>
      <c r="BE445" s="194">
        <f>IF(N445="základní",J445,0)</f>
        <v>0</v>
      </c>
      <c r="BF445" s="194">
        <f>IF(N445="snížená",J445,0)</f>
        <v>0</v>
      </c>
      <c r="BG445" s="194">
        <f>IF(N445="zákl. přenesená",J445,0)</f>
        <v>0</v>
      </c>
      <c r="BH445" s="194">
        <f>IF(N445="sníž. přenesená",J445,0)</f>
        <v>0</v>
      </c>
      <c r="BI445" s="194">
        <f>IF(N445="nulová",J445,0)</f>
        <v>0</v>
      </c>
      <c r="BJ445" s="24" t="s">
        <v>84</v>
      </c>
      <c r="BK445" s="194">
        <f>ROUND(I445*H445,2)</f>
        <v>0</v>
      </c>
      <c r="BL445" s="24" t="s">
        <v>195</v>
      </c>
      <c r="BM445" s="24" t="s">
        <v>738</v>
      </c>
    </row>
    <row r="446" spans="2:65" s="1" customFormat="1" ht="204">
      <c r="B446" s="41"/>
      <c r="C446" s="63"/>
      <c r="D446" s="195" t="s">
        <v>134</v>
      </c>
      <c r="E446" s="63"/>
      <c r="F446" s="196" t="s">
        <v>739</v>
      </c>
      <c r="G446" s="63"/>
      <c r="H446" s="63"/>
      <c r="I446" s="156"/>
      <c r="J446" s="63"/>
      <c r="K446" s="63"/>
      <c r="L446" s="61"/>
      <c r="M446" s="197"/>
      <c r="N446" s="42"/>
      <c r="O446" s="42"/>
      <c r="P446" s="42"/>
      <c r="Q446" s="42"/>
      <c r="R446" s="42"/>
      <c r="S446" s="42"/>
      <c r="T446" s="78"/>
      <c r="AT446" s="24" t="s">
        <v>134</v>
      </c>
      <c r="AU446" s="24" t="s">
        <v>87</v>
      </c>
    </row>
    <row r="447" spans="2:65" s="11" customFormat="1" ht="24">
      <c r="B447" s="211"/>
      <c r="C447" s="212"/>
      <c r="D447" s="195" t="s">
        <v>276</v>
      </c>
      <c r="E447" s="213" t="s">
        <v>33</v>
      </c>
      <c r="F447" s="214" t="s">
        <v>498</v>
      </c>
      <c r="G447" s="212"/>
      <c r="H447" s="213" t="s">
        <v>33</v>
      </c>
      <c r="I447" s="215"/>
      <c r="J447" s="212"/>
      <c r="K447" s="212"/>
      <c r="L447" s="216"/>
      <c r="M447" s="217"/>
      <c r="N447" s="218"/>
      <c r="O447" s="218"/>
      <c r="P447" s="218"/>
      <c r="Q447" s="218"/>
      <c r="R447" s="218"/>
      <c r="S447" s="218"/>
      <c r="T447" s="219"/>
      <c r="AT447" s="220" t="s">
        <v>276</v>
      </c>
      <c r="AU447" s="220" t="s">
        <v>87</v>
      </c>
      <c r="AV447" s="11" t="s">
        <v>84</v>
      </c>
      <c r="AW447" s="11" t="s">
        <v>40</v>
      </c>
      <c r="AX447" s="11" t="s">
        <v>77</v>
      </c>
      <c r="AY447" s="220" t="s">
        <v>128</v>
      </c>
    </row>
    <row r="448" spans="2:65" s="11" customFormat="1" ht="12">
      <c r="B448" s="211"/>
      <c r="C448" s="212"/>
      <c r="D448" s="195" t="s">
        <v>276</v>
      </c>
      <c r="E448" s="213" t="s">
        <v>33</v>
      </c>
      <c r="F448" s="214" t="s">
        <v>740</v>
      </c>
      <c r="G448" s="212"/>
      <c r="H448" s="213" t="s">
        <v>33</v>
      </c>
      <c r="I448" s="215"/>
      <c r="J448" s="212"/>
      <c r="K448" s="212"/>
      <c r="L448" s="216"/>
      <c r="M448" s="217"/>
      <c r="N448" s="218"/>
      <c r="O448" s="218"/>
      <c r="P448" s="218"/>
      <c r="Q448" s="218"/>
      <c r="R448" s="218"/>
      <c r="S448" s="218"/>
      <c r="T448" s="219"/>
      <c r="AT448" s="220" t="s">
        <v>276</v>
      </c>
      <c r="AU448" s="220" t="s">
        <v>87</v>
      </c>
      <c r="AV448" s="11" t="s">
        <v>84</v>
      </c>
      <c r="AW448" s="11" t="s">
        <v>40</v>
      </c>
      <c r="AX448" s="11" t="s">
        <v>77</v>
      </c>
      <c r="AY448" s="220" t="s">
        <v>128</v>
      </c>
    </row>
    <row r="449" spans="2:65" s="12" customFormat="1" ht="12">
      <c r="B449" s="221"/>
      <c r="C449" s="222"/>
      <c r="D449" s="195" t="s">
        <v>276</v>
      </c>
      <c r="E449" s="223" t="s">
        <v>33</v>
      </c>
      <c r="F449" s="224" t="s">
        <v>730</v>
      </c>
      <c r="G449" s="222"/>
      <c r="H449" s="225">
        <v>2000.79</v>
      </c>
      <c r="I449" s="226"/>
      <c r="J449" s="222"/>
      <c r="K449" s="222"/>
      <c r="L449" s="227"/>
      <c r="M449" s="228"/>
      <c r="N449" s="229"/>
      <c r="O449" s="229"/>
      <c r="P449" s="229"/>
      <c r="Q449" s="229"/>
      <c r="R449" s="229"/>
      <c r="S449" s="229"/>
      <c r="T449" s="230"/>
      <c r="AT449" s="231" t="s">
        <v>276</v>
      </c>
      <c r="AU449" s="231" t="s">
        <v>87</v>
      </c>
      <c r="AV449" s="12" t="s">
        <v>87</v>
      </c>
      <c r="AW449" s="12" t="s">
        <v>40</v>
      </c>
      <c r="AX449" s="12" t="s">
        <v>77</v>
      </c>
      <c r="AY449" s="231" t="s">
        <v>128</v>
      </c>
    </row>
    <row r="450" spans="2:65" s="13" customFormat="1" ht="12">
      <c r="B450" s="232"/>
      <c r="C450" s="233"/>
      <c r="D450" s="195" t="s">
        <v>276</v>
      </c>
      <c r="E450" s="234" t="s">
        <v>33</v>
      </c>
      <c r="F450" s="235" t="s">
        <v>279</v>
      </c>
      <c r="G450" s="233"/>
      <c r="H450" s="236">
        <v>2000.79</v>
      </c>
      <c r="I450" s="237"/>
      <c r="J450" s="233"/>
      <c r="K450" s="233"/>
      <c r="L450" s="238"/>
      <c r="M450" s="239"/>
      <c r="N450" s="240"/>
      <c r="O450" s="240"/>
      <c r="P450" s="240"/>
      <c r="Q450" s="240"/>
      <c r="R450" s="240"/>
      <c r="S450" s="240"/>
      <c r="T450" s="241"/>
      <c r="AT450" s="242" t="s">
        <v>276</v>
      </c>
      <c r="AU450" s="242" t="s">
        <v>87</v>
      </c>
      <c r="AV450" s="13" t="s">
        <v>132</v>
      </c>
      <c r="AW450" s="13" t="s">
        <v>40</v>
      </c>
      <c r="AX450" s="13" t="s">
        <v>84</v>
      </c>
      <c r="AY450" s="242" t="s">
        <v>128</v>
      </c>
    </row>
    <row r="451" spans="2:65" s="1" customFormat="1" ht="16.5" customHeight="1">
      <c r="B451" s="41"/>
      <c r="C451" s="183" t="s">
        <v>741</v>
      </c>
      <c r="D451" s="183" t="s">
        <v>129</v>
      </c>
      <c r="E451" s="184" t="s">
        <v>742</v>
      </c>
      <c r="F451" s="185" t="s">
        <v>743</v>
      </c>
      <c r="G451" s="186" t="s">
        <v>715</v>
      </c>
      <c r="H451" s="264"/>
      <c r="I451" s="188"/>
      <c r="J451" s="189">
        <f>ROUND(I451*H451,2)</f>
        <v>0</v>
      </c>
      <c r="K451" s="185" t="s">
        <v>274</v>
      </c>
      <c r="L451" s="61"/>
      <c r="M451" s="190" t="s">
        <v>33</v>
      </c>
      <c r="N451" s="191" t="s">
        <v>48</v>
      </c>
      <c r="O451" s="42"/>
      <c r="P451" s="192">
        <f>O451*H451</f>
        <v>0</v>
      </c>
      <c r="Q451" s="192">
        <v>0</v>
      </c>
      <c r="R451" s="192">
        <f>Q451*H451</f>
        <v>0</v>
      </c>
      <c r="S451" s="192">
        <v>0</v>
      </c>
      <c r="T451" s="193">
        <f>S451*H451</f>
        <v>0</v>
      </c>
      <c r="AR451" s="24" t="s">
        <v>195</v>
      </c>
      <c r="AT451" s="24" t="s">
        <v>129</v>
      </c>
      <c r="AU451" s="24" t="s">
        <v>87</v>
      </c>
      <c r="AY451" s="24" t="s">
        <v>128</v>
      </c>
      <c r="BE451" s="194">
        <f>IF(N451="základní",J451,0)</f>
        <v>0</v>
      </c>
      <c r="BF451" s="194">
        <f>IF(N451="snížená",J451,0)</f>
        <v>0</v>
      </c>
      <c r="BG451" s="194">
        <f>IF(N451="zákl. přenesená",J451,0)</f>
        <v>0</v>
      </c>
      <c r="BH451" s="194">
        <f>IF(N451="sníž. přenesená",J451,0)</f>
        <v>0</v>
      </c>
      <c r="BI451" s="194">
        <f>IF(N451="nulová",J451,0)</f>
        <v>0</v>
      </c>
      <c r="BJ451" s="24" t="s">
        <v>84</v>
      </c>
      <c r="BK451" s="194">
        <f>ROUND(I451*H451,2)</f>
        <v>0</v>
      </c>
      <c r="BL451" s="24" t="s">
        <v>195</v>
      </c>
      <c r="BM451" s="24" t="s">
        <v>744</v>
      </c>
    </row>
    <row r="452" spans="2:65" s="9" customFormat="1" ht="29.85" customHeight="1">
      <c r="B452" s="169"/>
      <c r="C452" s="170"/>
      <c r="D452" s="171" t="s">
        <v>76</v>
      </c>
      <c r="E452" s="209" t="s">
        <v>745</v>
      </c>
      <c r="F452" s="209" t="s">
        <v>746</v>
      </c>
      <c r="G452" s="170"/>
      <c r="H452" s="170"/>
      <c r="I452" s="173"/>
      <c r="J452" s="210">
        <f>BK452</f>
        <v>0</v>
      </c>
      <c r="K452" s="170"/>
      <c r="L452" s="175"/>
      <c r="M452" s="176"/>
      <c r="N452" s="177"/>
      <c r="O452" s="177"/>
      <c r="P452" s="178">
        <f>SUM(P453:P481)</f>
        <v>0</v>
      </c>
      <c r="Q452" s="177"/>
      <c r="R452" s="178">
        <f>SUM(R453:R481)</f>
        <v>17.539798860000001</v>
      </c>
      <c r="S452" s="177"/>
      <c r="T452" s="179">
        <f>SUM(T453:T481)</f>
        <v>0</v>
      </c>
      <c r="AR452" s="180" t="s">
        <v>87</v>
      </c>
      <c r="AT452" s="181" t="s">
        <v>76</v>
      </c>
      <c r="AU452" s="181" t="s">
        <v>84</v>
      </c>
      <c r="AY452" s="180" t="s">
        <v>128</v>
      </c>
      <c r="BK452" s="182">
        <f>SUM(BK453:BK481)</f>
        <v>0</v>
      </c>
    </row>
    <row r="453" spans="2:65" s="1" customFormat="1" ht="25.5" customHeight="1">
      <c r="B453" s="41"/>
      <c r="C453" s="183" t="s">
        <v>747</v>
      </c>
      <c r="D453" s="183" t="s">
        <v>129</v>
      </c>
      <c r="E453" s="184" t="s">
        <v>748</v>
      </c>
      <c r="F453" s="185" t="s">
        <v>749</v>
      </c>
      <c r="G453" s="186" t="s">
        <v>273</v>
      </c>
      <c r="H453" s="187">
        <v>451.23</v>
      </c>
      <c r="I453" s="188"/>
      <c r="J453" s="189">
        <f>ROUND(I453*H453,2)</f>
        <v>0</v>
      </c>
      <c r="K453" s="185" t="s">
        <v>274</v>
      </c>
      <c r="L453" s="61"/>
      <c r="M453" s="190" t="s">
        <v>33</v>
      </c>
      <c r="N453" s="191" t="s">
        <v>48</v>
      </c>
      <c r="O453" s="42"/>
      <c r="P453" s="192">
        <f>O453*H453</f>
        <v>0</v>
      </c>
      <c r="Q453" s="192">
        <v>6.0000000000000001E-3</v>
      </c>
      <c r="R453" s="192">
        <f>Q453*H453</f>
        <v>2.7073800000000001</v>
      </c>
      <c r="S453" s="192">
        <v>0</v>
      </c>
      <c r="T453" s="193">
        <f>S453*H453</f>
        <v>0</v>
      </c>
      <c r="AR453" s="24" t="s">
        <v>195</v>
      </c>
      <c r="AT453" s="24" t="s">
        <v>129</v>
      </c>
      <c r="AU453" s="24" t="s">
        <v>87</v>
      </c>
      <c r="AY453" s="24" t="s">
        <v>128</v>
      </c>
      <c r="BE453" s="194">
        <f>IF(N453="základní",J453,0)</f>
        <v>0</v>
      </c>
      <c r="BF453" s="194">
        <f>IF(N453="snížená",J453,0)</f>
        <v>0</v>
      </c>
      <c r="BG453" s="194">
        <f>IF(N453="zákl. přenesená",J453,0)</f>
        <v>0</v>
      </c>
      <c r="BH453" s="194">
        <f>IF(N453="sníž. přenesená",J453,0)</f>
        <v>0</v>
      </c>
      <c r="BI453" s="194">
        <f>IF(N453="nulová",J453,0)</f>
        <v>0</v>
      </c>
      <c r="BJ453" s="24" t="s">
        <v>84</v>
      </c>
      <c r="BK453" s="194">
        <f>ROUND(I453*H453,2)</f>
        <v>0</v>
      </c>
      <c r="BL453" s="24" t="s">
        <v>195</v>
      </c>
      <c r="BM453" s="24" t="s">
        <v>750</v>
      </c>
    </row>
    <row r="454" spans="2:65" s="11" customFormat="1" ht="12">
      <c r="B454" s="211"/>
      <c r="C454" s="212"/>
      <c r="D454" s="195" t="s">
        <v>276</v>
      </c>
      <c r="E454" s="213" t="s">
        <v>33</v>
      </c>
      <c r="F454" s="214" t="s">
        <v>277</v>
      </c>
      <c r="G454" s="212"/>
      <c r="H454" s="213" t="s">
        <v>33</v>
      </c>
      <c r="I454" s="215"/>
      <c r="J454" s="212"/>
      <c r="K454" s="212"/>
      <c r="L454" s="216"/>
      <c r="M454" s="217"/>
      <c r="N454" s="218"/>
      <c r="O454" s="218"/>
      <c r="P454" s="218"/>
      <c r="Q454" s="218"/>
      <c r="R454" s="218"/>
      <c r="S454" s="218"/>
      <c r="T454" s="219"/>
      <c r="AT454" s="220" t="s">
        <v>276</v>
      </c>
      <c r="AU454" s="220" t="s">
        <v>87</v>
      </c>
      <c r="AV454" s="11" t="s">
        <v>84</v>
      </c>
      <c r="AW454" s="11" t="s">
        <v>40</v>
      </c>
      <c r="AX454" s="11" t="s">
        <v>77</v>
      </c>
      <c r="AY454" s="220" t="s">
        <v>128</v>
      </c>
    </row>
    <row r="455" spans="2:65" s="12" customFormat="1" ht="12">
      <c r="B455" s="221"/>
      <c r="C455" s="222"/>
      <c r="D455" s="195" t="s">
        <v>276</v>
      </c>
      <c r="E455" s="223" t="s">
        <v>33</v>
      </c>
      <c r="F455" s="224" t="s">
        <v>751</v>
      </c>
      <c r="G455" s="222"/>
      <c r="H455" s="225">
        <v>451.23</v>
      </c>
      <c r="I455" s="226"/>
      <c r="J455" s="222"/>
      <c r="K455" s="222"/>
      <c r="L455" s="227"/>
      <c r="M455" s="228"/>
      <c r="N455" s="229"/>
      <c r="O455" s="229"/>
      <c r="P455" s="229"/>
      <c r="Q455" s="229"/>
      <c r="R455" s="229"/>
      <c r="S455" s="229"/>
      <c r="T455" s="230"/>
      <c r="AT455" s="231" t="s">
        <v>276</v>
      </c>
      <c r="AU455" s="231" t="s">
        <v>87</v>
      </c>
      <c r="AV455" s="12" t="s">
        <v>87</v>
      </c>
      <c r="AW455" s="12" t="s">
        <v>40</v>
      </c>
      <c r="AX455" s="12" t="s">
        <v>77</v>
      </c>
      <c r="AY455" s="231" t="s">
        <v>128</v>
      </c>
    </row>
    <row r="456" spans="2:65" s="13" customFormat="1" ht="12">
      <c r="B456" s="232"/>
      <c r="C456" s="233"/>
      <c r="D456" s="195" t="s">
        <v>276</v>
      </c>
      <c r="E456" s="234" t="s">
        <v>33</v>
      </c>
      <c r="F456" s="235" t="s">
        <v>279</v>
      </c>
      <c r="G456" s="233"/>
      <c r="H456" s="236">
        <v>451.23</v>
      </c>
      <c r="I456" s="237"/>
      <c r="J456" s="233"/>
      <c r="K456" s="233"/>
      <c r="L456" s="238"/>
      <c r="M456" s="239"/>
      <c r="N456" s="240"/>
      <c r="O456" s="240"/>
      <c r="P456" s="240"/>
      <c r="Q456" s="240"/>
      <c r="R456" s="240"/>
      <c r="S456" s="240"/>
      <c r="T456" s="241"/>
      <c r="AT456" s="242" t="s">
        <v>276</v>
      </c>
      <c r="AU456" s="242" t="s">
        <v>87</v>
      </c>
      <c r="AV456" s="13" t="s">
        <v>132</v>
      </c>
      <c r="AW456" s="13" t="s">
        <v>40</v>
      </c>
      <c r="AX456" s="13" t="s">
        <v>84</v>
      </c>
      <c r="AY456" s="242" t="s">
        <v>128</v>
      </c>
    </row>
    <row r="457" spans="2:65" s="1" customFormat="1" ht="25.5" customHeight="1">
      <c r="B457" s="41"/>
      <c r="C457" s="243" t="s">
        <v>752</v>
      </c>
      <c r="D457" s="243" t="s">
        <v>319</v>
      </c>
      <c r="E457" s="244" t="s">
        <v>753</v>
      </c>
      <c r="F457" s="245" t="s">
        <v>754</v>
      </c>
      <c r="G457" s="246" t="s">
        <v>273</v>
      </c>
      <c r="H457" s="247">
        <v>460.255</v>
      </c>
      <c r="I457" s="248"/>
      <c r="J457" s="249">
        <f>ROUND(I457*H457,2)</f>
        <v>0</v>
      </c>
      <c r="K457" s="245" t="s">
        <v>274</v>
      </c>
      <c r="L457" s="250"/>
      <c r="M457" s="251" t="s">
        <v>33</v>
      </c>
      <c r="N457" s="252" t="s">
        <v>48</v>
      </c>
      <c r="O457" s="42"/>
      <c r="P457" s="192">
        <f>O457*H457</f>
        <v>0</v>
      </c>
      <c r="Q457" s="192">
        <v>4.1999999999999997E-3</v>
      </c>
      <c r="R457" s="192">
        <f>Q457*H457</f>
        <v>1.9330709999999998</v>
      </c>
      <c r="S457" s="192">
        <v>0</v>
      </c>
      <c r="T457" s="193">
        <f>S457*H457</f>
        <v>0</v>
      </c>
      <c r="AR457" s="24" t="s">
        <v>411</v>
      </c>
      <c r="AT457" s="24" t="s">
        <v>319</v>
      </c>
      <c r="AU457" s="24" t="s">
        <v>87</v>
      </c>
      <c r="AY457" s="24" t="s">
        <v>128</v>
      </c>
      <c r="BE457" s="194">
        <f>IF(N457="základní",J457,0)</f>
        <v>0</v>
      </c>
      <c r="BF457" s="194">
        <f>IF(N457="snížená",J457,0)</f>
        <v>0</v>
      </c>
      <c r="BG457" s="194">
        <f>IF(N457="zákl. přenesená",J457,0)</f>
        <v>0</v>
      </c>
      <c r="BH457" s="194">
        <f>IF(N457="sníž. přenesená",J457,0)</f>
        <v>0</v>
      </c>
      <c r="BI457" s="194">
        <f>IF(N457="nulová",J457,0)</f>
        <v>0</v>
      </c>
      <c r="BJ457" s="24" t="s">
        <v>84</v>
      </c>
      <c r="BK457" s="194">
        <f>ROUND(I457*H457,2)</f>
        <v>0</v>
      </c>
      <c r="BL457" s="24" t="s">
        <v>195</v>
      </c>
      <c r="BM457" s="24" t="s">
        <v>755</v>
      </c>
    </row>
    <row r="458" spans="2:65" s="12" customFormat="1" ht="12">
      <c r="B458" s="221"/>
      <c r="C458" s="222"/>
      <c r="D458" s="195" t="s">
        <v>276</v>
      </c>
      <c r="E458" s="222"/>
      <c r="F458" s="224" t="s">
        <v>756</v>
      </c>
      <c r="G458" s="222"/>
      <c r="H458" s="225">
        <v>460.255</v>
      </c>
      <c r="I458" s="226"/>
      <c r="J458" s="222"/>
      <c r="K458" s="222"/>
      <c r="L458" s="227"/>
      <c r="M458" s="228"/>
      <c r="N458" s="229"/>
      <c r="O458" s="229"/>
      <c r="P458" s="229"/>
      <c r="Q458" s="229"/>
      <c r="R458" s="229"/>
      <c r="S458" s="229"/>
      <c r="T458" s="230"/>
      <c r="AT458" s="231" t="s">
        <v>276</v>
      </c>
      <c r="AU458" s="231" t="s">
        <v>87</v>
      </c>
      <c r="AV458" s="12" t="s">
        <v>87</v>
      </c>
      <c r="AW458" s="12" t="s">
        <v>6</v>
      </c>
      <c r="AX458" s="12" t="s">
        <v>84</v>
      </c>
      <c r="AY458" s="231" t="s">
        <v>128</v>
      </c>
    </row>
    <row r="459" spans="2:65" s="1" customFormat="1" ht="25.5" customHeight="1">
      <c r="B459" s="41"/>
      <c r="C459" s="183" t="s">
        <v>562</v>
      </c>
      <c r="D459" s="183" t="s">
        <v>129</v>
      </c>
      <c r="E459" s="184" t="s">
        <v>748</v>
      </c>
      <c r="F459" s="185" t="s">
        <v>749</v>
      </c>
      <c r="G459" s="186" t="s">
        <v>273</v>
      </c>
      <c r="H459" s="187">
        <v>142</v>
      </c>
      <c r="I459" s="188"/>
      <c r="J459" s="189">
        <f>ROUND(I459*H459,2)</f>
        <v>0</v>
      </c>
      <c r="K459" s="185" t="s">
        <v>274</v>
      </c>
      <c r="L459" s="61"/>
      <c r="M459" s="190" t="s">
        <v>33</v>
      </c>
      <c r="N459" s="191" t="s">
        <v>48</v>
      </c>
      <c r="O459" s="42"/>
      <c r="P459" s="192">
        <f>O459*H459</f>
        <v>0</v>
      </c>
      <c r="Q459" s="192">
        <v>6.0000000000000001E-3</v>
      </c>
      <c r="R459" s="192">
        <f>Q459*H459</f>
        <v>0.85199999999999998</v>
      </c>
      <c r="S459" s="192">
        <v>0</v>
      </c>
      <c r="T459" s="193">
        <f>S459*H459</f>
        <v>0</v>
      </c>
      <c r="AR459" s="24" t="s">
        <v>195</v>
      </c>
      <c r="AT459" s="24" t="s">
        <v>129</v>
      </c>
      <c r="AU459" s="24" t="s">
        <v>87</v>
      </c>
      <c r="AY459" s="24" t="s">
        <v>128</v>
      </c>
      <c r="BE459" s="194">
        <f>IF(N459="základní",J459,0)</f>
        <v>0</v>
      </c>
      <c r="BF459" s="194">
        <f>IF(N459="snížená",J459,0)</f>
        <v>0</v>
      </c>
      <c r="BG459" s="194">
        <f>IF(N459="zákl. přenesená",J459,0)</f>
        <v>0</v>
      </c>
      <c r="BH459" s="194">
        <f>IF(N459="sníž. přenesená",J459,0)</f>
        <v>0</v>
      </c>
      <c r="BI459" s="194">
        <f>IF(N459="nulová",J459,0)</f>
        <v>0</v>
      </c>
      <c r="BJ459" s="24" t="s">
        <v>84</v>
      </c>
      <c r="BK459" s="194">
        <f>ROUND(I459*H459,2)</f>
        <v>0</v>
      </c>
      <c r="BL459" s="24" t="s">
        <v>195</v>
      </c>
      <c r="BM459" s="24" t="s">
        <v>757</v>
      </c>
    </row>
    <row r="460" spans="2:65" s="11" customFormat="1" ht="12">
      <c r="B460" s="211"/>
      <c r="C460" s="212"/>
      <c r="D460" s="195" t="s">
        <v>276</v>
      </c>
      <c r="E460" s="213" t="s">
        <v>33</v>
      </c>
      <c r="F460" s="214" t="s">
        <v>277</v>
      </c>
      <c r="G460" s="212"/>
      <c r="H460" s="213" t="s">
        <v>33</v>
      </c>
      <c r="I460" s="215"/>
      <c r="J460" s="212"/>
      <c r="K460" s="212"/>
      <c r="L460" s="216"/>
      <c r="M460" s="217"/>
      <c r="N460" s="218"/>
      <c r="O460" s="218"/>
      <c r="P460" s="218"/>
      <c r="Q460" s="218"/>
      <c r="R460" s="218"/>
      <c r="S460" s="218"/>
      <c r="T460" s="219"/>
      <c r="AT460" s="220" t="s">
        <v>276</v>
      </c>
      <c r="AU460" s="220" t="s">
        <v>87</v>
      </c>
      <c r="AV460" s="11" t="s">
        <v>84</v>
      </c>
      <c r="AW460" s="11" t="s">
        <v>40</v>
      </c>
      <c r="AX460" s="11" t="s">
        <v>77</v>
      </c>
      <c r="AY460" s="220" t="s">
        <v>128</v>
      </c>
    </row>
    <row r="461" spans="2:65" s="12" customFormat="1" ht="12">
      <c r="B461" s="221"/>
      <c r="C461" s="222"/>
      <c r="D461" s="195" t="s">
        <v>276</v>
      </c>
      <c r="E461" s="223" t="s">
        <v>33</v>
      </c>
      <c r="F461" s="224" t="s">
        <v>758</v>
      </c>
      <c r="G461" s="222"/>
      <c r="H461" s="225">
        <v>142</v>
      </c>
      <c r="I461" s="226"/>
      <c r="J461" s="222"/>
      <c r="K461" s="222"/>
      <c r="L461" s="227"/>
      <c r="M461" s="228"/>
      <c r="N461" s="229"/>
      <c r="O461" s="229"/>
      <c r="P461" s="229"/>
      <c r="Q461" s="229"/>
      <c r="R461" s="229"/>
      <c r="S461" s="229"/>
      <c r="T461" s="230"/>
      <c r="AT461" s="231" t="s">
        <v>276</v>
      </c>
      <c r="AU461" s="231" t="s">
        <v>87</v>
      </c>
      <c r="AV461" s="12" t="s">
        <v>87</v>
      </c>
      <c r="AW461" s="12" t="s">
        <v>40</v>
      </c>
      <c r="AX461" s="12" t="s">
        <v>77</v>
      </c>
      <c r="AY461" s="231" t="s">
        <v>128</v>
      </c>
    </row>
    <row r="462" spans="2:65" s="13" customFormat="1" ht="12">
      <c r="B462" s="232"/>
      <c r="C462" s="233"/>
      <c r="D462" s="195" t="s">
        <v>276</v>
      </c>
      <c r="E462" s="234" t="s">
        <v>33</v>
      </c>
      <c r="F462" s="235" t="s">
        <v>279</v>
      </c>
      <c r="G462" s="233"/>
      <c r="H462" s="236">
        <v>142</v>
      </c>
      <c r="I462" s="237"/>
      <c r="J462" s="233"/>
      <c r="K462" s="233"/>
      <c r="L462" s="238"/>
      <c r="M462" s="239"/>
      <c r="N462" s="240"/>
      <c r="O462" s="240"/>
      <c r="P462" s="240"/>
      <c r="Q462" s="240"/>
      <c r="R462" s="240"/>
      <c r="S462" s="240"/>
      <c r="T462" s="241"/>
      <c r="AT462" s="242" t="s">
        <v>276</v>
      </c>
      <c r="AU462" s="242" t="s">
        <v>87</v>
      </c>
      <c r="AV462" s="13" t="s">
        <v>132</v>
      </c>
      <c r="AW462" s="13" t="s">
        <v>40</v>
      </c>
      <c r="AX462" s="13" t="s">
        <v>84</v>
      </c>
      <c r="AY462" s="242" t="s">
        <v>128</v>
      </c>
    </row>
    <row r="463" spans="2:65" s="1" customFormat="1" ht="16.5" customHeight="1">
      <c r="B463" s="41"/>
      <c r="C463" s="243" t="s">
        <v>759</v>
      </c>
      <c r="D463" s="243" t="s">
        <v>319</v>
      </c>
      <c r="E463" s="244" t="s">
        <v>760</v>
      </c>
      <c r="F463" s="245" t="s">
        <v>761</v>
      </c>
      <c r="G463" s="246" t="s">
        <v>273</v>
      </c>
      <c r="H463" s="247">
        <v>156.19999999999999</v>
      </c>
      <c r="I463" s="248"/>
      <c r="J463" s="249">
        <f>ROUND(I463*H463,2)</f>
        <v>0</v>
      </c>
      <c r="K463" s="245" t="s">
        <v>33</v>
      </c>
      <c r="L463" s="250"/>
      <c r="M463" s="251" t="s">
        <v>33</v>
      </c>
      <c r="N463" s="252" t="s">
        <v>48</v>
      </c>
      <c r="O463" s="42"/>
      <c r="P463" s="192">
        <f>O463*H463</f>
        <v>0</v>
      </c>
      <c r="Q463" s="192">
        <v>8.9999999999999998E-4</v>
      </c>
      <c r="R463" s="192">
        <f>Q463*H463</f>
        <v>0.14057999999999998</v>
      </c>
      <c r="S463" s="192">
        <v>0</v>
      </c>
      <c r="T463" s="193">
        <f>S463*H463</f>
        <v>0</v>
      </c>
      <c r="AR463" s="24" t="s">
        <v>411</v>
      </c>
      <c r="AT463" s="24" t="s">
        <v>319</v>
      </c>
      <c r="AU463" s="24" t="s">
        <v>87</v>
      </c>
      <c r="AY463" s="24" t="s">
        <v>128</v>
      </c>
      <c r="BE463" s="194">
        <f>IF(N463="základní",J463,0)</f>
        <v>0</v>
      </c>
      <c r="BF463" s="194">
        <f>IF(N463="snížená",J463,0)</f>
        <v>0</v>
      </c>
      <c r="BG463" s="194">
        <f>IF(N463="zákl. přenesená",J463,0)</f>
        <v>0</v>
      </c>
      <c r="BH463" s="194">
        <f>IF(N463="sníž. přenesená",J463,0)</f>
        <v>0</v>
      </c>
      <c r="BI463" s="194">
        <f>IF(N463="nulová",J463,0)</f>
        <v>0</v>
      </c>
      <c r="BJ463" s="24" t="s">
        <v>84</v>
      </c>
      <c r="BK463" s="194">
        <f>ROUND(I463*H463,2)</f>
        <v>0</v>
      </c>
      <c r="BL463" s="24" t="s">
        <v>195</v>
      </c>
      <c r="BM463" s="24" t="s">
        <v>762</v>
      </c>
    </row>
    <row r="464" spans="2:65" s="1" customFormat="1" ht="24">
      <c r="B464" s="41"/>
      <c r="C464" s="63"/>
      <c r="D464" s="195" t="s">
        <v>134</v>
      </c>
      <c r="E464" s="63"/>
      <c r="F464" s="196" t="s">
        <v>763</v>
      </c>
      <c r="G464" s="63"/>
      <c r="H464" s="63"/>
      <c r="I464" s="156"/>
      <c r="J464" s="63"/>
      <c r="K464" s="63"/>
      <c r="L464" s="61"/>
      <c r="M464" s="197"/>
      <c r="N464" s="42"/>
      <c r="O464" s="42"/>
      <c r="P464" s="42"/>
      <c r="Q464" s="42"/>
      <c r="R464" s="42"/>
      <c r="S464" s="42"/>
      <c r="T464" s="78"/>
      <c r="AT464" s="24" t="s">
        <v>134</v>
      </c>
      <c r="AU464" s="24" t="s">
        <v>87</v>
      </c>
    </row>
    <row r="465" spans="2:65" s="12" customFormat="1" ht="12">
      <c r="B465" s="221"/>
      <c r="C465" s="222"/>
      <c r="D465" s="195" t="s">
        <v>276</v>
      </c>
      <c r="E465" s="222"/>
      <c r="F465" s="224" t="s">
        <v>764</v>
      </c>
      <c r="G465" s="222"/>
      <c r="H465" s="225">
        <v>156.19999999999999</v>
      </c>
      <c r="I465" s="226"/>
      <c r="J465" s="222"/>
      <c r="K465" s="222"/>
      <c r="L465" s="227"/>
      <c r="M465" s="228"/>
      <c r="N465" s="229"/>
      <c r="O465" s="229"/>
      <c r="P465" s="229"/>
      <c r="Q465" s="229"/>
      <c r="R465" s="229"/>
      <c r="S465" s="229"/>
      <c r="T465" s="230"/>
      <c r="AT465" s="231" t="s">
        <v>276</v>
      </c>
      <c r="AU465" s="231" t="s">
        <v>87</v>
      </c>
      <c r="AV465" s="12" t="s">
        <v>87</v>
      </c>
      <c r="AW465" s="12" t="s">
        <v>6</v>
      </c>
      <c r="AX465" s="12" t="s">
        <v>84</v>
      </c>
      <c r="AY465" s="231" t="s">
        <v>128</v>
      </c>
    </row>
    <row r="466" spans="2:65" s="1" customFormat="1" ht="25.5" customHeight="1">
      <c r="B466" s="41"/>
      <c r="C466" s="183" t="s">
        <v>765</v>
      </c>
      <c r="D466" s="183" t="s">
        <v>129</v>
      </c>
      <c r="E466" s="184" t="s">
        <v>748</v>
      </c>
      <c r="F466" s="185" t="s">
        <v>749</v>
      </c>
      <c r="G466" s="186" t="s">
        <v>273</v>
      </c>
      <c r="H466" s="187">
        <v>33.134999999999998</v>
      </c>
      <c r="I466" s="188"/>
      <c r="J466" s="189">
        <f>ROUND(I466*H466,2)</f>
        <v>0</v>
      </c>
      <c r="K466" s="185" t="s">
        <v>274</v>
      </c>
      <c r="L466" s="61"/>
      <c r="M466" s="190" t="s">
        <v>33</v>
      </c>
      <c r="N466" s="191" t="s">
        <v>48</v>
      </c>
      <c r="O466" s="42"/>
      <c r="P466" s="192">
        <f>O466*H466</f>
        <v>0</v>
      </c>
      <c r="Q466" s="192">
        <v>6.0000000000000001E-3</v>
      </c>
      <c r="R466" s="192">
        <f>Q466*H466</f>
        <v>0.19880999999999999</v>
      </c>
      <c r="S466" s="192">
        <v>0</v>
      </c>
      <c r="T466" s="193">
        <f>S466*H466</f>
        <v>0</v>
      </c>
      <c r="AR466" s="24" t="s">
        <v>195</v>
      </c>
      <c r="AT466" s="24" t="s">
        <v>129</v>
      </c>
      <c r="AU466" s="24" t="s">
        <v>87</v>
      </c>
      <c r="AY466" s="24" t="s">
        <v>128</v>
      </c>
      <c r="BE466" s="194">
        <f>IF(N466="základní",J466,0)</f>
        <v>0</v>
      </c>
      <c r="BF466" s="194">
        <f>IF(N466="snížená",J466,0)</f>
        <v>0</v>
      </c>
      <c r="BG466" s="194">
        <f>IF(N466="zákl. přenesená",J466,0)</f>
        <v>0</v>
      </c>
      <c r="BH466" s="194">
        <f>IF(N466="sníž. přenesená",J466,0)</f>
        <v>0</v>
      </c>
      <c r="BI466" s="194">
        <f>IF(N466="nulová",J466,0)</f>
        <v>0</v>
      </c>
      <c r="BJ466" s="24" t="s">
        <v>84</v>
      </c>
      <c r="BK466" s="194">
        <f>ROUND(I466*H466,2)</f>
        <v>0</v>
      </c>
      <c r="BL466" s="24" t="s">
        <v>195</v>
      </c>
      <c r="BM466" s="24" t="s">
        <v>766</v>
      </c>
    </row>
    <row r="467" spans="2:65" s="11" customFormat="1" ht="12">
      <c r="B467" s="211"/>
      <c r="C467" s="212"/>
      <c r="D467" s="195" t="s">
        <v>276</v>
      </c>
      <c r="E467" s="213" t="s">
        <v>33</v>
      </c>
      <c r="F467" s="214" t="s">
        <v>277</v>
      </c>
      <c r="G467" s="212"/>
      <c r="H467" s="213" t="s">
        <v>33</v>
      </c>
      <c r="I467" s="215"/>
      <c r="J467" s="212"/>
      <c r="K467" s="212"/>
      <c r="L467" s="216"/>
      <c r="M467" s="217"/>
      <c r="N467" s="218"/>
      <c r="O467" s="218"/>
      <c r="P467" s="218"/>
      <c r="Q467" s="218"/>
      <c r="R467" s="218"/>
      <c r="S467" s="218"/>
      <c r="T467" s="219"/>
      <c r="AT467" s="220" t="s">
        <v>276</v>
      </c>
      <c r="AU467" s="220" t="s">
        <v>87</v>
      </c>
      <c r="AV467" s="11" t="s">
        <v>84</v>
      </c>
      <c r="AW467" s="11" t="s">
        <v>40</v>
      </c>
      <c r="AX467" s="11" t="s">
        <v>77</v>
      </c>
      <c r="AY467" s="220" t="s">
        <v>128</v>
      </c>
    </row>
    <row r="468" spans="2:65" s="12" customFormat="1" ht="12">
      <c r="B468" s="221"/>
      <c r="C468" s="222"/>
      <c r="D468" s="195" t="s">
        <v>276</v>
      </c>
      <c r="E468" s="223" t="s">
        <v>33</v>
      </c>
      <c r="F468" s="224" t="s">
        <v>767</v>
      </c>
      <c r="G468" s="222"/>
      <c r="H468" s="225">
        <v>33.134999999999998</v>
      </c>
      <c r="I468" s="226"/>
      <c r="J468" s="222"/>
      <c r="K468" s="222"/>
      <c r="L468" s="227"/>
      <c r="M468" s="228"/>
      <c r="N468" s="229"/>
      <c r="O468" s="229"/>
      <c r="P468" s="229"/>
      <c r="Q468" s="229"/>
      <c r="R468" s="229"/>
      <c r="S468" s="229"/>
      <c r="T468" s="230"/>
      <c r="AT468" s="231" t="s">
        <v>276</v>
      </c>
      <c r="AU468" s="231" t="s">
        <v>87</v>
      </c>
      <c r="AV468" s="12" t="s">
        <v>87</v>
      </c>
      <c r="AW468" s="12" t="s">
        <v>40</v>
      </c>
      <c r="AX468" s="12" t="s">
        <v>77</v>
      </c>
      <c r="AY468" s="231" t="s">
        <v>128</v>
      </c>
    </row>
    <row r="469" spans="2:65" s="13" customFormat="1" ht="12">
      <c r="B469" s="232"/>
      <c r="C469" s="233"/>
      <c r="D469" s="195" t="s">
        <v>276</v>
      </c>
      <c r="E469" s="234" t="s">
        <v>33</v>
      </c>
      <c r="F469" s="235" t="s">
        <v>279</v>
      </c>
      <c r="G469" s="233"/>
      <c r="H469" s="236">
        <v>33.134999999999998</v>
      </c>
      <c r="I469" s="237"/>
      <c r="J469" s="233"/>
      <c r="K469" s="233"/>
      <c r="L469" s="238"/>
      <c r="M469" s="239"/>
      <c r="N469" s="240"/>
      <c r="O469" s="240"/>
      <c r="P469" s="240"/>
      <c r="Q469" s="240"/>
      <c r="R469" s="240"/>
      <c r="S469" s="240"/>
      <c r="T469" s="241"/>
      <c r="AT469" s="242" t="s">
        <v>276</v>
      </c>
      <c r="AU469" s="242" t="s">
        <v>87</v>
      </c>
      <c r="AV469" s="13" t="s">
        <v>132</v>
      </c>
      <c r="AW469" s="13" t="s">
        <v>40</v>
      </c>
      <c r="AX469" s="13" t="s">
        <v>84</v>
      </c>
      <c r="AY469" s="242" t="s">
        <v>128</v>
      </c>
    </row>
    <row r="470" spans="2:65" s="1" customFormat="1" ht="16.5" customHeight="1">
      <c r="B470" s="41"/>
      <c r="C470" s="243" t="s">
        <v>768</v>
      </c>
      <c r="D470" s="243" t="s">
        <v>319</v>
      </c>
      <c r="E470" s="244" t="s">
        <v>769</v>
      </c>
      <c r="F470" s="245" t="s">
        <v>770</v>
      </c>
      <c r="G470" s="246" t="s">
        <v>273</v>
      </c>
      <c r="H470" s="247">
        <v>36.448999999999998</v>
      </c>
      <c r="I470" s="248"/>
      <c r="J470" s="249">
        <f>ROUND(I470*H470,2)</f>
        <v>0</v>
      </c>
      <c r="K470" s="245" t="s">
        <v>335</v>
      </c>
      <c r="L470" s="250"/>
      <c r="M470" s="251" t="s">
        <v>33</v>
      </c>
      <c r="N470" s="252" t="s">
        <v>48</v>
      </c>
      <c r="O470" s="42"/>
      <c r="P470" s="192">
        <f>O470*H470</f>
        <v>0</v>
      </c>
      <c r="Q470" s="192">
        <v>6.0000000000000001E-3</v>
      </c>
      <c r="R470" s="192">
        <f>Q470*H470</f>
        <v>0.218694</v>
      </c>
      <c r="S470" s="192">
        <v>0</v>
      </c>
      <c r="T470" s="193">
        <f>S470*H470</f>
        <v>0</v>
      </c>
      <c r="AR470" s="24" t="s">
        <v>411</v>
      </c>
      <c r="AT470" s="24" t="s">
        <v>319</v>
      </c>
      <c r="AU470" s="24" t="s">
        <v>87</v>
      </c>
      <c r="AY470" s="24" t="s">
        <v>128</v>
      </c>
      <c r="BE470" s="194">
        <f>IF(N470="základní",J470,0)</f>
        <v>0</v>
      </c>
      <c r="BF470" s="194">
        <f>IF(N470="snížená",J470,0)</f>
        <v>0</v>
      </c>
      <c r="BG470" s="194">
        <f>IF(N470="zákl. přenesená",J470,0)</f>
        <v>0</v>
      </c>
      <c r="BH470" s="194">
        <f>IF(N470="sníž. přenesená",J470,0)</f>
        <v>0</v>
      </c>
      <c r="BI470" s="194">
        <f>IF(N470="nulová",J470,0)</f>
        <v>0</v>
      </c>
      <c r="BJ470" s="24" t="s">
        <v>84</v>
      </c>
      <c r="BK470" s="194">
        <f>ROUND(I470*H470,2)</f>
        <v>0</v>
      </c>
      <c r="BL470" s="24" t="s">
        <v>195</v>
      </c>
      <c r="BM470" s="24" t="s">
        <v>771</v>
      </c>
    </row>
    <row r="471" spans="2:65" s="12" customFormat="1" ht="12">
      <c r="B471" s="221"/>
      <c r="C471" s="222"/>
      <c r="D471" s="195" t="s">
        <v>276</v>
      </c>
      <c r="E471" s="222"/>
      <c r="F471" s="224" t="s">
        <v>772</v>
      </c>
      <c r="G471" s="222"/>
      <c r="H471" s="225">
        <v>36.448999999999998</v>
      </c>
      <c r="I471" s="226"/>
      <c r="J471" s="222"/>
      <c r="K471" s="222"/>
      <c r="L471" s="227"/>
      <c r="M471" s="228"/>
      <c r="N471" s="229"/>
      <c r="O471" s="229"/>
      <c r="P471" s="229"/>
      <c r="Q471" s="229"/>
      <c r="R471" s="229"/>
      <c r="S471" s="229"/>
      <c r="T471" s="230"/>
      <c r="AT471" s="231" t="s">
        <v>276</v>
      </c>
      <c r="AU471" s="231" t="s">
        <v>87</v>
      </c>
      <c r="AV471" s="12" t="s">
        <v>87</v>
      </c>
      <c r="AW471" s="12" t="s">
        <v>6</v>
      </c>
      <c r="AX471" s="12" t="s">
        <v>84</v>
      </c>
      <c r="AY471" s="231" t="s">
        <v>128</v>
      </c>
    </row>
    <row r="472" spans="2:65" s="1" customFormat="1" ht="25.5" customHeight="1">
      <c r="B472" s="41"/>
      <c r="C472" s="183" t="s">
        <v>773</v>
      </c>
      <c r="D472" s="183" t="s">
        <v>129</v>
      </c>
      <c r="E472" s="184" t="s">
        <v>774</v>
      </c>
      <c r="F472" s="185" t="s">
        <v>775</v>
      </c>
      <c r="G472" s="186" t="s">
        <v>273</v>
      </c>
      <c r="H472" s="187">
        <v>3099.12</v>
      </c>
      <c r="I472" s="188"/>
      <c r="J472" s="189">
        <f>ROUND(I472*H472,2)</f>
        <v>0</v>
      </c>
      <c r="K472" s="185" t="s">
        <v>274</v>
      </c>
      <c r="L472" s="61"/>
      <c r="M472" s="190" t="s">
        <v>33</v>
      </c>
      <c r="N472" s="191" t="s">
        <v>48</v>
      </c>
      <c r="O472" s="42"/>
      <c r="P472" s="192">
        <f>O472*H472</f>
        <v>0</v>
      </c>
      <c r="Q472" s="192">
        <v>5.8E-4</v>
      </c>
      <c r="R472" s="192">
        <f>Q472*H472</f>
        <v>1.7974896</v>
      </c>
      <c r="S472" s="192">
        <v>0</v>
      </c>
      <c r="T472" s="193">
        <f>S472*H472</f>
        <v>0</v>
      </c>
      <c r="AR472" s="24" t="s">
        <v>195</v>
      </c>
      <c r="AT472" s="24" t="s">
        <v>129</v>
      </c>
      <c r="AU472" s="24" t="s">
        <v>87</v>
      </c>
      <c r="AY472" s="24" t="s">
        <v>128</v>
      </c>
      <c r="BE472" s="194">
        <f>IF(N472="základní",J472,0)</f>
        <v>0</v>
      </c>
      <c r="BF472" s="194">
        <f>IF(N472="snížená",J472,0)</f>
        <v>0</v>
      </c>
      <c r="BG472" s="194">
        <f>IF(N472="zákl. přenesená",J472,0)</f>
        <v>0</v>
      </c>
      <c r="BH472" s="194">
        <f>IF(N472="sníž. přenesená",J472,0)</f>
        <v>0</v>
      </c>
      <c r="BI472" s="194">
        <f>IF(N472="nulová",J472,0)</f>
        <v>0</v>
      </c>
      <c r="BJ472" s="24" t="s">
        <v>84</v>
      </c>
      <c r="BK472" s="194">
        <f>ROUND(I472*H472,2)</f>
        <v>0</v>
      </c>
      <c r="BL472" s="24" t="s">
        <v>195</v>
      </c>
      <c r="BM472" s="24" t="s">
        <v>776</v>
      </c>
    </row>
    <row r="473" spans="2:65" s="11" customFormat="1" ht="12">
      <c r="B473" s="211"/>
      <c r="C473" s="212"/>
      <c r="D473" s="195" t="s">
        <v>276</v>
      </c>
      <c r="E473" s="213" t="s">
        <v>33</v>
      </c>
      <c r="F473" s="214" t="s">
        <v>277</v>
      </c>
      <c r="G473" s="212"/>
      <c r="H473" s="213" t="s">
        <v>33</v>
      </c>
      <c r="I473" s="215"/>
      <c r="J473" s="212"/>
      <c r="K473" s="212"/>
      <c r="L473" s="216"/>
      <c r="M473" s="217"/>
      <c r="N473" s="218"/>
      <c r="O473" s="218"/>
      <c r="P473" s="218"/>
      <c r="Q473" s="218"/>
      <c r="R473" s="218"/>
      <c r="S473" s="218"/>
      <c r="T473" s="219"/>
      <c r="AT473" s="220" t="s">
        <v>276</v>
      </c>
      <c r="AU473" s="220" t="s">
        <v>87</v>
      </c>
      <c r="AV473" s="11" t="s">
        <v>84</v>
      </c>
      <c r="AW473" s="11" t="s">
        <v>40</v>
      </c>
      <c r="AX473" s="11" t="s">
        <v>77</v>
      </c>
      <c r="AY473" s="220" t="s">
        <v>128</v>
      </c>
    </row>
    <row r="474" spans="2:65" s="12" customFormat="1" ht="12">
      <c r="B474" s="221"/>
      <c r="C474" s="222"/>
      <c r="D474" s="195" t="s">
        <v>276</v>
      </c>
      <c r="E474" s="223" t="s">
        <v>33</v>
      </c>
      <c r="F474" s="224" t="s">
        <v>777</v>
      </c>
      <c r="G474" s="222"/>
      <c r="H474" s="225">
        <v>3099.12</v>
      </c>
      <c r="I474" s="226"/>
      <c r="J474" s="222"/>
      <c r="K474" s="222"/>
      <c r="L474" s="227"/>
      <c r="M474" s="228"/>
      <c r="N474" s="229"/>
      <c r="O474" s="229"/>
      <c r="P474" s="229"/>
      <c r="Q474" s="229"/>
      <c r="R474" s="229"/>
      <c r="S474" s="229"/>
      <c r="T474" s="230"/>
      <c r="AT474" s="231" t="s">
        <v>276</v>
      </c>
      <c r="AU474" s="231" t="s">
        <v>87</v>
      </c>
      <c r="AV474" s="12" t="s">
        <v>87</v>
      </c>
      <c r="AW474" s="12" t="s">
        <v>40</v>
      </c>
      <c r="AX474" s="12" t="s">
        <v>77</v>
      </c>
      <c r="AY474" s="231" t="s">
        <v>128</v>
      </c>
    </row>
    <row r="475" spans="2:65" s="13" customFormat="1" ht="12">
      <c r="B475" s="232"/>
      <c r="C475" s="233"/>
      <c r="D475" s="195" t="s">
        <v>276</v>
      </c>
      <c r="E475" s="234" t="s">
        <v>33</v>
      </c>
      <c r="F475" s="235" t="s">
        <v>279</v>
      </c>
      <c r="G475" s="233"/>
      <c r="H475" s="236">
        <v>3099.12</v>
      </c>
      <c r="I475" s="237"/>
      <c r="J475" s="233"/>
      <c r="K475" s="233"/>
      <c r="L475" s="238"/>
      <c r="M475" s="239"/>
      <c r="N475" s="240"/>
      <c r="O475" s="240"/>
      <c r="P475" s="240"/>
      <c r="Q475" s="240"/>
      <c r="R475" s="240"/>
      <c r="S475" s="240"/>
      <c r="T475" s="241"/>
      <c r="AT475" s="242" t="s">
        <v>276</v>
      </c>
      <c r="AU475" s="242" t="s">
        <v>87</v>
      </c>
      <c r="AV475" s="13" t="s">
        <v>132</v>
      </c>
      <c r="AW475" s="13" t="s">
        <v>40</v>
      </c>
      <c r="AX475" s="13" t="s">
        <v>84</v>
      </c>
      <c r="AY475" s="242" t="s">
        <v>128</v>
      </c>
    </row>
    <row r="476" spans="2:65" s="1" customFormat="1" ht="16.5" customHeight="1">
      <c r="B476" s="41"/>
      <c r="C476" s="243" t="s">
        <v>778</v>
      </c>
      <c r="D476" s="243" t="s">
        <v>319</v>
      </c>
      <c r="E476" s="244" t="s">
        <v>779</v>
      </c>
      <c r="F476" s="245" t="s">
        <v>780</v>
      </c>
      <c r="G476" s="246" t="s">
        <v>273</v>
      </c>
      <c r="H476" s="247">
        <v>3161.1019999999999</v>
      </c>
      <c r="I476" s="248"/>
      <c r="J476" s="249">
        <f>ROUND(I476*H476,2)</f>
        <v>0</v>
      </c>
      <c r="K476" s="245" t="s">
        <v>274</v>
      </c>
      <c r="L476" s="250"/>
      <c r="M476" s="251" t="s">
        <v>33</v>
      </c>
      <c r="N476" s="252" t="s">
        <v>48</v>
      </c>
      <c r="O476" s="42"/>
      <c r="P476" s="192">
        <f>O476*H476</f>
        <v>0</v>
      </c>
      <c r="Q476" s="192">
        <v>3.0000000000000001E-3</v>
      </c>
      <c r="R476" s="192">
        <f>Q476*H476</f>
        <v>9.4833059999999989</v>
      </c>
      <c r="S476" s="192">
        <v>0</v>
      </c>
      <c r="T476" s="193">
        <f>S476*H476</f>
        <v>0</v>
      </c>
      <c r="AR476" s="24" t="s">
        <v>411</v>
      </c>
      <c r="AT476" s="24" t="s">
        <v>319</v>
      </c>
      <c r="AU476" s="24" t="s">
        <v>87</v>
      </c>
      <c r="AY476" s="24" t="s">
        <v>128</v>
      </c>
      <c r="BE476" s="194">
        <f>IF(N476="základní",J476,0)</f>
        <v>0</v>
      </c>
      <c r="BF476" s="194">
        <f>IF(N476="snížená",J476,0)</f>
        <v>0</v>
      </c>
      <c r="BG476" s="194">
        <f>IF(N476="zákl. přenesená",J476,0)</f>
        <v>0</v>
      </c>
      <c r="BH476" s="194">
        <f>IF(N476="sníž. přenesená",J476,0)</f>
        <v>0</v>
      </c>
      <c r="BI476" s="194">
        <f>IF(N476="nulová",J476,0)</f>
        <v>0</v>
      </c>
      <c r="BJ476" s="24" t="s">
        <v>84</v>
      </c>
      <c r="BK476" s="194">
        <f>ROUND(I476*H476,2)</f>
        <v>0</v>
      </c>
      <c r="BL476" s="24" t="s">
        <v>195</v>
      </c>
      <c r="BM476" s="24" t="s">
        <v>781</v>
      </c>
    </row>
    <row r="477" spans="2:65" s="12" customFormat="1" ht="12">
      <c r="B477" s="221"/>
      <c r="C477" s="222"/>
      <c r="D477" s="195" t="s">
        <v>276</v>
      </c>
      <c r="E477" s="222"/>
      <c r="F477" s="224" t="s">
        <v>782</v>
      </c>
      <c r="G477" s="222"/>
      <c r="H477" s="225">
        <v>3161.1019999999999</v>
      </c>
      <c r="I477" s="226"/>
      <c r="J477" s="222"/>
      <c r="K477" s="222"/>
      <c r="L477" s="227"/>
      <c r="M477" s="228"/>
      <c r="N477" s="229"/>
      <c r="O477" s="229"/>
      <c r="P477" s="229"/>
      <c r="Q477" s="229"/>
      <c r="R477" s="229"/>
      <c r="S477" s="229"/>
      <c r="T477" s="230"/>
      <c r="AT477" s="231" t="s">
        <v>276</v>
      </c>
      <c r="AU477" s="231" t="s">
        <v>87</v>
      </c>
      <c r="AV477" s="12" t="s">
        <v>87</v>
      </c>
      <c r="AW477" s="12" t="s">
        <v>6</v>
      </c>
      <c r="AX477" s="12" t="s">
        <v>84</v>
      </c>
      <c r="AY477" s="231" t="s">
        <v>128</v>
      </c>
    </row>
    <row r="478" spans="2:65" s="1" customFormat="1" ht="16.5" customHeight="1">
      <c r="B478" s="41"/>
      <c r="C478" s="183" t="s">
        <v>783</v>
      </c>
      <c r="D478" s="183" t="s">
        <v>129</v>
      </c>
      <c r="E478" s="184" t="s">
        <v>784</v>
      </c>
      <c r="F478" s="185" t="s">
        <v>785</v>
      </c>
      <c r="G478" s="186" t="s">
        <v>394</v>
      </c>
      <c r="H478" s="187">
        <v>347.1</v>
      </c>
      <c r="I478" s="188"/>
      <c r="J478" s="189">
        <f>ROUND(I478*H478,2)</f>
        <v>0</v>
      </c>
      <c r="K478" s="185" t="s">
        <v>274</v>
      </c>
      <c r="L478" s="61"/>
      <c r="M478" s="190" t="s">
        <v>33</v>
      </c>
      <c r="N478" s="191" t="s">
        <v>48</v>
      </c>
      <c r="O478" s="42"/>
      <c r="P478" s="192">
        <f>O478*H478</f>
        <v>0</v>
      </c>
      <c r="Q478" s="192">
        <v>0</v>
      </c>
      <c r="R478" s="192">
        <f>Q478*H478</f>
        <v>0</v>
      </c>
      <c r="S478" s="192">
        <v>0</v>
      </c>
      <c r="T478" s="193">
        <f>S478*H478</f>
        <v>0</v>
      </c>
      <c r="AR478" s="24" t="s">
        <v>195</v>
      </c>
      <c r="AT478" s="24" t="s">
        <v>129</v>
      </c>
      <c r="AU478" s="24" t="s">
        <v>87</v>
      </c>
      <c r="AY478" s="24" t="s">
        <v>128</v>
      </c>
      <c r="BE478" s="194">
        <f>IF(N478="základní",J478,0)</f>
        <v>0</v>
      </c>
      <c r="BF478" s="194">
        <f>IF(N478="snížená",J478,0)</f>
        <v>0</v>
      </c>
      <c r="BG478" s="194">
        <f>IF(N478="zákl. přenesená",J478,0)</f>
        <v>0</v>
      </c>
      <c r="BH478" s="194">
        <f>IF(N478="sníž. přenesená",J478,0)</f>
        <v>0</v>
      </c>
      <c r="BI478" s="194">
        <f>IF(N478="nulová",J478,0)</f>
        <v>0</v>
      </c>
      <c r="BJ478" s="24" t="s">
        <v>84</v>
      </c>
      <c r="BK478" s="194">
        <f>ROUND(I478*H478,2)</f>
        <v>0</v>
      </c>
      <c r="BL478" s="24" t="s">
        <v>195</v>
      </c>
      <c r="BM478" s="24" t="s">
        <v>786</v>
      </c>
    </row>
    <row r="479" spans="2:65" s="1" customFormat="1" ht="16.5" customHeight="1">
      <c r="B479" s="41"/>
      <c r="C479" s="243" t="s">
        <v>787</v>
      </c>
      <c r="D479" s="243" t="s">
        <v>319</v>
      </c>
      <c r="E479" s="244" t="s">
        <v>788</v>
      </c>
      <c r="F479" s="245" t="s">
        <v>789</v>
      </c>
      <c r="G479" s="246" t="s">
        <v>310</v>
      </c>
      <c r="H479" s="247">
        <v>381.81</v>
      </c>
      <c r="I479" s="248"/>
      <c r="J479" s="249">
        <f>ROUND(I479*H479,2)</f>
        <v>0</v>
      </c>
      <c r="K479" s="245" t="s">
        <v>274</v>
      </c>
      <c r="L479" s="250"/>
      <c r="M479" s="251" t="s">
        <v>33</v>
      </c>
      <c r="N479" s="252" t="s">
        <v>48</v>
      </c>
      <c r="O479" s="42"/>
      <c r="P479" s="192">
        <f>O479*H479</f>
        <v>0</v>
      </c>
      <c r="Q479" s="192">
        <v>5.4600000000000004E-4</v>
      </c>
      <c r="R479" s="192">
        <f>Q479*H479</f>
        <v>0.20846826000000002</v>
      </c>
      <c r="S479" s="192">
        <v>0</v>
      </c>
      <c r="T479" s="193">
        <f>S479*H479</f>
        <v>0</v>
      </c>
      <c r="AR479" s="24" t="s">
        <v>411</v>
      </c>
      <c r="AT479" s="24" t="s">
        <v>319</v>
      </c>
      <c r="AU479" s="24" t="s">
        <v>87</v>
      </c>
      <c r="AY479" s="24" t="s">
        <v>128</v>
      </c>
      <c r="BE479" s="194">
        <f>IF(N479="základní",J479,0)</f>
        <v>0</v>
      </c>
      <c r="BF479" s="194">
        <f>IF(N479="snížená",J479,0)</f>
        <v>0</v>
      </c>
      <c r="BG479" s="194">
        <f>IF(N479="zákl. přenesená",J479,0)</f>
        <v>0</v>
      </c>
      <c r="BH479" s="194">
        <f>IF(N479="sníž. přenesená",J479,0)</f>
        <v>0</v>
      </c>
      <c r="BI479" s="194">
        <f>IF(N479="nulová",J479,0)</f>
        <v>0</v>
      </c>
      <c r="BJ479" s="24" t="s">
        <v>84</v>
      </c>
      <c r="BK479" s="194">
        <f>ROUND(I479*H479,2)</f>
        <v>0</v>
      </c>
      <c r="BL479" s="24" t="s">
        <v>195</v>
      </c>
      <c r="BM479" s="24" t="s">
        <v>790</v>
      </c>
    </row>
    <row r="480" spans="2:65" s="12" customFormat="1" ht="12">
      <c r="B480" s="221"/>
      <c r="C480" s="222"/>
      <c r="D480" s="195" t="s">
        <v>276</v>
      </c>
      <c r="E480" s="222"/>
      <c r="F480" s="224" t="s">
        <v>791</v>
      </c>
      <c r="G480" s="222"/>
      <c r="H480" s="225">
        <v>381.81</v>
      </c>
      <c r="I480" s="226"/>
      <c r="J480" s="222"/>
      <c r="K480" s="222"/>
      <c r="L480" s="227"/>
      <c r="M480" s="228"/>
      <c r="N480" s="229"/>
      <c r="O480" s="229"/>
      <c r="P480" s="229"/>
      <c r="Q480" s="229"/>
      <c r="R480" s="229"/>
      <c r="S480" s="229"/>
      <c r="T480" s="230"/>
      <c r="AT480" s="231" t="s">
        <v>276</v>
      </c>
      <c r="AU480" s="231" t="s">
        <v>87</v>
      </c>
      <c r="AV480" s="12" t="s">
        <v>87</v>
      </c>
      <c r="AW480" s="12" t="s">
        <v>6</v>
      </c>
      <c r="AX480" s="12" t="s">
        <v>84</v>
      </c>
      <c r="AY480" s="231" t="s">
        <v>128</v>
      </c>
    </row>
    <row r="481" spans="2:65" s="1" customFormat="1" ht="16.5" customHeight="1">
      <c r="B481" s="41"/>
      <c r="C481" s="183" t="s">
        <v>792</v>
      </c>
      <c r="D481" s="183" t="s">
        <v>129</v>
      </c>
      <c r="E481" s="184" t="s">
        <v>793</v>
      </c>
      <c r="F481" s="185" t="s">
        <v>794</v>
      </c>
      <c r="G481" s="186" t="s">
        <v>715</v>
      </c>
      <c r="H481" s="264"/>
      <c r="I481" s="188"/>
      <c r="J481" s="189">
        <f>ROUND(I481*H481,2)</f>
        <v>0</v>
      </c>
      <c r="K481" s="185" t="s">
        <v>274</v>
      </c>
      <c r="L481" s="61"/>
      <c r="M481" s="190" t="s">
        <v>33</v>
      </c>
      <c r="N481" s="191" t="s">
        <v>48</v>
      </c>
      <c r="O481" s="42"/>
      <c r="P481" s="192">
        <f>O481*H481</f>
        <v>0</v>
      </c>
      <c r="Q481" s="192">
        <v>0</v>
      </c>
      <c r="R481" s="192">
        <f>Q481*H481</f>
        <v>0</v>
      </c>
      <c r="S481" s="192">
        <v>0</v>
      </c>
      <c r="T481" s="193">
        <f>S481*H481</f>
        <v>0</v>
      </c>
      <c r="AR481" s="24" t="s">
        <v>195</v>
      </c>
      <c r="AT481" s="24" t="s">
        <v>129</v>
      </c>
      <c r="AU481" s="24" t="s">
        <v>87</v>
      </c>
      <c r="AY481" s="24" t="s">
        <v>128</v>
      </c>
      <c r="BE481" s="194">
        <f>IF(N481="základní",J481,0)</f>
        <v>0</v>
      </c>
      <c r="BF481" s="194">
        <f>IF(N481="snížená",J481,0)</f>
        <v>0</v>
      </c>
      <c r="BG481" s="194">
        <f>IF(N481="zákl. přenesená",J481,0)</f>
        <v>0</v>
      </c>
      <c r="BH481" s="194">
        <f>IF(N481="sníž. přenesená",J481,0)</f>
        <v>0</v>
      </c>
      <c r="BI481" s="194">
        <f>IF(N481="nulová",J481,0)</f>
        <v>0</v>
      </c>
      <c r="BJ481" s="24" t="s">
        <v>84</v>
      </c>
      <c r="BK481" s="194">
        <f>ROUND(I481*H481,2)</f>
        <v>0</v>
      </c>
      <c r="BL481" s="24" t="s">
        <v>195</v>
      </c>
      <c r="BM481" s="24" t="s">
        <v>795</v>
      </c>
    </row>
    <row r="482" spans="2:65" s="9" customFormat="1" ht="29.85" customHeight="1">
      <c r="B482" s="169"/>
      <c r="C482" s="170"/>
      <c r="D482" s="171" t="s">
        <v>76</v>
      </c>
      <c r="E482" s="209" t="s">
        <v>796</v>
      </c>
      <c r="F482" s="209" t="s">
        <v>797</v>
      </c>
      <c r="G482" s="170"/>
      <c r="H482" s="170"/>
      <c r="I482" s="173"/>
      <c r="J482" s="210">
        <f>BK482</f>
        <v>0</v>
      </c>
      <c r="K482" s="170"/>
      <c r="L482" s="175"/>
      <c r="M482" s="176"/>
      <c r="N482" s="177"/>
      <c r="O482" s="177"/>
      <c r="P482" s="178">
        <f>SUM(P483:P487)</f>
        <v>0</v>
      </c>
      <c r="Q482" s="177"/>
      <c r="R482" s="178">
        <f>SUM(R483:R487)</f>
        <v>0</v>
      </c>
      <c r="S482" s="177"/>
      <c r="T482" s="179">
        <f>SUM(T483:T487)</f>
        <v>0.23070000000000002</v>
      </c>
      <c r="AR482" s="180" t="s">
        <v>87</v>
      </c>
      <c r="AT482" s="181" t="s">
        <v>76</v>
      </c>
      <c r="AU482" s="181" t="s">
        <v>84</v>
      </c>
      <c r="AY482" s="180" t="s">
        <v>128</v>
      </c>
      <c r="BK482" s="182">
        <f>SUM(BK483:BK487)</f>
        <v>0</v>
      </c>
    </row>
    <row r="483" spans="2:65" s="1" customFormat="1" ht="16.5" customHeight="1">
      <c r="B483" s="41"/>
      <c r="C483" s="183" t="s">
        <v>798</v>
      </c>
      <c r="D483" s="183" t="s">
        <v>129</v>
      </c>
      <c r="E483" s="184" t="s">
        <v>799</v>
      </c>
      <c r="F483" s="185" t="s">
        <v>800</v>
      </c>
      <c r="G483" s="186" t="s">
        <v>310</v>
      </c>
      <c r="H483" s="187">
        <v>10</v>
      </c>
      <c r="I483" s="188"/>
      <c r="J483" s="189">
        <f>ROUND(I483*H483,2)</f>
        <v>0</v>
      </c>
      <c r="K483" s="185" t="s">
        <v>274</v>
      </c>
      <c r="L483" s="61"/>
      <c r="M483" s="190" t="s">
        <v>33</v>
      </c>
      <c r="N483" s="191" t="s">
        <v>48</v>
      </c>
      <c r="O483" s="42"/>
      <c r="P483" s="192">
        <f>O483*H483</f>
        <v>0</v>
      </c>
      <c r="Q483" s="192">
        <v>0</v>
      </c>
      <c r="R483" s="192">
        <f>Q483*H483</f>
        <v>0</v>
      </c>
      <c r="S483" s="192">
        <v>2.307E-2</v>
      </c>
      <c r="T483" s="193">
        <f>S483*H483</f>
        <v>0.23070000000000002</v>
      </c>
      <c r="AR483" s="24" t="s">
        <v>195</v>
      </c>
      <c r="AT483" s="24" t="s">
        <v>129</v>
      </c>
      <c r="AU483" s="24" t="s">
        <v>87</v>
      </c>
      <c r="AY483" s="24" t="s">
        <v>128</v>
      </c>
      <c r="BE483" s="194">
        <f>IF(N483="základní",J483,0)</f>
        <v>0</v>
      </c>
      <c r="BF483" s="194">
        <f>IF(N483="snížená",J483,0)</f>
        <v>0</v>
      </c>
      <c r="BG483" s="194">
        <f>IF(N483="zákl. přenesená",J483,0)</f>
        <v>0</v>
      </c>
      <c r="BH483" s="194">
        <f>IF(N483="sníž. přenesená",J483,0)</f>
        <v>0</v>
      </c>
      <c r="BI483" s="194">
        <f>IF(N483="nulová",J483,0)</f>
        <v>0</v>
      </c>
      <c r="BJ483" s="24" t="s">
        <v>84</v>
      </c>
      <c r="BK483" s="194">
        <f>ROUND(I483*H483,2)</f>
        <v>0</v>
      </c>
      <c r="BL483" s="24" t="s">
        <v>195</v>
      </c>
      <c r="BM483" s="24" t="s">
        <v>801</v>
      </c>
    </row>
    <row r="484" spans="2:65" s="11" customFormat="1" ht="12">
      <c r="B484" s="211"/>
      <c r="C484" s="212"/>
      <c r="D484" s="195" t="s">
        <v>276</v>
      </c>
      <c r="E484" s="213" t="s">
        <v>33</v>
      </c>
      <c r="F484" s="214" t="s">
        <v>277</v>
      </c>
      <c r="G484" s="212"/>
      <c r="H484" s="213" t="s">
        <v>33</v>
      </c>
      <c r="I484" s="215"/>
      <c r="J484" s="212"/>
      <c r="K484" s="212"/>
      <c r="L484" s="216"/>
      <c r="M484" s="217"/>
      <c r="N484" s="218"/>
      <c r="O484" s="218"/>
      <c r="P484" s="218"/>
      <c r="Q484" s="218"/>
      <c r="R484" s="218"/>
      <c r="S484" s="218"/>
      <c r="T484" s="219"/>
      <c r="AT484" s="220" t="s">
        <v>276</v>
      </c>
      <c r="AU484" s="220" t="s">
        <v>87</v>
      </c>
      <c r="AV484" s="11" t="s">
        <v>84</v>
      </c>
      <c r="AW484" s="11" t="s">
        <v>40</v>
      </c>
      <c r="AX484" s="11" t="s">
        <v>77</v>
      </c>
      <c r="AY484" s="220" t="s">
        <v>128</v>
      </c>
    </row>
    <row r="485" spans="2:65" s="12" customFormat="1" ht="12">
      <c r="B485" s="221"/>
      <c r="C485" s="222"/>
      <c r="D485" s="195" t="s">
        <v>276</v>
      </c>
      <c r="E485" s="223" t="s">
        <v>33</v>
      </c>
      <c r="F485" s="224" t="s">
        <v>802</v>
      </c>
      <c r="G485" s="222"/>
      <c r="H485" s="225">
        <v>10</v>
      </c>
      <c r="I485" s="226"/>
      <c r="J485" s="222"/>
      <c r="K485" s="222"/>
      <c r="L485" s="227"/>
      <c r="M485" s="228"/>
      <c r="N485" s="229"/>
      <c r="O485" s="229"/>
      <c r="P485" s="229"/>
      <c r="Q485" s="229"/>
      <c r="R485" s="229"/>
      <c r="S485" s="229"/>
      <c r="T485" s="230"/>
      <c r="AT485" s="231" t="s">
        <v>276</v>
      </c>
      <c r="AU485" s="231" t="s">
        <v>87</v>
      </c>
      <c r="AV485" s="12" t="s">
        <v>87</v>
      </c>
      <c r="AW485" s="12" t="s">
        <v>40</v>
      </c>
      <c r="AX485" s="12" t="s">
        <v>77</v>
      </c>
      <c r="AY485" s="231" t="s">
        <v>128</v>
      </c>
    </row>
    <row r="486" spans="2:65" s="13" customFormat="1" ht="12">
      <c r="B486" s="232"/>
      <c r="C486" s="233"/>
      <c r="D486" s="195" t="s">
        <v>276</v>
      </c>
      <c r="E486" s="234" t="s">
        <v>33</v>
      </c>
      <c r="F486" s="235" t="s">
        <v>279</v>
      </c>
      <c r="G486" s="233"/>
      <c r="H486" s="236">
        <v>10</v>
      </c>
      <c r="I486" s="237"/>
      <c r="J486" s="233"/>
      <c r="K486" s="233"/>
      <c r="L486" s="238"/>
      <c r="M486" s="239"/>
      <c r="N486" s="240"/>
      <c r="O486" s="240"/>
      <c r="P486" s="240"/>
      <c r="Q486" s="240"/>
      <c r="R486" s="240"/>
      <c r="S486" s="240"/>
      <c r="T486" s="241"/>
      <c r="AT486" s="242" t="s">
        <v>276</v>
      </c>
      <c r="AU486" s="242" t="s">
        <v>87</v>
      </c>
      <c r="AV486" s="13" t="s">
        <v>132</v>
      </c>
      <c r="AW486" s="13" t="s">
        <v>40</v>
      </c>
      <c r="AX486" s="13" t="s">
        <v>84</v>
      </c>
      <c r="AY486" s="242" t="s">
        <v>128</v>
      </c>
    </row>
    <row r="487" spans="2:65" s="1" customFormat="1" ht="16.5" customHeight="1">
      <c r="B487" s="41"/>
      <c r="C487" s="183" t="s">
        <v>803</v>
      </c>
      <c r="D487" s="183" t="s">
        <v>129</v>
      </c>
      <c r="E487" s="184" t="s">
        <v>804</v>
      </c>
      <c r="F487" s="185" t="s">
        <v>805</v>
      </c>
      <c r="G487" s="186" t="s">
        <v>715</v>
      </c>
      <c r="H487" s="264"/>
      <c r="I487" s="188"/>
      <c r="J487" s="189">
        <f>ROUND(I487*H487,2)</f>
        <v>0</v>
      </c>
      <c r="K487" s="185" t="s">
        <v>274</v>
      </c>
      <c r="L487" s="61"/>
      <c r="M487" s="190" t="s">
        <v>33</v>
      </c>
      <c r="N487" s="191" t="s">
        <v>48</v>
      </c>
      <c r="O487" s="42"/>
      <c r="P487" s="192">
        <f>O487*H487</f>
        <v>0</v>
      </c>
      <c r="Q487" s="192">
        <v>0</v>
      </c>
      <c r="R487" s="192">
        <f>Q487*H487</f>
        <v>0</v>
      </c>
      <c r="S487" s="192">
        <v>0</v>
      </c>
      <c r="T487" s="193">
        <f>S487*H487</f>
        <v>0</v>
      </c>
      <c r="AR487" s="24" t="s">
        <v>195</v>
      </c>
      <c r="AT487" s="24" t="s">
        <v>129</v>
      </c>
      <c r="AU487" s="24" t="s">
        <v>87</v>
      </c>
      <c r="AY487" s="24" t="s">
        <v>128</v>
      </c>
      <c r="BE487" s="194">
        <f>IF(N487="základní",J487,0)</f>
        <v>0</v>
      </c>
      <c r="BF487" s="194">
        <f>IF(N487="snížená",J487,0)</f>
        <v>0</v>
      </c>
      <c r="BG487" s="194">
        <f>IF(N487="zákl. přenesená",J487,0)</f>
        <v>0</v>
      </c>
      <c r="BH487" s="194">
        <f>IF(N487="sníž. přenesená",J487,0)</f>
        <v>0</v>
      </c>
      <c r="BI487" s="194">
        <f>IF(N487="nulová",J487,0)</f>
        <v>0</v>
      </c>
      <c r="BJ487" s="24" t="s">
        <v>84</v>
      </c>
      <c r="BK487" s="194">
        <f>ROUND(I487*H487,2)</f>
        <v>0</v>
      </c>
      <c r="BL487" s="24" t="s">
        <v>195</v>
      </c>
      <c r="BM487" s="24" t="s">
        <v>806</v>
      </c>
    </row>
    <row r="488" spans="2:65" s="9" customFormat="1" ht="29.85" customHeight="1">
      <c r="B488" s="169"/>
      <c r="C488" s="170"/>
      <c r="D488" s="171" t="s">
        <v>76</v>
      </c>
      <c r="E488" s="209" t="s">
        <v>807</v>
      </c>
      <c r="F488" s="209" t="s">
        <v>808</v>
      </c>
      <c r="G488" s="170"/>
      <c r="H488" s="170"/>
      <c r="I488" s="173"/>
      <c r="J488" s="210">
        <f>BK488</f>
        <v>0</v>
      </c>
      <c r="K488" s="170"/>
      <c r="L488" s="175"/>
      <c r="M488" s="176"/>
      <c r="N488" s="177"/>
      <c r="O488" s="177"/>
      <c r="P488" s="178">
        <f>SUM(P489:P493)</f>
        <v>0</v>
      </c>
      <c r="Q488" s="177"/>
      <c r="R488" s="178">
        <f>SUM(R489:R493)</f>
        <v>2.0971782000000001</v>
      </c>
      <c r="S488" s="177"/>
      <c r="T488" s="179">
        <f>SUM(T489:T493)</f>
        <v>0</v>
      </c>
      <c r="AR488" s="180" t="s">
        <v>87</v>
      </c>
      <c r="AT488" s="181" t="s">
        <v>76</v>
      </c>
      <c r="AU488" s="181" t="s">
        <v>84</v>
      </c>
      <c r="AY488" s="180" t="s">
        <v>128</v>
      </c>
      <c r="BK488" s="182">
        <f>SUM(BK489:BK493)</f>
        <v>0</v>
      </c>
    </row>
    <row r="489" spans="2:65" s="1" customFormat="1" ht="25.5" customHeight="1">
      <c r="B489" s="41"/>
      <c r="C489" s="183" t="s">
        <v>809</v>
      </c>
      <c r="D489" s="183" t="s">
        <v>129</v>
      </c>
      <c r="E489" s="184" t="s">
        <v>810</v>
      </c>
      <c r="F489" s="185" t="s">
        <v>811</v>
      </c>
      <c r="G489" s="186" t="s">
        <v>273</v>
      </c>
      <c r="H489" s="187">
        <v>208.26</v>
      </c>
      <c r="I489" s="188"/>
      <c r="J489" s="189">
        <f>ROUND(I489*H489,2)</f>
        <v>0</v>
      </c>
      <c r="K489" s="185" t="s">
        <v>274</v>
      </c>
      <c r="L489" s="61"/>
      <c r="M489" s="190" t="s">
        <v>33</v>
      </c>
      <c r="N489" s="191" t="s">
        <v>48</v>
      </c>
      <c r="O489" s="42"/>
      <c r="P489" s="192">
        <f>O489*H489</f>
        <v>0</v>
      </c>
      <c r="Q489" s="192">
        <v>1.0070000000000001E-2</v>
      </c>
      <c r="R489" s="192">
        <f>Q489*H489</f>
        <v>2.0971782000000001</v>
      </c>
      <c r="S489" s="192">
        <v>0</v>
      </c>
      <c r="T489" s="193">
        <f>S489*H489</f>
        <v>0</v>
      </c>
      <c r="AR489" s="24" t="s">
        <v>195</v>
      </c>
      <c r="AT489" s="24" t="s">
        <v>129</v>
      </c>
      <c r="AU489" s="24" t="s">
        <v>87</v>
      </c>
      <c r="AY489" s="24" t="s">
        <v>128</v>
      </c>
      <c r="BE489" s="194">
        <f>IF(N489="základní",J489,0)</f>
        <v>0</v>
      </c>
      <c r="BF489" s="194">
        <f>IF(N489="snížená",J489,0)</f>
        <v>0</v>
      </c>
      <c r="BG489" s="194">
        <f>IF(N489="zákl. přenesená",J489,0)</f>
        <v>0</v>
      </c>
      <c r="BH489" s="194">
        <f>IF(N489="sníž. přenesená",J489,0)</f>
        <v>0</v>
      </c>
      <c r="BI489" s="194">
        <f>IF(N489="nulová",J489,0)</f>
        <v>0</v>
      </c>
      <c r="BJ489" s="24" t="s">
        <v>84</v>
      </c>
      <c r="BK489" s="194">
        <f>ROUND(I489*H489,2)</f>
        <v>0</v>
      </c>
      <c r="BL489" s="24" t="s">
        <v>195</v>
      </c>
      <c r="BM489" s="24" t="s">
        <v>812</v>
      </c>
    </row>
    <row r="490" spans="2:65" s="11" customFormat="1" ht="24">
      <c r="B490" s="211"/>
      <c r="C490" s="212"/>
      <c r="D490" s="195" t="s">
        <v>276</v>
      </c>
      <c r="E490" s="213" t="s">
        <v>33</v>
      </c>
      <c r="F490" s="214" t="s">
        <v>813</v>
      </c>
      <c r="G490" s="212"/>
      <c r="H490" s="213" t="s">
        <v>33</v>
      </c>
      <c r="I490" s="215"/>
      <c r="J490" s="212"/>
      <c r="K490" s="212"/>
      <c r="L490" s="216"/>
      <c r="M490" s="217"/>
      <c r="N490" s="218"/>
      <c r="O490" s="218"/>
      <c r="P490" s="218"/>
      <c r="Q490" s="218"/>
      <c r="R490" s="218"/>
      <c r="S490" s="218"/>
      <c r="T490" s="219"/>
      <c r="AT490" s="220" t="s">
        <v>276</v>
      </c>
      <c r="AU490" s="220" t="s">
        <v>87</v>
      </c>
      <c r="AV490" s="11" t="s">
        <v>84</v>
      </c>
      <c r="AW490" s="11" t="s">
        <v>40</v>
      </c>
      <c r="AX490" s="11" t="s">
        <v>77</v>
      </c>
      <c r="AY490" s="220" t="s">
        <v>128</v>
      </c>
    </row>
    <row r="491" spans="2:65" s="12" customFormat="1" ht="12">
      <c r="B491" s="221"/>
      <c r="C491" s="222"/>
      <c r="D491" s="195" t="s">
        <v>276</v>
      </c>
      <c r="E491" s="223" t="s">
        <v>33</v>
      </c>
      <c r="F491" s="224" t="s">
        <v>814</v>
      </c>
      <c r="G491" s="222"/>
      <c r="H491" s="225">
        <v>208.26</v>
      </c>
      <c r="I491" s="226"/>
      <c r="J491" s="222"/>
      <c r="K491" s="222"/>
      <c r="L491" s="227"/>
      <c r="M491" s="228"/>
      <c r="N491" s="229"/>
      <c r="O491" s="229"/>
      <c r="P491" s="229"/>
      <c r="Q491" s="229"/>
      <c r="R491" s="229"/>
      <c r="S491" s="229"/>
      <c r="T491" s="230"/>
      <c r="AT491" s="231" t="s">
        <v>276</v>
      </c>
      <c r="AU491" s="231" t="s">
        <v>87</v>
      </c>
      <c r="AV491" s="12" t="s">
        <v>87</v>
      </c>
      <c r="AW491" s="12" t="s">
        <v>40</v>
      </c>
      <c r="AX491" s="12" t="s">
        <v>77</v>
      </c>
      <c r="AY491" s="231" t="s">
        <v>128</v>
      </c>
    </row>
    <row r="492" spans="2:65" s="13" customFormat="1" ht="12">
      <c r="B492" s="232"/>
      <c r="C492" s="233"/>
      <c r="D492" s="195" t="s">
        <v>276</v>
      </c>
      <c r="E492" s="234" t="s">
        <v>33</v>
      </c>
      <c r="F492" s="235" t="s">
        <v>279</v>
      </c>
      <c r="G492" s="233"/>
      <c r="H492" s="236">
        <v>208.26</v>
      </c>
      <c r="I492" s="237"/>
      <c r="J492" s="233"/>
      <c r="K492" s="233"/>
      <c r="L492" s="238"/>
      <c r="M492" s="239"/>
      <c r="N492" s="240"/>
      <c r="O492" s="240"/>
      <c r="P492" s="240"/>
      <c r="Q492" s="240"/>
      <c r="R492" s="240"/>
      <c r="S492" s="240"/>
      <c r="T492" s="241"/>
      <c r="AT492" s="242" t="s">
        <v>276</v>
      </c>
      <c r="AU492" s="242" t="s">
        <v>87</v>
      </c>
      <c r="AV492" s="13" t="s">
        <v>132</v>
      </c>
      <c r="AW492" s="13" t="s">
        <v>40</v>
      </c>
      <c r="AX492" s="13" t="s">
        <v>84</v>
      </c>
      <c r="AY492" s="242" t="s">
        <v>128</v>
      </c>
    </row>
    <row r="493" spans="2:65" s="1" customFormat="1" ht="16.5" customHeight="1">
      <c r="B493" s="41"/>
      <c r="C493" s="183" t="s">
        <v>815</v>
      </c>
      <c r="D493" s="183" t="s">
        <v>129</v>
      </c>
      <c r="E493" s="184" t="s">
        <v>816</v>
      </c>
      <c r="F493" s="185" t="s">
        <v>817</v>
      </c>
      <c r="G493" s="186" t="s">
        <v>715</v>
      </c>
      <c r="H493" s="264"/>
      <c r="I493" s="188"/>
      <c r="J493" s="189">
        <f>ROUND(I493*H493,2)</f>
        <v>0</v>
      </c>
      <c r="K493" s="185" t="s">
        <v>274</v>
      </c>
      <c r="L493" s="61"/>
      <c r="M493" s="190" t="s">
        <v>33</v>
      </c>
      <c r="N493" s="191" t="s">
        <v>48</v>
      </c>
      <c r="O493" s="42"/>
      <c r="P493" s="192">
        <f>O493*H493</f>
        <v>0</v>
      </c>
      <c r="Q493" s="192">
        <v>0</v>
      </c>
      <c r="R493" s="192">
        <f>Q493*H493</f>
        <v>0</v>
      </c>
      <c r="S493" s="192">
        <v>0</v>
      </c>
      <c r="T493" s="193">
        <f>S493*H493</f>
        <v>0</v>
      </c>
      <c r="AR493" s="24" t="s">
        <v>195</v>
      </c>
      <c r="AT493" s="24" t="s">
        <v>129</v>
      </c>
      <c r="AU493" s="24" t="s">
        <v>87</v>
      </c>
      <c r="AY493" s="24" t="s">
        <v>128</v>
      </c>
      <c r="BE493" s="194">
        <f>IF(N493="základní",J493,0)</f>
        <v>0</v>
      </c>
      <c r="BF493" s="194">
        <f>IF(N493="snížená",J493,0)</f>
        <v>0</v>
      </c>
      <c r="BG493" s="194">
        <f>IF(N493="zákl. přenesená",J493,0)</f>
        <v>0</v>
      </c>
      <c r="BH493" s="194">
        <f>IF(N493="sníž. přenesená",J493,0)</f>
        <v>0</v>
      </c>
      <c r="BI493" s="194">
        <f>IF(N493="nulová",J493,0)</f>
        <v>0</v>
      </c>
      <c r="BJ493" s="24" t="s">
        <v>84</v>
      </c>
      <c r="BK493" s="194">
        <f>ROUND(I493*H493,2)</f>
        <v>0</v>
      </c>
      <c r="BL493" s="24" t="s">
        <v>195</v>
      </c>
      <c r="BM493" s="24" t="s">
        <v>818</v>
      </c>
    </row>
    <row r="494" spans="2:65" s="9" customFormat="1" ht="29.85" customHeight="1">
      <c r="B494" s="169"/>
      <c r="C494" s="170"/>
      <c r="D494" s="171" t="s">
        <v>76</v>
      </c>
      <c r="E494" s="209" t="s">
        <v>819</v>
      </c>
      <c r="F494" s="209" t="s">
        <v>820</v>
      </c>
      <c r="G494" s="170"/>
      <c r="H494" s="170"/>
      <c r="I494" s="173"/>
      <c r="J494" s="210">
        <f>BK494</f>
        <v>0</v>
      </c>
      <c r="K494" s="170"/>
      <c r="L494" s="175"/>
      <c r="M494" s="176"/>
      <c r="N494" s="177"/>
      <c r="O494" s="177"/>
      <c r="P494" s="178">
        <f>SUM(P495:P535)</f>
        <v>0</v>
      </c>
      <c r="Q494" s="177"/>
      <c r="R494" s="178">
        <f>SUM(R495:R535)</f>
        <v>0</v>
      </c>
      <c r="S494" s="177"/>
      <c r="T494" s="179">
        <f>SUM(T495:T535)</f>
        <v>1.5021994000000001</v>
      </c>
      <c r="AR494" s="180" t="s">
        <v>87</v>
      </c>
      <c r="AT494" s="181" t="s">
        <v>76</v>
      </c>
      <c r="AU494" s="181" t="s">
        <v>84</v>
      </c>
      <c r="AY494" s="180" t="s">
        <v>128</v>
      </c>
      <c r="BK494" s="182">
        <f>SUM(BK495:BK535)</f>
        <v>0</v>
      </c>
    </row>
    <row r="495" spans="2:65" s="1" customFormat="1" ht="16.5" customHeight="1">
      <c r="B495" s="41"/>
      <c r="C495" s="183" t="s">
        <v>821</v>
      </c>
      <c r="D495" s="183" t="s">
        <v>129</v>
      </c>
      <c r="E495" s="184" t="s">
        <v>822</v>
      </c>
      <c r="F495" s="185" t="s">
        <v>823</v>
      </c>
      <c r="G495" s="186" t="s">
        <v>273</v>
      </c>
      <c r="H495" s="187">
        <v>82.64</v>
      </c>
      <c r="I495" s="188"/>
      <c r="J495" s="189">
        <f>ROUND(I495*H495,2)</f>
        <v>0</v>
      </c>
      <c r="K495" s="185" t="s">
        <v>274</v>
      </c>
      <c r="L495" s="61"/>
      <c r="M495" s="190" t="s">
        <v>33</v>
      </c>
      <c r="N495" s="191" t="s">
        <v>48</v>
      </c>
      <c r="O495" s="42"/>
      <c r="P495" s="192">
        <f>O495*H495</f>
        <v>0</v>
      </c>
      <c r="Q495" s="192">
        <v>0</v>
      </c>
      <c r="R495" s="192">
        <f>Q495*H495</f>
        <v>0</v>
      </c>
      <c r="S495" s="192">
        <v>5.94E-3</v>
      </c>
      <c r="T495" s="193">
        <f>S495*H495</f>
        <v>0.49088159999999997</v>
      </c>
      <c r="AR495" s="24" t="s">
        <v>195</v>
      </c>
      <c r="AT495" s="24" t="s">
        <v>129</v>
      </c>
      <c r="AU495" s="24" t="s">
        <v>87</v>
      </c>
      <c r="AY495" s="24" t="s">
        <v>128</v>
      </c>
      <c r="BE495" s="194">
        <f>IF(N495="základní",J495,0)</f>
        <v>0</v>
      </c>
      <c r="BF495" s="194">
        <f>IF(N495="snížená",J495,0)</f>
        <v>0</v>
      </c>
      <c r="BG495" s="194">
        <f>IF(N495="zákl. přenesená",J495,0)</f>
        <v>0</v>
      </c>
      <c r="BH495" s="194">
        <f>IF(N495="sníž. přenesená",J495,0)</f>
        <v>0</v>
      </c>
      <c r="BI495" s="194">
        <f>IF(N495="nulová",J495,0)</f>
        <v>0</v>
      </c>
      <c r="BJ495" s="24" t="s">
        <v>84</v>
      </c>
      <c r="BK495" s="194">
        <f>ROUND(I495*H495,2)</f>
        <v>0</v>
      </c>
      <c r="BL495" s="24" t="s">
        <v>195</v>
      </c>
      <c r="BM495" s="24" t="s">
        <v>824</v>
      </c>
    </row>
    <row r="496" spans="2:65" s="11" customFormat="1" ht="12">
      <c r="B496" s="211"/>
      <c r="C496" s="212"/>
      <c r="D496" s="195" t="s">
        <v>276</v>
      </c>
      <c r="E496" s="213" t="s">
        <v>33</v>
      </c>
      <c r="F496" s="214" t="s">
        <v>277</v>
      </c>
      <c r="G496" s="212"/>
      <c r="H496" s="213" t="s">
        <v>33</v>
      </c>
      <c r="I496" s="215"/>
      <c r="J496" s="212"/>
      <c r="K496" s="212"/>
      <c r="L496" s="216"/>
      <c r="M496" s="217"/>
      <c r="N496" s="218"/>
      <c r="O496" s="218"/>
      <c r="P496" s="218"/>
      <c r="Q496" s="218"/>
      <c r="R496" s="218"/>
      <c r="S496" s="218"/>
      <c r="T496" s="219"/>
      <c r="AT496" s="220" t="s">
        <v>276</v>
      </c>
      <c r="AU496" s="220" t="s">
        <v>87</v>
      </c>
      <c r="AV496" s="11" t="s">
        <v>84</v>
      </c>
      <c r="AW496" s="11" t="s">
        <v>40</v>
      </c>
      <c r="AX496" s="11" t="s">
        <v>77</v>
      </c>
      <c r="AY496" s="220" t="s">
        <v>128</v>
      </c>
    </row>
    <row r="497" spans="2:65" s="12" customFormat="1" ht="12">
      <c r="B497" s="221"/>
      <c r="C497" s="222"/>
      <c r="D497" s="195" t="s">
        <v>276</v>
      </c>
      <c r="E497" s="223" t="s">
        <v>33</v>
      </c>
      <c r="F497" s="224" t="s">
        <v>825</v>
      </c>
      <c r="G497" s="222"/>
      <c r="H497" s="225">
        <v>82.64</v>
      </c>
      <c r="I497" s="226"/>
      <c r="J497" s="222"/>
      <c r="K497" s="222"/>
      <c r="L497" s="227"/>
      <c r="M497" s="228"/>
      <c r="N497" s="229"/>
      <c r="O497" s="229"/>
      <c r="P497" s="229"/>
      <c r="Q497" s="229"/>
      <c r="R497" s="229"/>
      <c r="S497" s="229"/>
      <c r="T497" s="230"/>
      <c r="AT497" s="231" t="s">
        <v>276</v>
      </c>
      <c r="AU497" s="231" t="s">
        <v>87</v>
      </c>
      <c r="AV497" s="12" t="s">
        <v>87</v>
      </c>
      <c r="AW497" s="12" t="s">
        <v>40</v>
      </c>
      <c r="AX497" s="12" t="s">
        <v>77</v>
      </c>
      <c r="AY497" s="231" t="s">
        <v>128</v>
      </c>
    </row>
    <row r="498" spans="2:65" s="13" customFormat="1" ht="12">
      <c r="B498" s="232"/>
      <c r="C498" s="233"/>
      <c r="D498" s="195" t="s">
        <v>276</v>
      </c>
      <c r="E498" s="234" t="s">
        <v>33</v>
      </c>
      <c r="F498" s="235" t="s">
        <v>279</v>
      </c>
      <c r="G498" s="233"/>
      <c r="H498" s="236">
        <v>82.64</v>
      </c>
      <c r="I498" s="237"/>
      <c r="J498" s="233"/>
      <c r="K498" s="233"/>
      <c r="L498" s="238"/>
      <c r="M498" s="239"/>
      <c r="N498" s="240"/>
      <c r="O498" s="240"/>
      <c r="P498" s="240"/>
      <c r="Q498" s="240"/>
      <c r="R498" s="240"/>
      <c r="S498" s="240"/>
      <c r="T498" s="241"/>
      <c r="AT498" s="242" t="s">
        <v>276</v>
      </c>
      <c r="AU498" s="242" t="s">
        <v>87</v>
      </c>
      <c r="AV498" s="13" t="s">
        <v>132</v>
      </c>
      <c r="AW498" s="13" t="s">
        <v>40</v>
      </c>
      <c r="AX498" s="13" t="s">
        <v>84</v>
      </c>
      <c r="AY498" s="242" t="s">
        <v>128</v>
      </c>
    </row>
    <row r="499" spans="2:65" s="1" customFormat="1" ht="16.5" customHeight="1">
      <c r="B499" s="41"/>
      <c r="C499" s="183" t="s">
        <v>826</v>
      </c>
      <c r="D499" s="183" t="s">
        <v>129</v>
      </c>
      <c r="E499" s="184" t="s">
        <v>827</v>
      </c>
      <c r="F499" s="185" t="s">
        <v>828</v>
      </c>
      <c r="G499" s="186" t="s">
        <v>394</v>
      </c>
      <c r="H499" s="187">
        <v>413.6</v>
      </c>
      <c r="I499" s="188"/>
      <c r="J499" s="189">
        <f>ROUND(I499*H499,2)</f>
        <v>0</v>
      </c>
      <c r="K499" s="185" t="s">
        <v>274</v>
      </c>
      <c r="L499" s="61"/>
      <c r="M499" s="190" t="s">
        <v>33</v>
      </c>
      <c r="N499" s="191" t="s">
        <v>48</v>
      </c>
      <c r="O499" s="42"/>
      <c r="P499" s="192">
        <f>O499*H499</f>
        <v>0</v>
      </c>
      <c r="Q499" s="192">
        <v>0</v>
      </c>
      <c r="R499" s="192">
        <f>Q499*H499</f>
        <v>0</v>
      </c>
      <c r="S499" s="192">
        <v>1.91E-3</v>
      </c>
      <c r="T499" s="193">
        <f>S499*H499</f>
        <v>0.78997600000000001</v>
      </c>
      <c r="AR499" s="24" t="s">
        <v>195</v>
      </c>
      <c r="AT499" s="24" t="s">
        <v>129</v>
      </c>
      <c r="AU499" s="24" t="s">
        <v>87</v>
      </c>
      <c r="AY499" s="24" t="s">
        <v>128</v>
      </c>
      <c r="BE499" s="194">
        <f>IF(N499="základní",J499,0)</f>
        <v>0</v>
      </c>
      <c r="BF499" s="194">
        <f>IF(N499="snížená",J499,0)</f>
        <v>0</v>
      </c>
      <c r="BG499" s="194">
        <f>IF(N499="zákl. přenesená",J499,0)</f>
        <v>0</v>
      </c>
      <c r="BH499" s="194">
        <f>IF(N499="sníž. přenesená",J499,0)</f>
        <v>0</v>
      </c>
      <c r="BI499" s="194">
        <f>IF(N499="nulová",J499,0)</f>
        <v>0</v>
      </c>
      <c r="BJ499" s="24" t="s">
        <v>84</v>
      </c>
      <c r="BK499" s="194">
        <f>ROUND(I499*H499,2)</f>
        <v>0</v>
      </c>
      <c r="BL499" s="24" t="s">
        <v>195</v>
      </c>
      <c r="BM499" s="24" t="s">
        <v>829</v>
      </c>
    </row>
    <row r="500" spans="2:65" s="11" customFormat="1" ht="12">
      <c r="B500" s="211"/>
      <c r="C500" s="212"/>
      <c r="D500" s="195" t="s">
        <v>276</v>
      </c>
      <c r="E500" s="213" t="s">
        <v>33</v>
      </c>
      <c r="F500" s="214" t="s">
        <v>277</v>
      </c>
      <c r="G500" s="212"/>
      <c r="H500" s="213" t="s">
        <v>33</v>
      </c>
      <c r="I500" s="215"/>
      <c r="J500" s="212"/>
      <c r="K500" s="212"/>
      <c r="L500" s="216"/>
      <c r="M500" s="217"/>
      <c r="N500" s="218"/>
      <c r="O500" s="218"/>
      <c r="P500" s="218"/>
      <c r="Q500" s="218"/>
      <c r="R500" s="218"/>
      <c r="S500" s="218"/>
      <c r="T500" s="219"/>
      <c r="AT500" s="220" t="s">
        <v>276</v>
      </c>
      <c r="AU500" s="220" t="s">
        <v>87</v>
      </c>
      <c r="AV500" s="11" t="s">
        <v>84</v>
      </c>
      <c r="AW500" s="11" t="s">
        <v>40</v>
      </c>
      <c r="AX500" s="11" t="s">
        <v>77</v>
      </c>
      <c r="AY500" s="220" t="s">
        <v>128</v>
      </c>
    </row>
    <row r="501" spans="2:65" s="12" customFormat="1" ht="12">
      <c r="B501" s="221"/>
      <c r="C501" s="222"/>
      <c r="D501" s="195" t="s">
        <v>276</v>
      </c>
      <c r="E501" s="223" t="s">
        <v>33</v>
      </c>
      <c r="F501" s="224" t="s">
        <v>830</v>
      </c>
      <c r="G501" s="222"/>
      <c r="H501" s="225">
        <v>413.6</v>
      </c>
      <c r="I501" s="226"/>
      <c r="J501" s="222"/>
      <c r="K501" s="222"/>
      <c r="L501" s="227"/>
      <c r="M501" s="228"/>
      <c r="N501" s="229"/>
      <c r="O501" s="229"/>
      <c r="P501" s="229"/>
      <c r="Q501" s="229"/>
      <c r="R501" s="229"/>
      <c r="S501" s="229"/>
      <c r="T501" s="230"/>
      <c r="AT501" s="231" t="s">
        <v>276</v>
      </c>
      <c r="AU501" s="231" t="s">
        <v>87</v>
      </c>
      <c r="AV501" s="12" t="s">
        <v>87</v>
      </c>
      <c r="AW501" s="12" t="s">
        <v>40</v>
      </c>
      <c r="AX501" s="12" t="s">
        <v>77</v>
      </c>
      <c r="AY501" s="231" t="s">
        <v>128</v>
      </c>
    </row>
    <row r="502" spans="2:65" s="13" customFormat="1" ht="12">
      <c r="B502" s="232"/>
      <c r="C502" s="233"/>
      <c r="D502" s="195" t="s">
        <v>276</v>
      </c>
      <c r="E502" s="234" t="s">
        <v>33</v>
      </c>
      <c r="F502" s="235" t="s">
        <v>279</v>
      </c>
      <c r="G502" s="233"/>
      <c r="H502" s="236">
        <v>413.6</v>
      </c>
      <c r="I502" s="237"/>
      <c r="J502" s="233"/>
      <c r="K502" s="233"/>
      <c r="L502" s="238"/>
      <c r="M502" s="239"/>
      <c r="N502" s="240"/>
      <c r="O502" s="240"/>
      <c r="P502" s="240"/>
      <c r="Q502" s="240"/>
      <c r="R502" s="240"/>
      <c r="S502" s="240"/>
      <c r="T502" s="241"/>
      <c r="AT502" s="242" t="s">
        <v>276</v>
      </c>
      <c r="AU502" s="242" t="s">
        <v>87</v>
      </c>
      <c r="AV502" s="13" t="s">
        <v>132</v>
      </c>
      <c r="AW502" s="13" t="s">
        <v>40</v>
      </c>
      <c r="AX502" s="13" t="s">
        <v>84</v>
      </c>
      <c r="AY502" s="242" t="s">
        <v>128</v>
      </c>
    </row>
    <row r="503" spans="2:65" s="1" customFormat="1" ht="16.5" customHeight="1">
      <c r="B503" s="41"/>
      <c r="C503" s="183" t="s">
        <v>831</v>
      </c>
      <c r="D503" s="183" t="s">
        <v>129</v>
      </c>
      <c r="E503" s="184" t="s">
        <v>832</v>
      </c>
      <c r="F503" s="185" t="s">
        <v>833</v>
      </c>
      <c r="G503" s="186" t="s">
        <v>394</v>
      </c>
      <c r="H503" s="187">
        <v>132.54</v>
      </c>
      <c r="I503" s="188"/>
      <c r="J503" s="189">
        <f>ROUND(I503*H503,2)</f>
        <v>0</v>
      </c>
      <c r="K503" s="185" t="s">
        <v>274</v>
      </c>
      <c r="L503" s="61"/>
      <c r="M503" s="190" t="s">
        <v>33</v>
      </c>
      <c r="N503" s="191" t="s">
        <v>48</v>
      </c>
      <c r="O503" s="42"/>
      <c r="P503" s="192">
        <f>O503*H503</f>
        <v>0</v>
      </c>
      <c r="Q503" s="192">
        <v>0</v>
      </c>
      <c r="R503" s="192">
        <f>Q503*H503</f>
        <v>0</v>
      </c>
      <c r="S503" s="192">
        <v>1.67E-3</v>
      </c>
      <c r="T503" s="193">
        <f>S503*H503</f>
        <v>0.22134180000000001</v>
      </c>
      <c r="AR503" s="24" t="s">
        <v>195</v>
      </c>
      <c r="AT503" s="24" t="s">
        <v>129</v>
      </c>
      <c r="AU503" s="24" t="s">
        <v>87</v>
      </c>
      <c r="AY503" s="24" t="s">
        <v>128</v>
      </c>
      <c r="BE503" s="194">
        <f>IF(N503="základní",J503,0)</f>
        <v>0</v>
      </c>
      <c r="BF503" s="194">
        <f>IF(N503="snížená",J503,0)</f>
        <v>0</v>
      </c>
      <c r="BG503" s="194">
        <f>IF(N503="zákl. přenesená",J503,0)</f>
        <v>0</v>
      </c>
      <c r="BH503" s="194">
        <f>IF(N503="sníž. přenesená",J503,0)</f>
        <v>0</v>
      </c>
      <c r="BI503" s="194">
        <f>IF(N503="nulová",J503,0)</f>
        <v>0</v>
      </c>
      <c r="BJ503" s="24" t="s">
        <v>84</v>
      </c>
      <c r="BK503" s="194">
        <f>ROUND(I503*H503,2)</f>
        <v>0</v>
      </c>
      <c r="BL503" s="24" t="s">
        <v>195</v>
      </c>
      <c r="BM503" s="24" t="s">
        <v>834</v>
      </c>
    </row>
    <row r="504" spans="2:65" s="11" customFormat="1" ht="12">
      <c r="B504" s="211"/>
      <c r="C504" s="212"/>
      <c r="D504" s="195" t="s">
        <v>276</v>
      </c>
      <c r="E504" s="213" t="s">
        <v>33</v>
      </c>
      <c r="F504" s="214" t="s">
        <v>277</v>
      </c>
      <c r="G504" s="212"/>
      <c r="H504" s="213" t="s">
        <v>33</v>
      </c>
      <c r="I504" s="215"/>
      <c r="J504" s="212"/>
      <c r="K504" s="212"/>
      <c r="L504" s="216"/>
      <c r="M504" s="217"/>
      <c r="N504" s="218"/>
      <c r="O504" s="218"/>
      <c r="P504" s="218"/>
      <c r="Q504" s="218"/>
      <c r="R504" s="218"/>
      <c r="S504" s="218"/>
      <c r="T504" s="219"/>
      <c r="AT504" s="220" t="s">
        <v>276</v>
      </c>
      <c r="AU504" s="220" t="s">
        <v>87</v>
      </c>
      <c r="AV504" s="11" t="s">
        <v>84</v>
      </c>
      <c r="AW504" s="11" t="s">
        <v>40</v>
      </c>
      <c r="AX504" s="11" t="s">
        <v>77</v>
      </c>
      <c r="AY504" s="220" t="s">
        <v>128</v>
      </c>
    </row>
    <row r="505" spans="2:65" s="12" customFormat="1" ht="12">
      <c r="B505" s="221"/>
      <c r="C505" s="222"/>
      <c r="D505" s="195" t="s">
        <v>276</v>
      </c>
      <c r="E505" s="223" t="s">
        <v>33</v>
      </c>
      <c r="F505" s="224" t="s">
        <v>835</v>
      </c>
      <c r="G505" s="222"/>
      <c r="H505" s="225">
        <v>132.54</v>
      </c>
      <c r="I505" s="226"/>
      <c r="J505" s="222"/>
      <c r="K505" s="222"/>
      <c r="L505" s="227"/>
      <c r="M505" s="228"/>
      <c r="N505" s="229"/>
      <c r="O505" s="229"/>
      <c r="P505" s="229"/>
      <c r="Q505" s="229"/>
      <c r="R505" s="229"/>
      <c r="S505" s="229"/>
      <c r="T505" s="230"/>
      <c r="AT505" s="231" t="s">
        <v>276</v>
      </c>
      <c r="AU505" s="231" t="s">
        <v>87</v>
      </c>
      <c r="AV505" s="12" t="s">
        <v>87</v>
      </c>
      <c r="AW505" s="12" t="s">
        <v>40</v>
      </c>
      <c r="AX505" s="12" t="s">
        <v>77</v>
      </c>
      <c r="AY505" s="231" t="s">
        <v>128</v>
      </c>
    </row>
    <row r="506" spans="2:65" s="13" customFormat="1" ht="12">
      <c r="B506" s="232"/>
      <c r="C506" s="233"/>
      <c r="D506" s="195" t="s">
        <v>276</v>
      </c>
      <c r="E506" s="234" t="s">
        <v>33</v>
      </c>
      <c r="F506" s="235" t="s">
        <v>279</v>
      </c>
      <c r="G506" s="233"/>
      <c r="H506" s="236">
        <v>132.54</v>
      </c>
      <c r="I506" s="237"/>
      <c r="J506" s="233"/>
      <c r="K506" s="233"/>
      <c r="L506" s="238"/>
      <c r="M506" s="239"/>
      <c r="N506" s="240"/>
      <c r="O506" s="240"/>
      <c r="P506" s="240"/>
      <c r="Q506" s="240"/>
      <c r="R506" s="240"/>
      <c r="S506" s="240"/>
      <c r="T506" s="241"/>
      <c r="AT506" s="242" t="s">
        <v>276</v>
      </c>
      <c r="AU506" s="242" t="s">
        <v>87</v>
      </c>
      <c r="AV506" s="13" t="s">
        <v>132</v>
      </c>
      <c r="AW506" s="13" t="s">
        <v>40</v>
      </c>
      <c r="AX506" s="13" t="s">
        <v>84</v>
      </c>
      <c r="AY506" s="242" t="s">
        <v>128</v>
      </c>
    </row>
    <row r="507" spans="2:65" s="1" customFormat="1" ht="25.5" customHeight="1">
      <c r="B507" s="41"/>
      <c r="C507" s="183" t="s">
        <v>836</v>
      </c>
      <c r="D507" s="183" t="s">
        <v>129</v>
      </c>
      <c r="E507" s="184" t="s">
        <v>837</v>
      </c>
      <c r="F507" s="185" t="s">
        <v>838</v>
      </c>
      <c r="G507" s="186" t="s">
        <v>394</v>
      </c>
      <c r="H507" s="187">
        <v>132.54</v>
      </c>
      <c r="I507" s="188"/>
      <c r="J507" s="189">
        <f>ROUND(I507*H507,2)</f>
        <v>0</v>
      </c>
      <c r="K507" s="185" t="s">
        <v>335</v>
      </c>
      <c r="L507" s="61"/>
      <c r="M507" s="190" t="s">
        <v>33</v>
      </c>
      <c r="N507" s="191" t="s">
        <v>48</v>
      </c>
      <c r="O507" s="42"/>
      <c r="P507" s="192">
        <f>O507*H507</f>
        <v>0</v>
      </c>
      <c r="Q507" s="192">
        <v>0</v>
      </c>
      <c r="R507" s="192">
        <f>Q507*H507</f>
        <v>0</v>
      </c>
      <c r="S507" s="192">
        <v>0</v>
      </c>
      <c r="T507" s="193">
        <f>S507*H507</f>
        <v>0</v>
      </c>
      <c r="AR507" s="24" t="s">
        <v>132</v>
      </c>
      <c r="AT507" s="24" t="s">
        <v>129</v>
      </c>
      <c r="AU507" s="24" t="s">
        <v>87</v>
      </c>
      <c r="AY507" s="24" t="s">
        <v>128</v>
      </c>
      <c r="BE507" s="194">
        <f>IF(N507="základní",J507,0)</f>
        <v>0</v>
      </c>
      <c r="BF507" s="194">
        <f>IF(N507="snížená",J507,0)</f>
        <v>0</v>
      </c>
      <c r="BG507" s="194">
        <f>IF(N507="zákl. přenesená",J507,0)</f>
        <v>0</v>
      </c>
      <c r="BH507" s="194">
        <f>IF(N507="sníž. přenesená",J507,0)</f>
        <v>0</v>
      </c>
      <c r="BI507" s="194">
        <f>IF(N507="nulová",J507,0)</f>
        <v>0</v>
      </c>
      <c r="BJ507" s="24" t="s">
        <v>84</v>
      </c>
      <c r="BK507" s="194">
        <f>ROUND(I507*H507,2)</f>
        <v>0</v>
      </c>
      <c r="BL507" s="24" t="s">
        <v>132</v>
      </c>
      <c r="BM507" s="24" t="s">
        <v>839</v>
      </c>
    </row>
    <row r="508" spans="2:65" s="1" customFormat="1" ht="60">
      <c r="B508" s="41"/>
      <c r="C508" s="63"/>
      <c r="D508" s="195" t="s">
        <v>134</v>
      </c>
      <c r="E508" s="63"/>
      <c r="F508" s="196" t="s">
        <v>840</v>
      </c>
      <c r="G508" s="63"/>
      <c r="H508" s="63"/>
      <c r="I508" s="156"/>
      <c r="J508" s="63"/>
      <c r="K508" s="63"/>
      <c r="L508" s="61"/>
      <c r="M508" s="197"/>
      <c r="N508" s="42"/>
      <c r="O508" s="42"/>
      <c r="P508" s="42"/>
      <c r="Q508" s="42"/>
      <c r="R508" s="42"/>
      <c r="S508" s="42"/>
      <c r="T508" s="78"/>
      <c r="AT508" s="24" t="s">
        <v>134</v>
      </c>
      <c r="AU508" s="24" t="s">
        <v>87</v>
      </c>
    </row>
    <row r="509" spans="2:65" s="11" customFormat="1" ht="24">
      <c r="B509" s="211"/>
      <c r="C509" s="212"/>
      <c r="D509" s="195" t="s">
        <v>276</v>
      </c>
      <c r="E509" s="213" t="s">
        <v>33</v>
      </c>
      <c r="F509" s="214" t="s">
        <v>841</v>
      </c>
      <c r="G509" s="212"/>
      <c r="H509" s="213" t="s">
        <v>33</v>
      </c>
      <c r="I509" s="215"/>
      <c r="J509" s="212"/>
      <c r="K509" s="212"/>
      <c r="L509" s="216"/>
      <c r="M509" s="217"/>
      <c r="N509" s="218"/>
      <c r="O509" s="218"/>
      <c r="P509" s="218"/>
      <c r="Q509" s="218"/>
      <c r="R509" s="218"/>
      <c r="S509" s="218"/>
      <c r="T509" s="219"/>
      <c r="AT509" s="220" t="s">
        <v>276</v>
      </c>
      <c r="AU509" s="220" t="s">
        <v>87</v>
      </c>
      <c r="AV509" s="11" t="s">
        <v>84</v>
      </c>
      <c r="AW509" s="11" t="s">
        <v>40</v>
      </c>
      <c r="AX509" s="11" t="s">
        <v>77</v>
      </c>
      <c r="AY509" s="220" t="s">
        <v>128</v>
      </c>
    </row>
    <row r="510" spans="2:65" s="11" customFormat="1" ht="12">
      <c r="B510" s="211"/>
      <c r="C510" s="212"/>
      <c r="D510" s="195" t="s">
        <v>276</v>
      </c>
      <c r="E510" s="213" t="s">
        <v>33</v>
      </c>
      <c r="F510" s="214" t="s">
        <v>842</v>
      </c>
      <c r="G510" s="212"/>
      <c r="H510" s="213" t="s">
        <v>33</v>
      </c>
      <c r="I510" s="215"/>
      <c r="J510" s="212"/>
      <c r="K510" s="212"/>
      <c r="L510" s="216"/>
      <c r="M510" s="217"/>
      <c r="N510" s="218"/>
      <c r="O510" s="218"/>
      <c r="P510" s="218"/>
      <c r="Q510" s="218"/>
      <c r="R510" s="218"/>
      <c r="S510" s="218"/>
      <c r="T510" s="219"/>
      <c r="AT510" s="220" t="s">
        <v>276</v>
      </c>
      <c r="AU510" s="220" t="s">
        <v>87</v>
      </c>
      <c r="AV510" s="11" t="s">
        <v>84</v>
      </c>
      <c r="AW510" s="11" t="s">
        <v>40</v>
      </c>
      <c r="AX510" s="11" t="s">
        <v>77</v>
      </c>
      <c r="AY510" s="220" t="s">
        <v>128</v>
      </c>
    </row>
    <row r="511" spans="2:65" s="12" customFormat="1" ht="12">
      <c r="B511" s="221"/>
      <c r="C511" s="222"/>
      <c r="D511" s="195" t="s">
        <v>276</v>
      </c>
      <c r="E511" s="223" t="s">
        <v>33</v>
      </c>
      <c r="F511" s="224" t="s">
        <v>843</v>
      </c>
      <c r="G511" s="222"/>
      <c r="H511" s="225">
        <v>132.54</v>
      </c>
      <c r="I511" s="226"/>
      <c r="J511" s="222"/>
      <c r="K511" s="222"/>
      <c r="L511" s="227"/>
      <c r="M511" s="228"/>
      <c r="N511" s="229"/>
      <c r="O511" s="229"/>
      <c r="P511" s="229"/>
      <c r="Q511" s="229"/>
      <c r="R511" s="229"/>
      <c r="S511" s="229"/>
      <c r="T511" s="230"/>
      <c r="AT511" s="231" t="s">
        <v>276</v>
      </c>
      <c r="AU511" s="231" t="s">
        <v>87</v>
      </c>
      <c r="AV511" s="12" t="s">
        <v>87</v>
      </c>
      <c r="AW511" s="12" t="s">
        <v>40</v>
      </c>
      <c r="AX511" s="12" t="s">
        <v>77</v>
      </c>
      <c r="AY511" s="231" t="s">
        <v>128</v>
      </c>
    </row>
    <row r="512" spans="2:65" s="11" customFormat="1" ht="12">
      <c r="B512" s="211"/>
      <c r="C512" s="212"/>
      <c r="D512" s="195" t="s">
        <v>276</v>
      </c>
      <c r="E512" s="213" t="s">
        <v>33</v>
      </c>
      <c r="F512" s="214" t="s">
        <v>844</v>
      </c>
      <c r="G512" s="212"/>
      <c r="H512" s="213" t="s">
        <v>33</v>
      </c>
      <c r="I512" s="215"/>
      <c r="J512" s="212"/>
      <c r="K512" s="212"/>
      <c r="L512" s="216"/>
      <c r="M512" s="217"/>
      <c r="N512" s="218"/>
      <c r="O512" s="218"/>
      <c r="P512" s="218"/>
      <c r="Q512" s="218"/>
      <c r="R512" s="218"/>
      <c r="S512" s="218"/>
      <c r="T512" s="219"/>
      <c r="AT512" s="220" t="s">
        <v>276</v>
      </c>
      <c r="AU512" s="220" t="s">
        <v>87</v>
      </c>
      <c r="AV512" s="11" t="s">
        <v>84</v>
      </c>
      <c r="AW512" s="11" t="s">
        <v>40</v>
      </c>
      <c r="AX512" s="11" t="s">
        <v>77</v>
      </c>
      <c r="AY512" s="220" t="s">
        <v>128</v>
      </c>
    </row>
    <row r="513" spans="2:65" s="13" customFormat="1" ht="12">
      <c r="B513" s="232"/>
      <c r="C513" s="233"/>
      <c r="D513" s="195" t="s">
        <v>276</v>
      </c>
      <c r="E513" s="234" t="s">
        <v>33</v>
      </c>
      <c r="F513" s="235" t="s">
        <v>279</v>
      </c>
      <c r="G513" s="233"/>
      <c r="H513" s="236">
        <v>132.54</v>
      </c>
      <c r="I513" s="237"/>
      <c r="J513" s="233"/>
      <c r="K513" s="233"/>
      <c r="L513" s="238"/>
      <c r="M513" s="239"/>
      <c r="N513" s="240"/>
      <c r="O513" s="240"/>
      <c r="P513" s="240"/>
      <c r="Q513" s="240"/>
      <c r="R513" s="240"/>
      <c r="S513" s="240"/>
      <c r="T513" s="241"/>
      <c r="AT513" s="242" t="s">
        <v>276</v>
      </c>
      <c r="AU513" s="242" t="s">
        <v>87</v>
      </c>
      <c r="AV513" s="13" t="s">
        <v>132</v>
      </c>
      <c r="AW513" s="13" t="s">
        <v>40</v>
      </c>
      <c r="AX513" s="13" t="s">
        <v>84</v>
      </c>
      <c r="AY513" s="242" t="s">
        <v>128</v>
      </c>
    </row>
    <row r="514" spans="2:65" s="1" customFormat="1" ht="25.5" customHeight="1">
      <c r="B514" s="41"/>
      <c r="C514" s="183" t="s">
        <v>845</v>
      </c>
      <c r="D514" s="183" t="s">
        <v>129</v>
      </c>
      <c r="E514" s="184" t="s">
        <v>846</v>
      </c>
      <c r="F514" s="185" t="s">
        <v>847</v>
      </c>
      <c r="G514" s="186" t="s">
        <v>394</v>
      </c>
      <c r="H514" s="187">
        <v>347.1</v>
      </c>
      <c r="I514" s="188"/>
      <c r="J514" s="189">
        <f>ROUND(I514*H514,2)</f>
        <v>0</v>
      </c>
      <c r="K514" s="185" t="s">
        <v>335</v>
      </c>
      <c r="L514" s="61"/>
      <c r="M514" s="190" t="s">
        <v>33</v>
      </c>
      <c r="N514" s="191" t="s">
        <v>48</v>
      </c>
      <c r="O514" s="42"/>
      <c r="P514" s="192">
        <f>O514*H514</f>
        <v>0</v>
      </c>
      <c r="Q514" s="192">
        <v>0</v>
      </c>
      <c r="R514" s="192">
        <f>Q514*H514</f>
        <v>0</v>
      </c>
      <c r="S514" s="192">
        <v>0</v>
      </c>
      <c r="T514" s="193">
        <f>S514*H514</f>
        <v>0</v>
      </c>
      <c r="AR514" s="24" t="s">
        <v>132</v>
      </c>
      <c r="AT514" s="24" t="s">
        <v>129</v>
      </c>
      <c r="AU514" s="24" t="s">
        <v>87</v>
      </c>
      <c r="AY514" s="24" t="s">
        <v>128</v>
      </c>
      <c r="BE514" s="194">
        <f>IF(N514="základní",J514,0)</f>
        <v>0</v>
      </c>
      <c r="BF514" s="194">
        <f>IF(N514="snížená",J514,0)</f>
        <v>0</v>
      </c>
      <c r="BG514" s="194">
        <f>IF(N514="zákl. přenesená",J514,0)</f>
        <v>0</v>
      </c>
      <c r="BH514" s="194">
        <f>IF(N514="sníž. přenesená",J514,0)</f>
        <v>0</v>
      </c>
      <c r="BI514" s="194">
        <f>IF(N514="nulová",J514,0)</f>
        <v>0</v>
      </c>
      <c r="BJ514" s="24" t="s">
        <v>84</v>
      </c>
      <c r="BK514" s="194">
        <f>ROUND(I514*H514,2)</f>
        <v>0</v>
      </c>
      <c r="BL514" s="24" t="s">
        <v>132</v>
      </c>
      <c r="BM514" s="24" t="s">
        <v>848</v>
      </c>
    </row>
    <row r="515" spans="2:65" s="1" customFormat="1" ht="60">
      <c r="B515" s="41"/>
      <c r="C515" s="63"/>
      <c r="D515" s="195" t="s">
        <v>134</v>
      </c>
      <c r="E515" s="63"/>
      <c r="F515" s="196" t="s">
        <v>840</v>
      </c>
      <c r="G515" s="63"/>
      <c r="H515" s="63"/>
      <c r="I515" s="156"/>
      <c r="J515" s="63"/>
      <c r="K515" s="63"/>
      <c r="L515" s="61"/>
      <c r="M515" s="197"/>
      <c r="N515" s="42"/>
      <c r="O515" s="42"/>
      <c r="P515" s="42"/>
      <c r="Q515" s="42"/>
      <c r="R515" s="42"/>
      <c r="S515" s="42"/>
      <c r="T515" s="78"/>
      <c r="AT515" s="24" t="s">
        <v>134</v>
      </c>
      <c r="AU515" s="24" t="s">
        <v>87</v>
      </c>
    </row>
    <row r="516" spans="2:65" s="11" customFormat="1" ht="24">
      <c r="B516" s="211"/>
      <c r="C516" s="212"/>
      <c r="D516" s="195" t="s">
        <v>276</v>
      </c>
      <c r="E516" s="213" t="s">
        <v>33</v>
      </c>
      <c r="F516" s="214" t="s">
        <v>841</v>
      </c>
      <c r="G516" s="212"/>
      <c r="H516" s="213" t="s">
        <v>33</v>
      </c>
      <c r="I516" s="215"/>
      <c r="J516" s="212"/>
      <c r="K516" s="212"/>
      <c r="L516" s="216"/>
      <c r="M516" s="217"/>
      <c r="N516" s="218"/>
      <c r="O516" s="218"/>
      <c r="P516" s="218"/>
      <c r="Q516" s="218"/>
      <c r="R516" s="218"/>
      <c r="S516" s="218"/>
      <c r="T516" s="219"/>
      <c r="AT516" s="220" t="s">
        <v>276</v>
      </c>
      <c r="AU516" s="220" t="s">
        <v>87</v>
      </c>
      <c r="AV516" s="11" t="s">
        <v>84</v>
      </c>
      <c r="AW516" s="11" t="s">
        <v>40</v>
      </c>
      <c r="AX516" s="11" t="s">
        <v>77</v>
      </c>
      <c r="AY516" s="220" t="s">
        <v>128</v>
      </c>
    </row>
    <row r="517" spans="2:65" s="11" customFormat="1" ht="12">
      <c r="B517" s="211"/>
      <c r="C517" s="212"/>
      <c r="D517" s="195" t="s">
        <v>276</v>
      </c>
      <c r="E517" s="213" t="s">
        <v>33</v>
      </c>
      <c r="F517" s="214" t="s">
        <v>842</v>
      </c>
      <c r="G517" s="212"/>
      <c r="H517" s="213" t="s">
        <v>33</v>
      </c>
      <c r="I517" s="215"/>
      <c r="J517" s="212"/>
      <c r="K517" s="212"/>
      <c r="L517" s="216"/>
      <c r="M517" s="217"/>
      <c r="N517" s="218"/>
      <c r="O517" s="218"/>
      <c r="P517" s="218"/>
      <c r="Q517" s="218"/>
      <c r="R517" s="218"/>
      <c r="S517" s="218"/>
      <c r="T517" s="219"/>
      <c r="AT517" s="220" t="s">
        <v>276</v>
      </c>
      <c r="AU517" s="220" t="s">
        <v>87</v>
      </c>
      <c r="AV517" s="11" t="s">
        <v>84</v>
      </c>
      <c r="AW517" s="11" t="s">
        <v>40</v>
      </c>
      <c r="AX517" s="11" t="s">
        <v>77</v>
      </c>
      <c r="AY517" s="220" t="s">
        <v>128</v>
      </c>
    </row>
    <row r="518" spans="2:65" s="12" customFormat="1" ht="12">
      <c r="B518" s="221"/>
      <c r="C518" s="222"/>
      <c r="D518" s="195" t="s">
        <v>276</v>
      </c>
      <c r="E518" s="223" t="s">
        <v>33</v>
      </c>
      <c r="F518" s="224" t="s">
        <v>849</v>
      </c>
      <c r="G518" s="222"/>
      <c r="H518" s="225">
        <v>347.1</v>
      </c>
      <c r="I518" s="226"/>
      <c r="J518" s="222"/>
      <c r="K518" s="222"/>
      <c r="L518" s="227"/>
      <c r="M518" s="228"/>
      <c r="N518" s="229"/>
      <c r="O518" s="229"/>
      <c r="P518" s="229"/>
      <c r="Q518" s="229"/>
      <c r="R518" s="229"/>
      <c r="S518" s="229"/>
      <c r="T518" s="230"/>
      <c r="AT518" s="231" t="s">
        <v>276</v>
      </c>
      <c r="AU518" s="231" t="s">
        <v>87</v>
      </c>
      <c r="AV518" s="12" t="s">
        <v>87</v>
      </c>
      <c r="AW518" s="12" t="s">
        <v>40</v>
      </c>
      <c r="AX518" s="12" t="s">
        <v>77</v>
      </c>
      <c r="AY518" s="231" t="s">
        <v>128</v>
      </c>
    </row>
    <row r="519" spans="2:65" s="11" customFormat="1" ht="12">
      <c r="B519" s="211"/>
      <c r="C519" s="212"/>
      <c r="D519" s="195" t="s">
        <v>276</v>
      </c>
      <c r="E519" s="213" t="s">
        <v>33</v>
      </c>
      <c r="F519" s="214" t="s">
        <v>844</v>
      </c>
      <c r="G519" s="212"/>
      <c r="H519" s="213" t="s">
        <v>33</v>
      </c>
      <c r="I519" s="215"/>
      <c r="J519" s="212"/>
      <c r="K519" s="212"/>
      <c r="L519" s="216"/>
      <c r="M519" s="217"/>
      <c r="N519" s="218"/>
      <c r="O519" s="218"/>
      <c r="P519" s="218"/>
      <c r="Q519" s="218"/>
      <c r="R519" s="218"/>
      <c r="S519" s="218"/>
      <c r="T519" s="219"/>
      <c r="AT519" s="220" t="s">
        <v>276</v>
      </c>
      <c r="AU519" s="220" t="s">
        <v>87</v>
      </c>
      <c r="AV519" s="11" t="s">
        <v>84</v>
      </c>
      <c r="AW519" s="11" t="s">
        <v>40</v>
      </c>
      <c r="AX519" s="11" t="s">
        <v>77</v>
      </c>
      <c r="AY519" s="220" t="s">
        <v>128</v>
      </c>
    </row>
    <row r="520" spans="2:65" s="13" customFormat="1" ht="12">
      <c r="B520" s="232"/>
      <c r="C520" s="233"/>
      <c r="D520" s="195" t="s">
        <v>276</v>
      </c>
      <c r="E520" s="234" t="s">
        <v>33</v>
      </c>
      <c r="F520" s="235" t="s">
        <v>279</v>
      </c>
      <c r="G520" s="233"/>
      <c r="H520" s="236">
        <v>347.1</v>
      </c>
      <c r="I520" s="237"/>
      <c r="J520" s="233"/>
      <c r="K520" s="233"/>
      <c r="L520" s="238"/>
      <c r="M520" s="239"/>
      <c r="N520" s="240"/>
      <c r="O520" s="240"/>
      <c r="P520" s="240"/>
      <c r="Q520" s="240"/>
      <c r="R520" s="240"/>
      <c r="S520" s="240"/>
      <c r="T520" s="241"/>
      <c r="AT520" s="242" t="s">
        <v>276</v>
      </c>
      <c r="AU520" s="242" t="s">
        <v>87</v>
      </c>
      <c r="AV520" s="13" t="s">
        <v>132</v>
      </c>
      <c r="AW520" s="13" t="s">
        <v>40</v>
      </c>
      <c r="AX520" s="13" t="s">
        <v>84</v>
      </c>
      <c r="AY520" s="242" t="s">
        <v>128</v>
      </c>
    </row>
    <row r="521" spans="2:65" s="1" customFormat="1" ht="25.5" customHeight="1">
      <c r="B521" s="41"/>
      <c r="C521" s="183" t="s">
        <v>850</v>
      </c>
      <c r="D521" s="183" t="s">
        <v>129</v>
      </c>
      <c r="E521" s="184" t="s">
        <v>851</v>
      </c>
      <c r="F521" s="185" t="s">
        <v>852</v>
      </c>
      <c r="G521" s="186" t="s">
        <v>394</v>
      </c>
      <c r="H521" s="187">
        <v>51.65</v>
      </c>
      <c r="I521" s="188"/>
      <c r="J521" s="189">
        <f>ROUND(I521*H521,2)</f>
        <v>0</v>
      </c>
      <c r="K521" s="185" t="s">
        <v>335</v>
      </c>
      <c r="L521" s="61"/>
      <c r="M521" s="190" t="s">
        <v>33</v>
      </c>
      <c r="N521" s="191" t="s">
        <v>48</v>
      </c>
      <c r="O521" s="42"/>
      <c r="P521" s="192">
        <f>O521*H521</f>
        <v>0</v>
      </c>
      <c r="Q521" s="192">
        <v>0</v>
      </c>
      <c r="R521" s="192">
        <f>Q521*H521</f>
        <v>0</v>
      </c>
      <c r="S521" s="192">
        <v>0</v>
      </c>
      <c r="T521" s="193">
        <f>S521*H521</f>
        <v>0</v>
      </c>
      <c r="AR521" s="24" t="s">
        <v>132</v>
      </c>
      <c r="AT521" s="24" t="s">
        <v>129</v>
      </c>
      <c r="AU521" s="24" t="s">
        <v>87</v>
      </c>
      <c r="AY521" s="24" t="s">
        <v>128</v>
      </c>
      <c r="BE521" s="194">
        <f>IF(N521="základní",J521,0)</f>
        <v>0</v>
      </c>
      <c r="BF521" s="194">
        <f>IF(N521="snížená",J521,0)</f>
        <v>0</v>
      </c>
      <c r="BG521" s="194">
        <f>IF(N521="zákl. přenesená",J521,0)</f>
        <v>0</v>
      </c>
      <c r="BH521" s="194">
        <f>IF(N521="sníž. přenesená",J521,0)</f>
        <v>0</v>
      </c>
      <c r="BI521" s="194">
        <f>IF(N521="nulová",J521,0)</f>
        <v>0</v>
      </c>
      <c r="BJ521" s="24" t="s">
        <v>84</v>
      </c>
      <c r="BK521" s="194">
        <f>ROUND(I521*H521,2)</f>
        <v>0</v>
      </c>
      <c r="BL521" s="24" t="s">
        <v>132</v>
      </c>
      <c r="BM521" s="24" t="s">
        <v>853</v>
      </c>
    </row>
    <row r="522" spans="2:65" s="1" customFormat="1" ht="60">
      <c r="B522" s="41"/>
      <c r="C522" s="63"/>
      <c r="D522" s="195" t="s">
        <v>134</v>
      </c>
      <c r="E522" s="63"/>
      <c r="F522" s="196" t="s">
        <v>840</v>
      </c>
      <c r="G522" s="63"/>
      <c r="H522" s="63"/>
      <c r="I522" s="156"/>
      <c r="J522" s="63"/>
      <c r="K522" s="63"/>
      <c r="L522" s="61"/>
      <c r="M522" s="197"/>
      <c r="N522" s="42"/>
      <c r="O522" s="42"/>
      <c r="P522" s="42"/>
      <c r="Q522" s="42"/>
      <c r="R522" s="42"/>
      <c r="S522" s="42"/>
      <c r="T522" s="78"/>
      <c r="AT522" s="24" t="s">
        <v>134</v>
      </c>
      <c r="AU522" s="24" t="s">
        <v>87</v>
      </c>
    </row>
    <row r="523" spans="2:65" s="11" customFormat="1" ht="24">
      <c r="B523" s="211"/>
      <c r="C523" s="212"/>
      <c r="D523" s="195" t="s">
        <v>276</v>
      </c>
      <c r="E523" s="213" t="s">
        <v>33</v>
      </c>
      <c r="F523" s="214" t="s">
        <v>841</v>
      </c>
      <c r="G523" s="212"/>
      <c r="H523" s="213" t="s">
        <v>33</v>
      </c>
      <c r="I523" s="215"/>
      <c r="J523" s="212"/>
      <c r="K523" s="212"/>
      <c r="L523" s="216"/>
      <c r="M523" s="217"/>
      <c r="N523" s="218"/>
      <c r="O523" s="218"/>
      <c r="P523" s="218"/>
      <c r="Q523" s="218"/>
      <c r="R523" s="218"/>
      <c r="S523" s="218"/>
      <c r="T523" s="219"/>
      <c r="AT523" s="220" t="s">
        <v>276</v>
      </c>
      <c r="AU523" s="220" t="s">
        <v>87</v>
      </c>
      <c r="AV523" s="11" t="s">
        <v>84</v>
      </c>
      <c r="AW523" s="11" t="s">
        <v>40</v>
      </c>
      <c r="AX523" s="11" t="s">
        <v>77</v>
      </c>
      <c r="AY523" s="220" t="s">
        <v>128</v>
      </c>
    </row>
    <row r="524" spans="2:65" s="11" customFormat="1" ht="12">
      <c r="B524" s="211"/>
      <c r="C524" s="212"/>
      <c r="D524" s="195" t="s">
        <v>276</v>
      </c>
      <c r="E524" s="213" t="s">
        <v>33</v>
      </c>
      <c r="F524" s="214" t="s">
        <v>842</v>
      </c>
      <c r="G524" s="212"/>
      <c r="H524" s="213" t="s">
        <v>33</v>
      </c>
      <c r="I524" s="215"/>
      <c r="J524" s="212"/>
      <c r="K524" s="212"/>
      <c r="L524" s="216"/>
      <c r="M524" s="217"/>
      <c r="N524" s="218"/>
      <c r="O524" s="218"/>
      <c r="P524" s="218"/>
      <c r="Q524" s="218"/>
      <c r="R524" s="218"/>
      <c r="S524" s="218"/>
      <c r="T524" s="219"/>
      <c r="AT524" s="220" t="s">
        <v>276</v>
      </c>
      <c r="AU524" s="220" t="s">
        <v>87</v>
      </c>
      <c r="AV524" s="11" t="s">
        <v>84</v>
      </c>
      <c r="AW524" s="11" t="s">
        <v>40</v>
      </c>
      <c r="AX524" s="11" t="s">
        <v>77</v>
      </c>
      <c r="AY524" s="220" t="s">
        <v>128</v>
      </c>
    </row>
    <row r="525" spans="2:65" s="12" customFormat="1" ht="12">
      <c r="B525" s="221"/>
      <c r="C525" s="222"/>
      <c r="D525" s="195" t="s">
        <v>276</v>
      </c>
      <c r="E525" s="223" t="s">
        <v>33</v>
      </c>
      <c r="F525" s="224" t="s">
        <v>854</v>
      </c>
      <c r="G525" s="222"/>
      <c r="H525" s="225">
        <v>51.65</v>
      </c>
      <c r="I525" s="226"/>
      <c r="J525" s="222"/>
      <c r="K525" s="222"/>
      <c r="L525" s="227"/>
      <c r="M525" s="228"/>
      <c r="N525" s="229"/>
      <c r="O525" s="229"/>
      <c r="P525" s="229"/>
      <c r="Q525" s="229"/>
      <c r="R525" s="229"/>
      <c r="S525" s="229"/>
      <c r="T525" s="230"/>
      <c r="AT525" s="231" t="s">
        <v>276</v>
      </c>
      <c r="AU525" s="231" t="s">
        <v>87</v>
      </c>
      <c r="AV525" s="12" t="s">
        <v>87</v>
      </c>
      <c r="AW525" s="12" t="s">
        <v>40</v>
      </c>
      <c r="AX525" s="12" t="s">
        <v>77</v>
      </c>
      <c r="AY525" s="231" t="s">
        <v>128</v>
      </c>
    </row>
    <row r="526" spans="2:65" s="11" customFormat="1" ht="12">
      <c r="B526" s="211"/>
      <c r="C526" s="212"/>
      <c r="D526" s="195" t="s">
        <v>276</v>
      </c>
      <c r="E526" s="213" t="s">
        <v>33</v>
      </c>
      <c r="F526" s="214" t="s">
        <v>844</v>
      </c>
      <c r="G526" s="212"/>
      <c r="H526" s="213" t="s">
        <v>33</v>
      </c>
      <c r="I526" s="215"/>
      <c r="J526" s="212"/>
      <c r="K526" s="212"/>
      <c r="L526" s="216"/>
      <c r="M526" s="217"/>
      <c r="N526" s="218"/>
      <c r="O526" s="218"/>
      <c r="P526" s="218"/>
      <c r="Q526" s="218"/>
      <c r="R526" s="218"/>
      <c r="S526" s="218"/>
      <c r="T526" s="219"/>
      <c r="AT526" s="220" t="s">
        <v>276</v>
      </c>
      <c r="AU526" s="220" t="s">
        <v>87</v>
      </c>
      <c r="AV526" s="11" t="s">
        <v>84</v>
      </c>
      <c r="AW526" s="11" t="s">
        <v>40</v>
      </c>
      <c r="AX526" s="11" t="s">
        <v>77</v>
      </c>
      <c r="AY526" s="220" t="s">
        <v>128</v>
      </c>
    </row>
    <row r="527" spans="2:65" s="13" customFormat="1" ht="12">
      <c r="B527" s="232"/>
      <c r="C527" s="233"/>
      <c r="D527" s="195" t="s">
        <v>276</v>
      </c>
      <c r="E527" s="234" t="s">
        <v>33</v>
      </c>
      <c r="F527" s="235" t="s">
        <v>279</v>
      </c>
      <c r="G527" s="233"/>
      <c r="H527" s="236">
        <v>51.65</v>
      </c>
      <c r="I527" s="237"/>
      <c r="J527" s="233"/>
      <c r="K527" s="233"/>
      <c r="L527" s="238"/>
      <c r="M527" s="239"/>
      <c r="N527" s="240"/>
      <c r="O527" s="240"/>
      <c r="P527" s="240"/>
      <c r="Q527" s="240"/>
      <c r="R527" s="240"/>
      <c r="S527" s="240"/>
      <c r="T527" s="241"/>
      <c r="AT527" s="242" t="s">
        <v>276</v>
      </c>
      <c r="AU527" s="242" t="s">
        <v>87</v>
      </c>
      <c r="AV527" s="13" t="s">
        <v>132</v>
      </c>
      <c r="AW527" s="13" t="s">
        <v>40</v>
      </c>
      <c r="AX527" s="13" t="s">
        <v>84</v>
      </c>
      <c r="AY527" s="242" t="s">
        <v>128</v>
      </c>
    </row>
    <row r="528" spans="2:65" s="1" customFormat="1" ht="16.5" customHeight="1">
      <c r="B528" s="41"/>
      <c r="C528" s="183" t="s">
        <v>855</v>
      </c>
      <c r="D528" s="183" t="s">
        <v>129</v>
      </c>
      <c r="E528" s="184" t="s">
        <v>856</v>
      </c>
      <c r="F528" s="185" t="s">
        <v>857</v>
      </c>
      <c r="G528" s="186" t="s">
        <v>394</v>
      </c>
      <c r="H528" s="187">
        <v>66.5</v>
      </c>
      <c r="I528" s="188"/>
      <c r="J528" s="189">
        <f>ROUND(I528*H528,2)</f>
        <v>0</v>
      </c>
      <c r="K528" s="185" t="s">
        <v>335</v>
      </c>
      <c r="L528" s="61"/>
      <c r="M528" s="190" t="s">
        <v>33</v>
      </c>
      <c r="N528" s="191" t="s">
        <v>48</v>
      </c>
      <c r="O528" s="42"/>
      <c r="P528" s="192">
        <f>O528*H528</f>
        <v>0</v>
      </c>
      <c r="Q528" s="192">
        <v>0</v>
      </c>
      <c r="R528" s="192">
        <f>Q528*H528</f>
        <v>0</v>
      </c>
      <c r="S528" s="192">
        <v>0</v>
      </c>
      <c r="T528" s="193">
        <f>S528*H528</f>
        <v>0</v>
      </c>
      <c r="AR528" s="24" t="s">
        <v>132</v>
      </c>
      <c r="AT528" s="24" t="s">
        <v>129</v>
      </c>
      <c r="AU528" s="24" t="s">
        <v>87</v>
      </c>
      <c r="AY528" s="24" t="s">
        <v>128</v>
      </c>
      <c r="BE528" s="194">
        <f>IF(N528="základní",J528,0)</f>
        <v>0</v>
      </c>
      <c r="BF528" s="194">
        <f>IF(N528="snížená",J528,0)</f>
        <v>0</v>
      </c>
      <c r="BG528" s="194">
        <f>IF(N528="zákl. přenesená",J528,0)</f>
        <v>0</v>
      </c>
      <c r="BH528" s="194">
        <f>IF(N528="sníž. přenesená",J528,0)</f>
        <v>0</v>
      </c>
      <c r="BI528" s="194">
        <f>IF(N528="nulová",J528,0)</f>
        <v>0</v>
      </c>
      <c r="BJ528" s="24" t="s">
        <v>84</v>
      </c>
      <c r="BK528" s="194">
        <f>ROUND(I528*H528,2)</f>
        <v>0</v>
      </c>
      <c r="BL528" s="24" t="s">
        <v>132</v>
      </c>
      <c r="BM528" s="24" t="s">
        <v>858</v>
      </c>
    </row>
    <row r="529" spans="2:65" s="1" customFormat="1" ht="60">
      <c r="B529" s="41"/>
      <c r="C529" s="63"/>
      <c r="D529" s="195" t="s">
        <v>134</v>
      </c>
      <c r="E529" s="63"/>
      <c r="F529" s="196" t="s">
        <v>840</v>
      </c>
      <c r="G529" s="63"/>
      <c r="H529" s="63"/>
      <c r="I529" s="156"/>
      <c r="J529" s="63"/>
      <c r="K529" s="63"/>
      <c r="L529" s="61"/>
      <c r="M529" s="197"/>
      <c r="N529" s="42"/>
      <c r="O529" s="42"/>
      <c r="P529" s="42"/>
      <c r="Q529" s="42"/>
      <c r="R529" s="42"/>
      <c r="S529" s="42"/>
      <c r="T529" s="78"/>
      <c r="AT529" s="24" t="s">
        <v>134</v>
      </c>
      <c r="AU529" s="24" t="s">
        <v>87</v>
      </c>
    </row>
    <row r="530" spans="2:65" s="11" customFormat="1" ht="24">
      <c r="B530" s="211"/>
      <c r="C530" s="212"/>
      <c r="D530" s="195" t="s">
        <v>276</v>
      </c>
      <c r="E530" s="213" t="s">
        <v>33</v>
      </c>
      <c r="F530" s="214" t="s">
        <v>841</v>
      </c>
      <c r="G530" s="212"/>
      <c r="H530" s="213" t="s">
        <v>33</v>
      </c>
      <c r="I530" s="215"/>
      <c r="J530" s="212"/>
      <c r="K530" s="212"/>
      <c r="L530" s="216"/>
      <c r="M530" s="217"/>
      <c r="N530" s="218"/>
      <c r="O530" s="218"/>
      <c r="P530" s="218"/>
      <c r="Q530" s="218"/>
      <c r="R530" s="218"/>
      <c r="S530" s="218"/>
      <c r="T530" s="219"/>
      <c r="AT530" s="220" t="s">
        <v>276</v>
      </c>
      <c r="AU530" s="220" t="s">
        <v>87</v>
      </c>
      <c r="AV530" s="11" t="s">
        <v>84</v>
      </c>
      <c r="AW530" s="11" t="s">
        <v>40</v>
      </c>
      <c r="AX530" s="11" t="s">
        <v>77</v>
      </c>
      <c r="AY530" s="220" t="s">
        <v>128</v>
      </c>
    </row>
    <row r="531" spans="2:65" s="11" customFormat="1" ht="12">
      <c r="B531" s="211"/>
      <c r="C531" s="212"/>
      <c r="D531" s="195" t="s">
        <v>276</v>
      </c>
      <c r="E531" s="213" t="s">
        <v>33</v>
      </c>
      <c r="F531" s="214" t="s">
        <v>842</v>
      </c>
      <c r="G531" s="212"/>
      <c r="H531" s="213" t="s">
        <v>33</v>
      </c>
      <c r="I531" s="215"/>
      <c r="J531" s="212"/>
      <c r="K531" s="212"/>
      <c r="L531" s="216"/>
      <c r="M531" s="217"/>
      <c r="N531" s="218"/>
      <c r="O531" s="218"/>
      <c r="P531" s="218"/>
      <c r="Q531" s="218"/>
      <c r="R531" s="218"/>
      <c r="S531" s="218"/>
      <c r="T531" s="219"/>
      <c r="AT531" s="220" t="s">
        <v>276</v>
      </c>
      <c r="AU531" s="220" t="s">
        <v>87</v>
      </c>
      <c r="AV531" s="11" t="s">
        <v>84</v>
      </c>
      <c r="AW531" s="11" t="s">
        <v>40</v>
      </c>
      <c r="AX531" s="11" t="s">
        <v>77</v>
      </c>
      <c r="AY531" s="220" t="s">
        <v>128</v>
      </c>
    </row>
    <row r="532" spans="2:65" s="12" customFormat="1" ht="12">
      <c r="B532" s="221"/>
      <c r="C532" s="222"/>
      <c r="D532" s="195" t="s">
        <v>276</v>
      </c>
      <c r="E532" s="223" t="s">
        <v>33</v>
      </c>
      <c r="F532" s="224" t="s">
        <v>859</v>
      </c>
      <c r="G532" s="222"/>
      <c r="H532" s="225">
        <v>66.5</v>
      </c>
      <c r="I532" s="226"/>
      <c r="J532" s="222"/>
      <c r="K532" s="222"/>
      <c r="L532" s="227"/>
      <c r="M532" s="228"/>
      <c r="N532" s="229"/>
      <c r="O532" s="229"/>
      <c r="P532" s="229"/>
      <c r="Q532" s="229"/>
      <c r="R532" s="229"/>
      <c r="S532" s="229"/>
      <c r="T532" s="230"/>
      <c r="AT532" s="231" t="s">
        <v>276</v>
      </c>
      <c r="AU532" s="231" t="s">
        <v>87</v>
      </c>
      <c r="AV532" s="12" t="s">
        <v>87</v>
      </c>
      <c r="AW532" s="12" t="s">
        <v>40</v>
      </c>
      <c r="AX532" s="12" t="s">
        <v>77</v>
      </c>
      <c r="AY532" s="231" t="s">
        <v>128</v>
      </c>
    </row>
    <row r="533" spans="2:65" s="11" customFormat="1" ht="12">
      <c r="B533" s="211"/>
      <c r="C533" s="212"/>
      <c r="D533" s="195" t="s">
        <v>276</v>
      </c>
      <c r="E533" s="213" t="s">
        <v>33</v>
      </c>
      <c r="F533" s="214" t="s">
        <v>844</v>
      </c>
      <c r="G533" s="212"/>
      <c r="H533" s="213" t="s">
        <v>33</v>
      </c>
      <c r="I533" s="215"/>
      <c r="J533" s="212"/>
      <c r="K533" s="212"/>
      <c r="L533" s="216"/>
      <c r="M533" s="217"/>
      <c r="N533" s="218"/>
      <c r="O533" s="218"/>
      <c r="P533" s="218"/>
      <c r="Q533" s="218"/>
      <c r="R533" s="218"/>
      <c r="S533" s="218"/>
      <c r="T533" s="219"/>
      <c r="AT533" s="220" t="s">
        <v>276</v>
      </c>
      <c r="AU533" s="220" t="s">
        <v>87</v>
      </c>
      <c r="AV533" s="11" t="s">
        <v>84</v>
      </c>
      <c r="AW533" s="11" t="s">
        <v>40</v>
      </c>
      <c r="AX533" s="11" t="s">
        <v>77</v>
      </c>
      <c r="AY533" s="220" t="s">
        <v>128</v>
      </c>
    </row>
    <row r="534" spans="2:65" s="13" customFormat="1" ht="12">
      <c r="B534" s="232"/>
      <c r="C534" s="233"/>
      <c r="D534" s="195" t="s">
        <v>276</v>
      </c>
      <c r="E534" s="234" t="s">
        <v>33</v>
      </c>
      <c r="F534" s="235" t="s">
        <v>279</v>
      </c>
      <c r="G534" s="233"/>
      <c r="H534" s="236">
        <v>66.5</v>
      </c>
      <c r="I534" s="237"/>
      <c r="J534" s="233"/>
      <c r="K534" s="233"/>
      <c r="L534" s="238"/>
      <c r="M534" s="239"/>
      <c r="N534" s="240"/>
      <c r="O534" s="240"/>
      <c r="P534" s="240"/>
      <c r="Q534" s="240"/>
      <c r="R534" s="240"/>
      <c r="S534" s="240"/>
      <c r="T534" s="241"/>
      <c r="AT534" s="242" t="s">
        <v>276</v>
      </c>
      <c r="AU534" s="242" t="s">
        <v>87</v>
      </c>
      <c r="AV534" s="13" t="s">
        <v>132</v>
      </c>
      <c r="AW534" s="13" t="s">
        <v>40</v>
      </c>
      <c r="AX534" s="13" t="s">
        <v>84</v>
      </c>
      <c r="AY534" s="242" t="s">
        <v>128</v>
      </c>
    </row>
    <row r="535" spans="2:65" s="1" customFormat="1" ht="16.5" customHeight="1">
      <c r="B535" s="41"/>
      <c r="C535" s="183" t="s">
        <v>860</v>
      </c>
      <c r="D535" s="183" t="s">
        <v>129</v>
      </c>
      <c r="E535" s="184" t="s">
        <v>861</v>
      </c>
      <c r="F535" s="185" t="s">
        <v>862</v>
      </c>
      <c r="G535" s="186" t="s">
        <v>715</v>
      </c>
      <c r="H535" s="264"/>
      <c r="I535" s="188"/>
      <c r="J535" s="189">
        <f>ROUND(I535*H535,2)</f>
        <v>0</v>
      </c>
      <c r="K535" s="185" t="s">
        <v>274</v>
      </c>
      <c r="L535" s="61"/>
      <c r="M535" s="190" t="s">
        <v>33</v>
      </c>
      <c r="N535" s="191" t="s">
        <v>48</v>
      </c>
      <c r="O535" s="42"/>
      <c r="P535" s="192">
        <f>O535*H535</f>
        <v>0</v>
      </c>
      <c r="Q535" s="192">
        <v>0</v>
      </c>
      <c r="R535" s="192">
        <f>Q535*H535</f>
        <v>0</v>
      </c>
      <c r="S535" s="192">
        <v>0</v>
      </c>
      <c r="T535" s="193">
        <f>S535*H535</f>
        <v>0</v>
      </c>
      <c r="AR535" s="24" t="s">
        <v>195</v>
      </c>
      <c r="AT535" s="24" t="s">
        <v>129</v>
      </c>
      <c r="AU535" s="24" t="s">
        <v>87</v>
      </c>
      <c r="AY535" s="24" t="s">
        <v>128</v>
      </c>
      <c r="BE535" s="194">
        <f>IF(N535="základní",J535,0)</f>
        <v>0</v>
      </c>
      <c r="BF535" s="194">
        <f>IF(N535="snížená",J535,0)</f>
        <v>0</v>
      </c>
      <c r="BG535" s="194">
        <f>IF(N535="zákl. přenesená",J535,0)</f>
        <v>0</v>
      </c>
      <c r="BH535" s="194">
        <f>IF(N535="sníž. přenesená",J535,0)</f>
        <v>0</v>
      </c>
      <c r="BI535" s="194">
        <f>IF(N535="nulová",J535,0)</f>
        <v>0</v>
      </c>
      <c r="BJ535" s="24" t="s">
        <v>84</v>
      </c>
      <c r="BK535" s="194">
        <f>ROUND(I535*H535,2)</f>
        <v>0</v>
      </c>
      <c r="BL535" s="24" t="s">
        <v>195</v>
      </c>
      <c r="BM535" s="24" t="s">
        <v>863</v>
      </c>
    </row>
    <row r="536" spans="2:65" s="9" customFormat="1" ht="29.85" customHeight="1">
      <c r="B536" s="169"/>
      <c r="C536" s="170"/>
      <c r="D536" s="171" t="s">
        <v>76</v>
      </c>
      <c r="E536" s="209" t="s">
        <v>864</v>
      </c>
      <c r="F536" s="209" t="s">
        <v>865</v>
      </c>
      <c r="G536" s="170"/>
      <c r="H536" s="170"/>
      <c r="I536" s="173"/>
      <c r="J536" s="210">
        <f>BK536</f>
        <v>0</v>
      </c>
      <c r="K536" s="170"/>
      <c r="L536" s="175"/>
      <c r="M536" s="176"/>
      <c r="N536" s="177"/>
      <c r="O536" s="177"/>
      <c r="P536" s="178">
        <f>SUM(P537:P608)</f>
        <v>0</v>
      </c>
      <c r="Q536" s="177"/>
      <c r="R536" s="178">
        <f>SUM(R537:R608)</f>
        <v>0.1971424</v>
      </c>
      <c r="S536" s="177"/>
      <c r="T536" s="179">
        <f>SUM(T537:T608)</f>
        <v>0</v>
      </c>
      <c r="AR536" s="180" t="s">
        <v>87</v>
      </c>
      <c r="AT536" s="181" t="s">
        <v>76</v>
      </c>
      <c r="AU536" s="181" t="s">
        <v>84</v>
      </c>
      <c r="AY536" s="180" t="s">
        <v>128</v>
      </c>
      <c r="BK536" s="182">
        <f>SUM(BK537:BK608)</f>
        <v>0</v>
      </c>
    </row>
    <row r="537" spans="2:65" s="1" customFormat="1" ht="38.25" customHeight="1">
      <c r="B537" s="41"/>
      <c r="C537" s="183" t="s">
        <v>866</v>
      </c>
      <c r="D537" s="183" t="s">
        <v>129</v>
      </c>
      <c r="E537" s="184" t="s">
        <v>867</v>
      </c>
      <c r="F537" s="185" t="s">
        <v>868</v>
      </c>
      <c r="G537" s="186" t="s">
        <v>869</v>
      </c>
      <c r="H537" s="187">
        <v>46</v>
      </c>
      <c r="I537" s="188"/>
      <c r="J537" s="189">
        <f>ROUND(I537*H537,2)</f>
        <v>0</v>
      </c>
      <c r="K537" s="185" t="s">
        <v>335</v>
      </c>
      <c r="L537" s="61"/>
      <c r="M537" s="190" t="s">
        <v>33</v>
      </c>
      <c r="N537" s="191" t="s">
        <v>48</v>
      </c>
      <c r="O537" s="42"/>
      <c r="P537" s="192">
        <f>O537*H537</f>
        <v>0</v>
      </c>
      <c r="Q537" s="192">
        <v>0</v>
      </c>
      <c r="R537" s="192">
        <f>Q537*H537</f>
        <v>0</v>
      </c>
      <c r="S537" s="192">
        <v>0</v>
      </c>
      <c r="T537" s="193">
        <f>S537*H537</f>
        <v>0</v>
      </c>
      <c r="AR537" s="24" t="s">
        <v>132</v>
      </c>
      <c r="AT537" s="24" t="s">
        <v>129</v>
      </c>
      <c r="AU537" s="24" t="s">
        <v>87</v>
      </c>
      <c r="AY537" s="24" t="s">
        <v>128</v>
      </c>
      <c r="BE537" s="194">
        <f>IF(N537="základní",J537,0)</f>
        <v>0</v>
      </c>
      <c r="BF537" s="194">
        <f>IF(N537="snížená",J537,0)</f>
        <v>0</v>
      </c>
      <c r="BG537" s="194">
        <f>IF(N537="zákl. přenesená",J537,0)</f>
        <v>0</v>
      </c>
      <c r="BH537" s="194">
        <f>IF(N537="sníž. přenesená",J537,0)</f>
        <v>0</v>
      </c>
      <c r="BI537" s="194">
        <f>IF(N537="nulová",J537,0)</f>
        <v>0</v>
      </c>
      <c r="BJ537" s="24" t="s">
        <v>84</v>
      </c>
      <c r="BK537" s="194">
        <f>ROUND(I537*H537,2)</f>
        <v>0</v>
      </c>
      <c r="BL537" s="24" t="s">
        <v>132</v>
      </c>
      <c r="BM537" s="24" t="s">
        <v>870</v>
      </c>
    </row>
    <row r="538" spans="2:65" s="1" customFormat="1" ht="60">
      <c r="B538" s="41"/>
      <c r="C538" s="63"/>
      <c r="D538" s="195" t="s">
        <v>134</v>
      </c>
      <c r="E538" s="63"/>
      <c r="F538" s="196" t="s">
        <v>840</v>
      </c>
      <c r="G538" s="63"/>
      <c r="H538" s="63"/>
      <c r="I538" s="156"/>
      <c r="J538" s="63"/>
      <c r="K538" s="63"/>
      <c r="L538" s="61"/>
      <c r="M538" s="197"/>
      <c r="N538" s="42"/>
      <c r="O538" s="42"/>
      <c r="P538" s="42"/>
      <c r="Q538" s="42"/>
      <c r="R538" s="42"/>
      <c r="S538" s="42"/>
      <c r="T538" s="78"/>
      <c r="AT538" s="24" t="s">
        <v>134</v>
      </c>
      <c r="AU538" s="24" t="s">
        <v>87</v>
      </c>
    </row>
    <row r="539" spans="2:65" s="11" customFormat="1" ht="24">
      <c r="B539" s="211"/>
      <c r="C539" s="212"/>
      <c r="D539" s="195" t="s">
        <v>276</v>
      </c>
      <c r="E539" s="213" t="s">
        <v>33</v>
      </c>
      <c r="F539" s="214" t="s">
        <v>841</v>
      </c>
      <c r="G539" s="212"/>
      <c r="H539" s="213" t="s">
        <v>33</v>
      </c>
      <c r="I539" s="215"/>
      <c r="J539" s="212"/>
      <c r="K539" s="212"/>
      <c r="L539" s="216"/>
      <c r="M539" s="217"/>
      <c r="N539" s="218"/>
      <c r="O539" s="218"/>
      <c r="P539" s="218"/>
      <c r="Q539" s="218"/>
      <c r="R539" s="218"/>
      <c r="S539" s="218"/>
      <c r="T539" s="219"/>
      <c r="AT539" s="220" t="s">
        <v>276</v>
      </c>
      <c r="AU539" s="220" t="s">
        <v>87</v>
      </c>
      <c r="AV539" s="11" t="s">
        <v>84</v>
      </c>
      <c r="AW539" s="11" t="s">
        <v>40</v>
      </c>
      <c r="AX539" s="11" t="s">
        <v>77</v>
      </c>
      <c r="AY539" s="220" t="s">
        <v>128</v>
      </c>
    </row>
    <row r="540" spans="2:65" s="11" customFormat="1" ht="12">
      <c r="B540" s="211"/>
      <c r="C540" s="212"/>
      <c r="D540" s="195" t="s">
        <v>276</v>
      </c>
      <c r="E540" s="213" t="s">
        <v>33</v>
      </c>
      <c r="F540" s="214" t="s">
        <v>842</v>
      </c>
      <c r="G540" s="212"/>
      <c r="H540" s="213" t="s">
        <v>33</v>
      </c>
      <c r="I540" s="215"/>
      <c r="J540" s="212"/>
      <c r="K540" s="212"/>
      <c r="L540" s="216"/>
      <c r="M540" s="217"/>
      <c r="N540" s="218"/>
      <c r="O540" s="218"/>
      <c r="P540" s="218"/>
      <c r="Q540" s="218"/>
      <c r="R540" s="218"/>
      <c r="S540" s="218"/>
      <c r="T540" s="219"/>
      <c r="AT540" s="220" t="s">
        <v>276</v>
      </c>
      <c r="AU540" s="220" t="s">
        <v>87</v>
      </c>
      <c r="AV540" s="11" t="s">
        <v>84</v>
      </c>
      <c r="AW540" s="11" t="s">
        <v>40</v>
      </c>
      <c r="AX540" s="11" t="s">
        <v>77</v>
      </c>
      <c r="AY540" s="220" t="s">
        <v>128</v>
      </c>
    </row>
    <row r="541" spans="2:65" s="12" customFormat="1" ht="12">
      <c r="B541" s="221"/>
      <c r="C541" s="222"/>
      <c r="D541" s="195" t="s">
        <v>276</v>
      </c>
      <c r="E541" s="223" t="s">
        <v>33</v>
      </c>
      <c r="F541" s="224" t="s">
        <v>486</v>
      </c>
      <c r="G541" s="222"/>
      <c r="H541" s="225">
        <v>46</v>
      </c>
      <c r="I541" s="226"/>
      <c r="J541" s="222"/>
      <c r="K541" s="222"/>
      <c r="L541" s="227"/>
      <c r="M541" s="228"/>
      <c r="N541" s="229"/>
      <c r="O541" s="229"/>
      <c r="P541" s="229"/>
      <c r="Q541" s="229"/>
      <c r="R541" s="229"/>
      <c r="S541" s="229"/>
      <c r="T541" s="230"/>
      <c r="AT541" s="231" t="s">
        <v>276</v>
      </c>
      <c r="AU541" s="231" t="s">
        <v>87</v>
      </c>
      <c r="AV541" s="12" t="s">
        <v>87</v>
      </c>
      <c r="AW541" s="12" t="s">
        <v>40</v>
      </c>
      <c r="AX541" s="12" t="s">
        <v>77</v>
      </c>
      <c r="AY541" s="231" t="s">
        <v>128</v>
      </c>
    </row>
    <row r="542" spans="2:65" s="11" customFormat="1" ht="12">
      <c r="B542" s="211"/>
      <c r="C542" s="212"/>
      <c r="D542" s="195" t="s">
        <v>276</v>
      </c>
      <c r="E542" s="213" t="s">
        <v>33</v>
      </c>
      <c r="F542" s="214" t="s">
        <v>844</v>
      </c>
      <c r="G542" s="212"/>
      <c r="H542" s="213" t="s">
        <v>33</v>
      </c>
      <c r="I542" s="215"/>
      <c r="J542" s="212"/>
      <c r="K542" s="212"/>
      <c r="L542" s="216"/>
      <c r="M542" s="217"/>
      <c r="N542" s="218"/>
      <c r="O542" s="218"/>
      <c r="P542" s="218"/>
      <c r="Q542" s="218"/>
      <c r="R542" s="218"/>
      <c r="S542" s="218"/>
      <c r="T542" s="219"/>
      <c r="AT542" s="220" t="s">
        <v>276</v>
      </c>
      <c r="AU542" s="220" t="s">
        <v>87</v>
      </c>
      <c r="AV542" s="11" t="s">
        <v>84</v>
      </c>
      <c r="AW542" s="11" t="s">
        <v>40</v>
      </c>
      <c r="AX542" s="11" t="s">
        <v>77</v>
      </c>
      <c r="AY542" s="220" t="s">
        <v>128</v>
      </c>
    </row>
    <row r="543" spans="2:65" s="13" customFormat="1" ht="12">
      <c r="B543" s="232"/>
      <c r="C543" s="233"/>
      <c r="D543" s="195" t="s">
        <v>276</v>
      </c>
      <c r="E543" s="234" t="s">
        <v>33</v>
      </c>
      <c r="F543" s="235" t="s">
        <v>279</v>
      </c>
      <c r="G543" s="233"/>
      <c r="H543" s="236">
        <v>46</v>
      </c>
      <c r="I543" s="237"/>
      <c r="J543" s="233"/>
      <c r="K543" s="233"/>
      <c r="L543" s="238"/>
      <c r="M543" s="239"/>
      <c r="N543" s="240"/>
      <c r="O543" s="240"/>
      <c r="P543" s="240"/>
      <c r="Q543" s="240"/>
      <c r="R543" s="240"/>
      <c r="S543" s="240"/>
      <c r="T543" s="241"/>
      <c r="AT543" s="242" t="s">
        <v>276</v>
      </c>
      <c r="AU543" s="242" t="s">
        <v>87</v>
      </c>
      <c r="AV543" s="13" t="s">
        <v>132</v>
      </c>
      <c r="AW543" s="13" t="s">
        <v>40</v>
      </c>
      <c r="AX543" s="13" t="s">
        <v>84</v>
      </c>
      <c r="AY543" s="242" t="s">
        <v>128</v>
      </c>
    </row>
    <row r="544" spans="2:65" s="1" customFormat="1" ht="38.25" customHeight="1">
      <c r="B544" s="41"/>
      <c r="C544" s="183" t="s">
        <v>871</v>
      </c>
      <c r="D544" s="183" t="s">
        <v>129</v>
      </c>
      <c r="E544" s="184" t="s">
        <v>872</v>
      </c>
      <c r="F544" s="185" t="s">
        <v>873</v>
      </c>
      <c r="G544" s="186" t="s">
        <v>869</v>
      </c>
      <c r="H544" s="187">
        <v>20</v>
      </c>
      <c r="I544" s="188"/>
      <c r="J544" s="189">
        <f>ROUND(I544*H544,2)</f>
        <v>0</v>
      </c>
      <c r="K544" s="185" t="s">
        <v>335</v>
      </c>
      <c r="L544" s="61"/>
      <c r="M544" s="190" t="s">
        <v>33</v>
      </c>
      <c r="N544" s="191" t="s">
        <v>48</v>
      </c>
      <c r="O544" s="42"/>
      <c r="P544" s="192">
        <f>O544*H544</f>
        <v>0</v>
      </c>
      <c r="Q544" s="192">
        <v>0</v>
      </c>
      <c r="R544" s="192">
        <f>Q544*H544</f>
        <v>0</v>
      </c>
      <c r="S544" s="192">
        <v>0</v>
      </c>
      <c r="T544" s="193">
        <f>S544*H544</f>
        <v>0</v>
      </c>
      <c r="AR544" s="24" t="s">
        <v>132</v>
      </c>
      <c r="AT544" s="24" t="s">
        <v>129</v>
      </c>
      <c r="AU544" s="24" t="s">
        <v>87</v>
      </c>
      <c r="AY544" s="24" t="s">
        <v>128</v>
      </c>
      <c r="BE544" s="194">
        <f>IF(N544="základní",J544,0)</f>
        <v>0</v>
      </c>
      <c r="BF544" s="194">
        <f>IF(N544="snížená",J544,0)</f>
        <v>0</v>
      </c>
      <c r="BG544" s="194">
        <f>IF(N544="zákl. přenesená",J544,0)</f>
        <v>0</v>
      </c>
      <c r="BH544" s="194">
        <f>IF(N544="sníž. přenesená",J544,0)</f>
        <v>0</v>
      </c>
      <c r="BI544" s="194">
        <f>IF(N544="nulová",J544,0)</f>
        <v>0</v>
      </c>
      <c r="BJ544" s="24" t="s">
        <v>84</v>
      </c>
      <c r="BK544" s="194">
        <f>ROUND(I544*H544,2)</f>
        <v>0</v>
      </c>
      <c r="BL544" s="24" t="s">
        <v>132</v>
      </c>
      <c r="BM544" s="24" t="s">
        <v>874</v>
      </c>
    </row>
    <row r="545" spans="2:65" s="1" customFormat="1" ht="60">
      <c r="B545" s="41"/>
      <c r="C545" s="63"/>
      <c r="D545" s="195" t="s">
        <v>134</v>
      </c>
      <c r="E545" s="63"/>
      <c r="F545" s="196" t="s">
        <v>840</v>
      </c>
      <c r="G545" s="63"/>
      <c r="H545" s="63"/>
      <c r="I545" s="156"/>
      <c r="J545" s="63"/>
      <c r="K545" s="63"/>
      <c r="L545" s="61"/>
      <c r="M545" s="197"/>
      <c r="N545" s="42"/>
      <c r="O545" s="42"/>
      <c r="P545" s="42"/>
      <c r="Q545" s="42"/>
      <c r="R545" s="42"/>
      <c r="S545" s="42"/>
      <c r="T545" s="78"/>
      <c r="AT545" s="24" t="s">
        <v>134</v>
      </c>
      <c r="AU545" s="24" t="s">
        <v>87</v>
      </c>
    </row>
    <row r="546" spans="2:65" s="11" customFormat="1" ht="24">
      <c r="B546" s="211"/>
      <c r="C546" s="212"/>
      <c r="D546" s="195" t="s">
        <v>276</v>
      </c>
      <c r="E546" s="213" t="s">
        <v>33</v>
      </c>
      <c r="F546" s="214" t="s">
        <v>841</v>
      </c>
      <c r="G546" s="212"/>
      <c r="H546" s="213" t="s">
        <v>33</v>
      </c>
      <c r="I546" s="215"/>
      <c r="J546" s="212"/>
      <c r="K546" s="212"/>
      <c r="L546" s="216"/>
      <c r="M546" s="217"/>
      <c r="N546" s="218"/>
      <c r="O546" s="218"/>
      <c r="P546" s="218"/>
      <c r="Q546" s="218"/>
      <c r="R546" s="218"/>
      <c r="S546" s="218"/>
      <c r="T546" s="219"/>
      <c r="AT546" s="220" t="s">
        <v>276</v>
      </c>
      <c r="AU546" s="220" t="s">
        <v>87</v>
      </c>
      <c r="AV546" s="11" t="s">
        <v>84</v>
      </c>
      <c r="AW546" s="11" t="s">
        <v>40</v>
      </c>
      <c r="AX546" s="11" t="s">
        <v>77</v>
      </c>
      <c r="AY546" s="220" t="s">
        <v>128</v>
      </c>
    </row>
    <row r="547" spans="2:65" s="11" customFormat="1" ht="12">
      <c r="B547" s="211"/>
      <c r="C547" s="212"/>
      <c r="D547" s="195" t="s">
        <v>276</v>
      </c>
      <c r="E547" s="213" t="s">
        <v>33</v>
      </c>
      <c r="F547" s="214" t="s">
        <v>842</v>
      </c>
      <c r="G547" s="212"/>
      <c r="H547" s="213" t="s">
        <v>33</v>
      </c>
      <c r="I547" s="215"/>
      <c r="J547" s="212"/>
      <c r="K547" s="212"/>
      <c r="L547" s="216"/>
      <c r="M547" s="217"/>
      <c r="N547" s="218"/>
      <c r="O547" s="218"/>
      <c r="P547" s="218"/>
      <c r="Q547" s="218"/>
      <c r="R547" s="218"/>
      <c r="S547" s="218"/>
      <c r="T547" s="219"/>
      <c r="AT547" s="220" t="s">
        <v>276</v>
      </c>
      <c r="AU547" s="220" t="s">
        <v>87</v>
      </c>
      <c r="AV547" s="11" t="s">
        <v>84</v>
      </c>
      <c r="AW547" s="11" t="s">
        <v>40</v>
      </c>
      <c r="AX547" s="11" t="s">
        <v>77</v>
      </c>
      <c r="AY547" s="220" t="s">
        <v>128</v>
      </c>
    </row>
    <row r="548" spans="2:65" s="12" customFormat="1" ht="12">
      <c r="B548" s="221"/>
      <c r="C548" s="222"/>
      <c r="D548" s="195" t="s">
        <v>276</v>
      </c>
      <c r="E548" s="223" t="s">
        <v>33</v>
      </c>
      <c r="F548" s="224" t="s">
        <v>211</v>
      </c>
      <c r="G548" s="222"/>
      <c r="H548" s="225">
        <v>20</v>
      </c>
      <c r="I548" s="226"/>
      <c r="J548" s="222"/>
      <c r="K548" s="222"/>
      <c r="L548" s="227"/>
      <c r="M548" s="228"/>
      <c r="N548" s="229"/>
      <c r="O548" s="229"/>
      <c r="P548" s="229"/>
      <c r="Q548" s="229"/>
      <c r="R548" s="229"/>
      <c r="S548" s="229"/>
      <c r="T548" s="230"/>
      <c r="AT548" s="231" t="s">
        <v>276</v>
      </c>
      <c r="AU548" s="231" t="s">
        <v>87</v>
      </c>
      <c r="AV548" s="12" t="s">
        <v>87</v>
      </c>
      <c r="AW548" s="12" t="s">
        <v>40</v>
      </c>
      <c r="AX548" s="12" t="s">
        <v>77</v>
      </c>
      <c r="AY548" s="231" t="s">
        <v>128</v>
      </c>
    </row>
    <row r="549" spans="2:65" s="11" customFormat="1" ht="12">
      <c r="B549" s="211"/>
      <c r="C549" s="212"/>
      <c r="D549" s="195" t="s">
        <v>276</v>
      </c>
      <c r="E549" s="213" t="s">
        <v>33</v>
      </c>
      <c r="F549" s="214" t="s">
        <v>844</v>
      </c>
      <c r="G549" s="212"/>
      <c r="H549" s="213" t="s">
        <v>33</v>
      </c>
      <c r="I549" s="215"/>
      <c r="J549" s="212"/>
      <c r="K549" s="212"/>
      <c r="L549" s="216"/>
      <c r="M549" s="217"/>
      <c r="N549" s="218"/>
      <c r="O549" s="218"/>
      <c r="P549" s="218"/>
      <c r="Q549" s="218"/>
      <c r="R549" s="218"/>
      <c r="S549" s="218"/>
      <c r="T549" s="219"/>
      <c r="AT549" s="220" t="s">
        <v>276</v>
      </c>
      <c r="AU549" s="220" t="s">
        <v>87</v>
      </c>
      <c r="AV549" s="11" t="s">
        <v>84</v>
      </c>
      <c r="AW549" s="11" t="s">
        <v>40</v>
      </c>
      <c r="AX549" s="11" t="s">
        <v>77</v>
      </c>
      <c r="AY549" s="220" t="s">
        <v>128</v>
      </c>
    </row>
    <row r="550" spans="2:65" s="13" customFormat="1" ht="12">
      <c r="B550" s="232"/>
      <c r="C550" s="233"/>
      <c r="D550" s="195" t="s">
        <v>276</v>
      </c>
      <c r="E550" s="234" t="s">
        <v>33</v>
      </c>
      <c r="F550" s="235" t="s">
        <v>279</v>
      </c>
      <c r="G550" s="233"/>
      <c r="H550" s="236">
        <v>20</v>
      </c>
      <c r="I550" s="237"/>
      <c r="J550" s="233"/>
      <c r="K550" s="233"/>
      <c r="L550" s="238"/>
      <c r="M550" s="239"/>
      <c r="N550" s="240"/>
      <c r="O550" s="240"/>
      <c r="P550" s="240"/>
      <c r="Q550" s="240"/>
      <c r="R550" s="240"/>
      <c r="S550" s="240"/>
      <c r="T550" s="241"/>
      <c r="AT550" s="242" t="s">
        <v>276</v>
      </c>
      <c r="AU550" s="242" t="s">
        <v>87</v>
      </c>
      <c r="AV550" s="13" t="s">
        <v>132</v>
      </c>
      <c r="AW550" s="13" t="s">
        <v>40</v>
      </c>
      <c r="AX550" s="13" t="s">
        <v>84</v>
      </c>
      <c r="AY550" s="242" t="s">
        <v>128</v>
      </c>
    </row>
    <row r="551" spans="2:65" s="1" customFormat="1" ht="38.25" customHeight="1">
      <c r="B551" s="41"/>
      <c r="C551" s="183" t="s">
        <v>875</v>
      </c>
      <c r="D551" s="183" t="s">
        <v>129</v>
      </c>
      <c r="E551" s="184" t="s">
        <v>876</v>
      </c>
      <c r="F551" s="185" t="s">
        <v>877</v>
      </c>
      <c r="G551" s="186" t="s">
        <v>869</v>
      </c>
      <c r="H551" s="187">
        <v>1</v>
      </c>
      <c r="I551" s="188"/>
      <c r="J551" s="189">
        <f>ROUND(I551*H551,2)</f>
        <v>0</v>
      </c>
      <c r="K551" s="185" t="s">
        <v>335</v>
      </c>
      <c r="L551" s="61"/>
      <c r="M551" s="190" t="s">
        <v>33</v>
      </c>
      <c r="N551" s="191" t="s">
        <v>48</v>
      </c>
      <c r="O551" s="42"/>
      <c r="P551" s="192">
        <f>O551*H551</f>
        <v>0</v>
      </c>
      <c r="Q551" s="192">
        <v>0</v>
      </c>
      <c r="R551" s="192">
        <f>Q551*H551</f>
        <v>0</v>
      </c>
      <c r="S551" s="192">
        <v>0</v>
      </c>
      <c r="T551" s="193">
        <f>S551*H551</f>
        <v>0</v>
      </c>
      <c r="AR551" s="24" t="s">
        <v>132</v>
      </c>
      <c r="AT551" s="24" t="s">
        <v>129</v>
      </c>
      <c r="AU551" s="24" t="s">
        <v>87</v>
      </c>
      <c r="AY551" s="24" t="s">
        <v>128</v>
      </c>
      <c r="BE551" s="194">
        <f>IF(N551="základní",J551,0)</f>
        <v>0</v>
      </c>
      <c r="BF551" s="194">
        <f>IF(N551="snížená",J551,0)</f>
        <v>0</v>
      </c>
      <c r="BG551" s="194">
        <f>IF(N551="zákl. přenesená",J551,0)</f>
        <v>0</v>
      </c>
      <c r="BH551" s="194">
        <f>IF(N551="sníž. přenesená",J551,0)</f>
        <v>0</v>
      </c>
      <c r="BI551" s="194">
        <f>IF(N551="nulová",J551,0)</f>
        <v>0</v>
      </c>
      <c r="BJ551" s="24" t="s">
        <v>84</v>
      </c>
      <c r="BK551" s="194">
        <f>ROUND(I551*H551,2)</f>
        <v>0</v>
      </c>
      <c r="BL551" s="24" t="s">
        <v>132</v>
      </c>
      <c r="BM551" s="24" t="s">
        <v>878</v>
      </c>
    </row>
    <row r="552" spans="2:65" s="1" customFormat="1" ht="60">
      <c r="B552" s="41"/>
      <c r="C552" s="63"/>
      <c r="D552" s="195" t="s">
        <v>134</v>
      </c>
      <c r="E552" s="63"/>
      <c r="F552" s="196" t="s">
        <v>840</v>
      </c>
      <c r="G552" s="63"/>
      <c r="H552" s="63"/>
      <c r="I552" s="156"/>
      <c r="J552" s="63"/>
      <c r="K552" s="63"/>
      <c r="L552" s="61"/>
      <c r="M552" s="197"/>
      <c r="N552" s="42"/>
      <c r="O552" s="42"/>
      <c r="P552" s="42"/>
      <c r="Q552" s="42"/>
      <c r="R552" s="42"/>
      <c r="S552" s="42"/>
      <c r="T552" s="78"/>
      <c r="AT552" s="24" t="s">
        <v>134</v>
      </c>
      <c r="AU552" s="24" t="s">
        <v>87</v>
      </c>
    </row>
    <row r="553" spans="2:65" s="11" customFormat="1" ht="24">
      <c r="B553" s="211"/>
      <c r="C553" s="212"/>
      <c r="D553" s="195" t="s">
        <v>276</v>
      </c>
      <c r="E553" s="213" t="s">
        <v>33</v>
      </c>
      <c r="F553" s="214" t="s">
        <v>841</v>
      </c>
      <c r="G553" s="212"/>
      <c r="H553" s="213" t="s">
        <v>33</v>
      </c>
      <c r="I553" s="215"/>
      <c r="J553" s="212"/>
      <c r="K553" s="212"/>
      <c r="L553" s="216"/>
      <c r="M553" s="217"/>
      <c r="N553" s="218"/>
      <c r="O553" s="218"/>
      <c r="P553" s="218"/>
      <c r="Q553" s="218"/>
      <c r="R553" s="218"/>
      <c r="S553" s="218"/>
      <c r="T553" s="219"/>
      <c r="AT553" s="220" t="s">
        <v>276</v>
      </c>
      <c r="AU553" s="220" t="s">
        <v>87</v>
      </c>
      <c r="AV553" s="11" t="s">
        <v>84</v>
      </c>
      <c r="AW553" s="11" t="s">
        <v>40</v>
      </c>
      <c r="AX553" s="11" t="s">
        <v>77</v>
      </c>
      <c r="AY553" s="220" t="s">
        <v>128</v>
      </c>
    </row>
    <row r="554" spans="2:65" s="11" customFormat="1" ht="12">
      <c r="B554" s="211"/>
      <c r="C554" s="212"/>
      <c r="D554" s="195" t="s">
        <v>276</v>
      </c>
      <c r="E554" s="213" t="s">
        <v>33</v>
      </c>
      <c r="F554" s="214" t="s">
        <v>842</v>
      </c>
      <c r="G554" s="212"/>
      <c r="H554" s="213" t="s">
        <v>33</v>
      </c>
      <c r="I554" s="215"/>
      <c r="J554" s="212"/>
      <c r="K554" s="212"/>
      <c r="L554" s="216"/>
      <c r="M554" s="217"/>
      <c r="N554" s="218"/>
      <c r="O554" s="218"/>
      <c r="P554" s="218"/>
      <c r="Q554" s="218"/>
      <c r="R554" s="218"/>
      <c r="S554" s="218"/>
      <c r="T554" s="219"/>
      <c r="AT554" s="220" t="s">
        <v>276</v>
      </c>
      <c r="AU554" s="220" t="s">
        <v>87</v>
      </c>
      <c r="AV554" s="11" t="s">
        <v>84</v>
      </c>
      <c r="AW554" s="11" t="s">
        <v>40</v>
      </c>
      <c r="AX554" s="11" t="s">
        <v>77</v>
      </c>
      <c r="AY554" s="220" t="s">
        <v>128</v>
      </c>
    </row>
    <row r="555" spans="2:65" s="12" customFormat="1" ht="12">
      <c r="B555" s="221"/>
      <c r="C555" s="222"/>
      <c r="D555" s="195" t="s">
        <v>276</v>
      </c>
      <c r="E555" s="223" t="s">
        <v>33</v>
      </c>
      <c r="F555" s="224" t="s">
        <v>84</v>
      </c>
      <c r="G555" s="222"/>
      <c r="H555" s="225">
        <v>1</v>
      </c>
      <c r="I555" s="226"/>
      <c r="J555" s="222"/>
      <c r="K555" s="222"/>
      <c r="L555" s="227"/>
      <c r="M555" s="228"/>
      <c r="N555" s="229"/>
      <c r="O555" s="229"/>
      <c r="P555" s="229"/>
      <c r="Q555" s="229"/>
      <c r="R555" s="229"/>
      <c r="S555" s="229"/>
      <c r="T555" s="230"/>
      <c r="AT555" s="231" t="s">
        <v>276</v>
      </c>
      <c r="AU555" s="231" t="s">
        <v>87</v>
      </c>
      <c r="AV555" s="12" t="s">
        <v>87</v>
      </c>
      <c r="AW555" s="12" t="s">
        <v>40</v>
      </c>
      <c r="AX555" s="12" t="s">
        <v>77</v>
      </c>
      <c r="AY555" s="231" t="s">
        <v>128</v>
      </c>
    </row>
    <row r="556" spans="2:65" s="11" customFormat="1" ht="12">
      <c r="B556" s="211"/>
      <c r="C556" s="212"/>
      <c r="D556" s="195" t="s">
        <v>276</v>
      </c>
      <c r="E556" s="213" t="s">
        <v>33</v>
      </c>
      <c r="F556" s="214" t="s">
        <v>844</v>
      </c>
      <c r="G556" s="212"/>
      <c r="H556" s="213" t="s">
        <v>33</v>
      </c>
      <c r="I556" s="215"/>
      <c r="J556" s="212"/>
      <c r="K556" s="212"/>
      <c r="L556" s="216"/>
      <c r="M556" s="217"/>
      <c r="N556" s="218"/>
      <c r="O556" s="218"/>
      <c r="P556" s="218"/>
      <c r="Q556" s="218"/>
      <c r="R556" s="218"/>
      <c r="S556" s="218"/>
      <c r="T556" s="219"/>
      <c r="AT556" s="220" t="s">
        <v>276</v>
      </c>
      <c r="AU556" s="220" t="s">
        <v>87</v>
      </c>
      <c r="AV556" s="11" t="s">
        <v>84</v>
      </c>
      <c r="AW556" s="11" t="s">
        <v>40</v>
      </c>
      <c r="AX556" s="11" t="s">
        <v>77</v>
      </c>
      <c r="AY556" s="220" t="s">
        <v>128</v>
      </c>
    </row>
    <row r="557" spans="2:65" s="13" customFormat="1" ht="12">
      <c r="B557" s="232"/>
      <c r="C557" s="233"/>
      <c r="D557" s="195" t="s">
        <v>276</v>
      </c>
      <c r="E557" s="234" t="s">
        <v>33</v>
      </c>
      <c r="F557" s="235" t="s">
        <v>279</v>
      </c>
      <c r="G557" s="233"/>
      <c r="H557" s="236">
        <v>1</v>
      </c>
      <c r="I557" s="237"/>
      <c r="J557" s="233"/>
      <c r="K557" s="233"/>
      <c r="L557" s="238"/>
      <c r="M557" s="239"/>
      <c r="N557" s="240"/>
      <c r="O557" s="240"/>
      <c r="P557" s="240"/>
      <c r="Q557" s="240"/>
      <c r="R557" s="240"/>
      <c r="S557" s="240"/>
      <c r="T557" s="241"/>
      <c r="AT557" s="242" t="s">
        <v>276</v>
      </c>
      <c r="AU557" s="242" t="s">
        <v>87</v>
      </c>
      <c r="AV557" s="13" t="s">
        <v>132</v>
      </c>
      <c r="AW557" s="13" t="s">
        <v>40</v>
      </c>
      <c r="AX557" s="13" t="s">
        <v>84</v>
      </c>
      <c r="AY557" s="242" t="s">
        <v>128</v>
      </c>
    </row>
    <row r="558" spans="2:65" s="1" customFormat="1" ht="38.25" customHeight="1">
      <c r="B558" s="41"/>
      <c r="C558" s="183" t="s">
        <v>879</v>
      </c>
      <c r="D558" s="183" t="s">
        <v>129</v>
      </c>
      <c r="E558" s="184" t="s">
        <v>880</v>
      </c>
      <c r="F558" s="185" t="s">
        <v>881</v>
      </c>
      <c r="G558" s="186" t="s">
        <v>869</v>
      </c>
      <c r="H558" s="187">
        <v>2</v>
      </c>
      <c r="I558" s="188"/>
      <c r="J558" s="189">
        <f>ROUND(I558*H558,2)</f>
        <v>0</v>
      </c>
      <c r="K558" s="185" t="s">
        <v>335</v>
      </c>
      <c r="L558" s="61"/>
      <c r="M558" s="190" t="s">
        <v>33</v>
      </c>
      <c r="N558" s="191" t="s">
        <v>48</v>
      </c>
      <c r="O558" s="42"/>
      <c r="P558" s="192">
        <f>O558*H558</f>
        <v>0</v>
      </c>
      <c r="Q558" s="192">
        <v>0</v>
      </c>
      <c r="R558" s="192">
        <f>Q558*H558</f>
        <v>0</v>
      </c>
      <c r="S558" s="192">
        <v>0</v>
      </c>
      <c r="T558" s="193">
        <f>S558*H558</f>
        <v>0</v>
      </c>
      <c r="AR558" s="24" t="s">
        <v>132</v>
      </c>
      <c r="AT558" s="24" t="s">
        <v>129</v>
      </c>
      <c r="AU558" s="24" t="s">
        <v>87</v>
      </c>
      <c r="AY558" s="24" t="s">
        <v>128</v>
      </c>
      <c r="BE558" s="194">
        <f>IF(N558="základní",J558,0)</f>
        <v>0</v>
      </c>
      <c r="BF558" s="194">
        <f>IF(N558="snížená",J558,0)</f>
        <v>0</v>
      </c>
      <c r="BG558" s="194">
        <f>IF(N558="zákl. přenesená",J558,0)</f>
        <v>0</v>
      </c>
      <c r="BH558" s="194">
        <f>IF(N558="sníž. přenesená",J558,0)</f>
        <v>0</v>
      </c>
      <c r="BI558" s="194">
        <f>IF(N558="nulová",J558,0)</f>
        <v>0</v>
      </c>
      <c r="BJ558" s="24" t="s">
        <v>84</v>
      </c>
      <c r="BK558" s="194">
        <f>ROUND(I558*H558,2)</f>
        <v>0</v>
      </c>
      <c r="BL558" s="24" t="s">
        <v>132</v>
      </c>
      <c r="BM558" s="24" t="s">
        <v>882</v>
      </c>
    </row>
    <row r="559" spans="2:65" s="1" customFormat="1" ht="60">
      <c r="B559" s="41"/>
      <c r="C559" s="63"/>
      <c r="D559" s="195" t="s">
        <v>134</v>
      </c>
      <c r="E559" s="63"/>
      <c r="F559" s="196" t="s">
        <v>840</v>
      </c>
      <c r="G559" s="63"/>
      <c r="H559" s="63"/>
      <c r="I559" s="156"/>
      <c r="J559" s="63"/>
      <c r="K559" s="63"/>
      <c r="L559" s="61"/>
      <c r="M559" s="197"/>
      <c r="N559" s="42"/>
      <c r="O559" s="42"/>
      <c r="P559" s="42"/>
      <c r="Q559" s="42"/>
      <c r="R559" s="42"/>
      <c r="S559" s="42"/>
      <c r="T559" s="78"/>
      <c r="AT559" s="24" t="s">
        <v>134</v>
      </c>
      <c r="AU559" s="24" t="s">
        <v>87</v>
      </c>
    </row>
    <row r="560" spans="2:65" s="11" customFormat="1" ht="24">
      <c r="B560" s="211"/>
      <c r="C560" s="212"/>
      <c r="D560" s="195" t="s">
        <v>276</v>
      </c>
      <c r="E560" s="213" t="s">
        <v>33</v>
      </c>
      <c r="F560" s="214" t="s">
        <v>841</v>
      </c>
      <c r="G560" s="212"/>
      <c r="H560" s="213" t="s">
        <v>33</v>
      </c>
      <c r="I560" s="215"/>
      <c r="J560" s="212"/>
      <c r="K560" s="212"/>
      <c r="L560" s="216"/>
      <c r="M560" s="217"/>
      <c r="N560" s="218"/>
      <c r="O560" s="218"/>
      <c r="P560" s="218"/>
      <c r="Q560" s="218"/>
      <c r="R560" s="218"/>
      <c r="S560" s="218"/>
      <c r="T560" s="219"/>
      <c r="AT560" s="220" t="s">
        <v>276</v>
      </c>
      <c r="AU560" s="220" t="s">
        <v>87</v>
      </c>
      <c r="AV560" s="11" t="s">
        <v>84</v>
      </c>
      <c r="AW560" s="11" t="s">
        <v>40</v>
      </c>
      <c r="AX560" s="11" t="s">
        <v>77</v>
      </c>
      <c r="AY560" s="220" t="s">
        <v>128</v>
      </c>
    </row>
    <row r="561" spans="2:65" s="11" customFormat="1" ht="12">
      <c r="B561" s="211"/>
      <c r="C561" s="212"/>
      <c r="D561" s="195" t="s">
        <v>276</v>
      </c>
      <c r="E561" s="213" t="s">
        <v>33</v>
      </c>
      <c r="F561" s="214" t="s">
        <v>842</v>
      </c>
      <c r="G561" s="212"/>
      <c r="H561" s="213" t="s">
        <v>33</v>
      </c>
      <c r="I561" s="215"/>
      <c r="J561" s="212"/>
      <c r="K561" s="212"/>
      <c r="L561" s="216"/>
      <c r="M561" s="217"/>
      <c r="N561" s="218"/>
      <c r="O561" s="218"/>
      <c r="P561" s="218"/>
      <c r="Q561" s="218"/>
      <c r="R561" s="218"/>
      <c r="S561" s="218"/>
      <c r="T561" s="219"/>
      <c r="AT561" s="220" t="s">
        <v>276</v>
      </c>
      <c r="AU561" s="220" t="s">
        <v>87</v>
      </c>
      <c r="AV561" s="11" t="s">
        <v>84</v>
      </c>
      <c r="AW561" s="11" t="s">
        <v>40</v>
      </c>
      <c r="AX561" s="11" t="s">
        <v>77</v>
      </c>
      <c r="AY561" s="220" t="s">
        <v>128</v>
      </c>
    </row>
    <row r="562" spans="2:65" s="12" customFormat="1" ht="12">
      <c r="B562" s="221"/>
      <c r="C562" s="222"/>
      <c r="D562" s="195" t="s">
        <v>276</v>
      </c>
      <c r="E562" s="223" t="s">
        <v>33</v>
      </c>
      <c r="F562" s="224" t="s">
        <v>87</v>
      </c>
      <c r="G562" s="222"/>
      <c r="H562" s="225">
        <v>2</v>
      </c>
      <c r="I562" s="226"/>
      <c r="J562" s="222"/>
      <c r="K562" s="222"/>
      <c r="L562" s="227"/>
      <c r="M562" s="228"/>
      <c r="N562" s="229"/>
      <c r="O562" s="229"/>
      <c r="P562" s="229"/>
      <c r="Q562" s="229"/>
      <c r="R562" s="229"/>
      <c r="S562" s="229"/>
      <c r="T562" s="230"/>
      <c r="AT562" s="231" t="s">
        <v>276</v>
      </c>
      <c r="AU562" s="231" t="s">
        <v>87</v>
      </c>
      <c r="AV562" s="12" t="s">
        <v>87</v>
      </c>
      <c r="AW562" s="12" t="s">
        <v>40</v>
      </c>
      <c r="AX562" s="12" t="s">
        <v>77</v>
      </c>
      <c r="AY562" s="231" t="s">
        <v>128</v>
      </c>
    </row>
    <row r="563" spans="2:65" s="11" customFormat="1" ht="12">
      <c r="B563" s="211"/>
      <c r="C563" s="212"/>
      <c r="D563" s="195" t="s">
        <v>276</v>
      </c>
      <c r="E563" s="213" t="s">
        <v>33</v>
      </c>
      <c r="F563" s="214" t="s">
        <v>844</v>
      </c>
      <c r="G563" s="212"/>
      <c r="H563" s="213" t="s">
        <v>33</v>
      </c>
      <c r="I563" s="215"/>
      <c r="J563" s="212"/>
      <c r="K563" s="212"/>
      <c r="L563" s="216"/>
      <c r="M563" s="217"/>
      <c r="N563" s="218"/>
      <c r="O563" s="218"/>
      <c r="P563" s="218"/>
      <c r="Q563" s="218"/>
      <c r="R563" s="218"/>
      <c r="S563" s="218"/>
      <c r="T563" s="219"/>
      <c r="AT563" s="220" t="s">
        <v>276</v>
      </c>
      <c r="AU563" s="220" t="s">
        <v>87</v>
      </c>
      <c r="AV563" s="11" t="s">
        <v>84</v>
      </c>
      <c r="AW563" s="11" t="s">
        <v>40</v>
      </c>
      <c r="AX563" s="11" t="s">
        <v>77</v>
      </c>
      <c r="AY563" s="220" t="s">
        <v>128</v>
      </c>
    </row>
    <row r="564" spans="2:65" s="13" customFormat="1" ht="12">
      <c r="B564" s="232"/>
      <c r="C564" s="233"/>
      <c r="D564" s="195" t="s">
        <v>276</v>
      </c>
      <c r="E564" s="234" t="s">
        <v>33</v>
      </c>
      <c r="F564" s="235" t="s">
        <v>279</v>
      </c>
      <c r="G564" s="233"/>
      <c r="H564" s="236">
        <v>2</v>
      </c>
      <c r="I564" s="237"/>
      <c r="J564" s="233"/>
      <c r="K564" s="233"/>
      <c r="L564" s="238"/>
      <c r="M564" s="239"/>
      <c r="N564" s="240"/>
      <c r="O564" s="240"/>
      <c r="P564" s="240"/>
      <c r="Q564" s="240"/>
      <c r="R564" s="240"/>
      <c r="S564" s="240"/>
      <c r="T564" s="241"/>
      <c r="AT564" s="242" t="s">
        <v>276</v>
      </c>
      <c r="AU564" s="242" t="s">
        <v>87</v>
      </c>
      <c r="AV564" s="13" t="s">
        <v>132</v>
      </c>
      <c r="AW564" s="13" t="s">
        <v>40</v>
      </c>
      <c r="AX564" s="13" t="s">
        <v>84</v>
      </c>
      <c r="AY564" s="242" t="s">
        <v>128</v>
      </c>
    </row>
    <row r="565" spans="2:65" s="1" customFormat="1" ht="51" customHeight="1">
      <c r="B565" s="41"/>
      <c r="C565" s="183" t="s">
        <v>883</v>
      </c>
      <c r="D565" s="183" t="s">
        <v>129</v>
      </c>
      <c r="E565" s="184" t="s">
        <v>884</v>
      </c>
      <c r="F565" s="185" t="s">
        <v>885</v>
      </c>
      <c r="G565" s="186" t="s">
        <v>869</v>
      </c>
      <c r="H565" s="187">
        <v>2</v>
      </c>
      <c r="I565" s="188"/>
      <c r="J565" s="189">
        <f>ROUND(I565*H565,2)</f>
        <v>0</v>
      </c>
      <c r="K565" s="185" t="s">
        <v>335</v>
      </c>
      <c r="L565" s="61"/>
      <c r="M565" s="190" t="s">
        <v>33</v>
      </c>
      <c r="N565" s="191" t="s">
        <v>48</v>
      </c>
      <c r="O565" s="42"/>
      <c r="P565" s="192">
        <f>O565*H565</f>
        <v>0</v>
      </c>
      <c r="Q565" s="192">
        <v>0</v>
      </c>
      <c r="R565" s="192">
        <f>Q565*H565</f>
        <v>0</v>
      </c>
      <c r="S565" s="192">
        <v>0</v>
      </c>
      <c r="T565" s="193">
        <f>S565*H565</f>
        <v>0</v>
      </c>
      <c r="AR565" s="24" t="s">
        <v>132</v>
      </c>
      <c r="AT565" s="24" t="s">
        <v>129</v>
      </c>
      <c r="AU565" s="24" t="s">
        <v>87</v>
      </c>
      <c r="AY565" s="24" t="s">
        <v>128</v>
      </c>
      <c r="BE565" s="194">
        <f>IF(N565="základní",J565,0)</f>
        <v>0</v>
      </c>
      <c r="BF565" s="194">
        <f>IF(N565="snížená",J565,0)</f>
        <v>0</v>
      </c>
      <c r="BG565" s="194">
        <f>IF(N565="zákl. přenesená",J565,0)</f>
        <v>0</v>
      </c>
      <c r="BH565" s="194">
        <f>IF(N565="sníž. přenesená",J565,0)</f>
        <v>0</v>
      </c>
      <c r="BI565" s="194">
        <f>IF(N565="nulová",J565,0)</f>
        <v>0</v>
      </c>
      <c r="BJ565" s="24" t="s">
        <v>84</v>
      </c>
      <c r="BK565" s="194">
        <f>ROUND(I565*H565,2)</f>
        <v>0</v>
      </c>
      <c r="BL565" s="24" t="s">
        <v>132</v>
      </c>
      <c r="BM565" s="24" t="s">
        <v>886</v>
      </c>
    </row>
    <row r="566" spans="2:65" s="1" customFormat="1" ht="60">
      <c r="B566" s="41"/>
      <c r="C566" s="63"/>
      <c r="D566" s="195" t="s">
        <v>134</v>
      </c>
      <c r="E566" s="63"/>
      <c r="F566" s="196" t="s">
        <v>840</v>
      </c>
      <c r="G566" s="63"/>
      <c r="H566" s="63"/>
      <c r="I566" s="156"/>
      <c r="J566" s="63"/>
      <c r="K566" s="63"/>
      <c r="L566" s="61"/>
      <c r="M566" s="197"/>
      <c r="N566" s="42"/>
      <c r="O566" s="42"/>
      <c r="P566" s="42"/>
      <c r="Q566" s="42"/>
      <c r="R566" s="42"/>
      <c r="S566" s="42"/>
      <c r="T566" s="78"/>
      <c r="AT566" s="24" t="s">
        <v>134</v>
      </c>
      <c r="AU566" s="24" t="s">
        <v>87</v>
      </c>
    </row>
    <row r="567" spans="2:65" s="11" customFormat="1" ht="24">
      <c r="B567" s="211"/>
      <c r="C567" s="212"/>
      <c r="D567" s="195" t="s">
        <v>276</v>
      </c>
      <c r="E567" s="213" t="s">
        <v>33</v>
      </c>
      <c r="F567" s="214" t="s">
        <v>841</v>
      </c>
      <c r="G567" s="212"/>
      <c r="H567" s="213" t="s">
        <v>33</v>
      </c>
      <c r="I567" s="215"/>
      <c r="J567" s="212"/>
      <c r="K567" s="212"/>
      <c r="L567" s="216"/>
      <c r="M567" s="217"/>
      <c r="N567" s="218"/>
      <c r="O567" s="218"/>
      <c r="P567" s="218"/>
      <c r="Q567" s="218"/>
      <c r="R567" s="218"/>
      <c r="S567" s="218"/>
      <c r="T567" s="219"/>
      <c r="AT567" s="220" t="s">
        <v>276</v>
      </c>
      <c r="AU567" s="220" t="s">
        <v>87</v>
      </c>
      <c r="AV567" s="11" t="s">
        <v>84</v>
      </c>
      <c r="AW567" s="11" t="s">
        <v>40</v>
      </c>
      <c r="AX567" s="11" t="s">
        <v>77</v>
      </c>
      <c r="AY567" s="220" t="s">
        <v>128</v>
      </c>
    </row>
    <row r="568" spans="2:65" s="11" customFormat="1" ht="12">
      <c r="B568" s="211"/>
      <c r="C568" s="212"/>
      <c r="D568" s="195" t="s">
        <v>276</v>
      </c>
      <c r="E568" s="213" t="s">
        <v>33</v>
      </c>
      <c r="F568" s="214" t="s">
        <v>842</v>
      </c>
      <c r="G568" s="212"/>
      <c r="H568" s="213" t="s">
        <v>33</v>
      </c>
      <c r="I568" s="215"/>
      <c r="J568" s="212"/>
      <c r="K568" s="212"/>
      <c r="L568" s="216"/>
      <c r="M568" s="217"/>
      <c r="N568" s="218"/>
      <c r="O568" s="218"/>
      <c r="P568" s="218"/>
      <c r="Q568" s="218"/>
      <c r="R568" s="218"/>
      <c r="S568" s="218"/>
      <c r="T568" s="219"/>
      <c r="AT568" s="220" t="s">
        <v>276</v>
      </c>
      <c r="AU568" s="220" t="s">
        <v>87</v>
      </c>
      <c r="AV568" s="11" t="s">
        <v>84</v>
      </c>
      <c r="AW568" s="11" t="s">
        <v>40</v>
      </c>
      <c r="AX568" s="11" t="s">
        <v>77</v>
      </c>
      <c r="AY568" s="220" t="s">
        <v>128</v>
      </c>
    </row>
    <row r="569" spans="2:65" s="12" customFormat="1" ht="12">
      <c r="B569" s="221"/>
      <c r="C569" s="222"/>
      <c r="D569" s="195" t="s">
        <v>276</v>
      </c>
      <c r="E569" s="223" t="s">
        <v>33</v>
      </c>
      <c r="F569" s="224" t="s">
        <v>87</v>
      </c>
      <c r="G569" s="222"/>
      <c r="H569" s="225">
        <v>2</v>
      </c>
      <c r="I569" s="226"/>
      <c r="J569" s="222"/>
      <c r="K569" s="222"/>
      <c r="L569" s="227"/>
      <c r="M569" s="228"/>
      <c r="N569" s="229"/>
      <c r="O569" s="229"/>
      <c r="P569" s="229"/>
      <c r="Q569" s="229"/>
      <c r="R569" s="229"/>
      <c r="S569" s="229"/>
      <c r="T569" s="230"/>
      <c r="AT569" s="231" t="s">
        <v>276</v>
      </c>
      <c r="AU569" s="231" t="s">
        <v>87</v>
      </c>
      <c r="AV569" s="12" t="s">
        <v>87</v>
      </c>
      <c r="AW569" s="12" t="s">
        <v>40</v>
      </c>
      <c r="AX569" s="12" t="s">
        <v>77</v>
      </c>
      <c r="AY569" s="231" t="s">
        <v>128</v>
      </c>
    </row>
    <row r="570" spans="2:65" s="11" customFormat="1" ht="12">
      <c r="B570" s="211"/>
      <c r="C570" s="212"/>
      <c r="D570" s="195" t="s">
        <v>276</v>
      </c>
      <c r="E570" s="213" t="s">
        <v>33</v>
      </c>
      <c r="F570" s="214" t="s">
        <v>844</v>
      </c>
      <c r="G570" s="212"/>
      <c r="H570" s="213" t="s">
        <v>33</v>
      </c>
      <c r="I570" s="215"/>
      <c r="J570" s="212"/>
      <c r="K570" s="212"/>
      <c r="L570" s="216"/>
      <c r="M570" s="217"/>
      <c r="N570" s="218"/>
      <c r="O570" s="218"/>
      <c r="P570" s="218"/>
      <c r="Q570" s="218"/>
      <c r="R570" s="218"/>
      <c r="S570" s="218"/>
      <c r="T570" s="219"/>
      <c r="AT570" s="220" t="s">
        <v>276</v>
      </c>
      <c r="AU570" s="220" t="s">
        <v>87</v>
      </c>
      <c r="AV570" s="11" t="s">
        <v>84</v>
      </c>
      <c r="AW570" s="11" t="s">
        <v>40</v>
      </c>
      <c r="AX570" s="11" t="s">
        <v>77</v>
      </c>
      <c r="AY570" s="220" t="s">
        <v>128</v>
      </c>
    </row>
    <row r="571" spans="2:65" s="13" customFormat="1" ht="12">
      <c r="B571" s="232"/>
      <c r="C571" s="233"/>
      <c r="D571" s="195" t="s">
        <v>276</v>
      </c>
      <c r="E571" s="234" t="s">
        <v>33</v>
      </c>
      <c r="F571" s="235" t="s">
        <v>279</v>
      </c>
      <c r="G571" s="233"/>
      <c r="H571" s="236">
        <v>2</v>
      </c>
      <c r="I571" s="237"/>
      <c r="J571" s="233"/>
      <c r="K571" s="233"/>
      <c r="L571" s="238"/>
      <c r="M571" s="239"/>
      <c r="N571" s="240"/>
      <c r="O571" s="240"/>
      <c r="P571" s="240"/>
      <c r="Q571" s="240"/>
      <c r="R571" s="240"/>
      <c r="S571" s="240"/>
      <c r="T571" s="241"/>
      <c r="AT571" s="242" t="s">
        <v>276</v>
      </c>
      <c r="AU571" s="242" t="s">
        <v>87</v>
      </c>
      <c r="AV571" s="13" t="s">
        <v>132</v>
      </c>
      <c r="AW571" s="13" t="s">
        <v>40</v>
      </c>
      <c r="AX571" s="13" t="s">
        <v>84</v>
      </c>
      <c r="AY571" s="242" t="s">
        <v>128</v>
      </c>
    </row>
    <row r="572" spans="2:65" s="1" customFormat="1" ht="51" customHeight="1">
      <c r="B572" s="41"/>
      <c r="C572" s="183" t="s">
        <v>887</v>
      </c>
      <c r="D572" s="183" t="s">
        <v>129</v>
      </c>
      <c r="E572" s="184" t="s">
        <v>888</v>
      </c>
      <c r="F572" s="185" t="s">
        <v>889</v>
      </c>
      <c r="G572" s="186" t="s">
        <v>869</v>
      </c>
      <c r="H572" s="187">
        <v>2</v>
      </c>
      <c r="I572" s="188"/>
      <c r="J572" s="189">
        <f>ROUND(I572*H572,2)</f>
        <v>0</v>
      </c>
      <c r="K572" s="185" t="s">
        <v>335</v>
      </c>
      <c r="L572" s="61"/>
      <c r="M572" s="190" t="s">
        <v>33</v>
      </c>
      <c r="N572" s="191" t="s">
        <v>48</v>
      </c>
      <c r="O572" s="42"/>
      <c r="P572" s="192">
        <f>O572*H572</f>
        <v>0</v>
      </c>
      <c r="Q572" s="192">
        <v>0</v>
      </c>
      <c r="R572" s="192">
        <f>Q572*H572</f>
        <v>0</v>
      </c>
      <c r="S572" s="192">
        <v>0</v>
      </c>
      <c r="T572" s="193">
        <f>S572*H572</f>
        <v>0</v>
      </c>
      <c r="AR572" s="24" t="s">
        <v>132</v>
      </c>
      <c r="AT572" s="24" t="s">
        <v>129</v>
      </c>
      <c r="AU572" s="24" t="s">
        <v>87</v>
      </c>
      <c r="AY572" s="24" t="s">
        <v>128</v>
      </c>
      <c r="BE572" s="194">
        <f>IF(N572="základní",J572,0)</f>
        <v>0</v>
      </c>
      <c r="BF572" s="194">
        <f>IF(N572="snížená",J572,0)</f>
        <v>0</v>
      </c>
      <c r="BG572" s="194">
        <f>IF(N572="zákl. přenesená",J572,0)</f>
        <v>0</v>
      </c>
      <c r="BH572" s="194">
        <f>IF(N572="sníž. přenesená",J572,0)</f>
        <v>0</v>
      </c>
      <c r="BI572" s="194">
        <f>IF(N572="nulová",J572,0)</f>
        <v>0</v>
      </c>
      <c r="BJ572" s="24" t="s">
        <v>84</v>
      </c>
      <c r="BK572" s="194">
        <f>ROUND(I572*H572,2)</f>
        <v>0</v>
      </c>
      <c r="BL572" s="24" t="s">
        <v>132</v>
      </c>
      <c r="BM572" s="24" t="s">
        <v>890</v>
      </c>
    </row>
    <row r="573" spans="2:65" s="1" customFormat="1" ht="60">
      <c r="B573" s="41"/>
      <c r="C573" s="63"/>
      <c r="D573" s="195" t="s">
        <v>134</v>
      </c>
      <c r="E573" s="63"/>
      <c r="F573" s="196" t="s">
        <v>840</v>
      </c>
      <c r="G573" s="63"/>
      <c r="H573" s="63"/>
      <c r="I573" s="156"/>
      <c r="J573" s="63"/>
      <c r="K573" s="63"/>
      <c r="L573" s="61"/>
      <c r="M573" s="197"/>
      <c r="N573" s="42"/>
      <c r="O573" s="42"/>
      <c r="P573" s="42"/>
      <c r="Q573" s="42"/>
      <c r="R573" s="42"/>
      <c r="S573" s="42"/>
      <c r="T573" s="78"/>
      <c r="AT573" s="24" t="s">
        <v>134</v>
      </c>
      <c r="AU573" s="24" t="s">
        <v>87</v>
      </c>
    </row>
    <row r="574" spans="2:65" s="11" customFormat="1" ht="24">
      <c r="B574" s="211"/>
      <c r="C574" s="212"/>
      <c r="D574" s="195" t="s">
        <v>276</v>
      </c>
      <c r="E574" s="213" t="s">
        <v>33</v>
      </c>
      <c r="F574" s="214" t="s">
        <v>841</v>
      </c>
      <c r="G574" s="212"/>
      <c r="H574" s="213" t="s">
        <v>33</v>
      </c>
      <c r="I574" s="215"/>
      <c r="J574" s="212"/>
      <c r="K574" s="212"/>
      <c r="L574" s="216"/>
      <c r="M574" s="217"/>
      <c r="N574" s="218"/>
      <c r="O574" s="218"/>
      <c r="P574" s="218"/>
      <c r="Q574" s="218"/>
      <c r="R574" s="218"/>
      <c r="S574" s="218"/>
      <c r="T574" s="219"/>
      <c r="AT574" s="220" t="s">
        <v>276</v>
      </c>
      <c r="AU574" s="220" t="s">
        <v>87</v>
      </c>
      <c r="AV574" s="11" t="s">
        <v>84</v>
      </c>
      <c r="AW574" s="11" t="s">
        <v>40</v>
      </c>
      <c r="AX574" s="11" t="s">
        <v>77</v>
      </c>
      <c r="AY574" s="220" t="s">
        <v>128</v>
      </c>
    </row>
    <row r="575" spans="2:65" s="11" customFormat="1" ht="12">
      <c r="B575" s="211"/>
      <c r="C575" s="212"/>
      <c r="D575" s="195" t="s">
        <v>276</v>
      </c>
      <c r="E575" s="213" t="s">
        <v>33</v>
      </c>
      <c r="F575" s="214" t="s">
        <v>842</v>
      </c>
      <c r="G575" s="212"/>
      <c r="H575" s="213" t="s">
        <v>33</v>
      </c>
      <c r="I575" s="215"/>
      <c r="J575" s="212"/>
      <c r="K575" s="212"/>
      <c r="L575" s="216"/>
      <c r="M575" s="217"/>
      <c r="N575" s="218"/>
      <c r="O575" s="218"/>
      <c r="P575" s="218"/>
      <c r="Q575" s="218"/>
      <c r="R575" s="218"/>
      <c r="S575" s="218"/>
      <c r="T575" s="219"/>
      <c r="AT575" s="220" t="s">
        <v>276</v>
      </c>
      <c r="AU575" s="220" t="s">
        <v>87</v>
      </c>
      <c r="AV575" s="11" t="s">
        <v>84</v>
      </c>
      <c r="AW575" s="11" t="s">
        <v>40</v>
      </c>
      <c r="AX575" s="11" t="s">
        <v>77</v>
      </c>
      <c r="AY575" s="220" t="s">
        <v>128</v>
      </c>
    </row>
    <row r="576" spans="2:65" s="12" customFormat="1" ht="12">
      <c r="B576" s="221"/>
      <c r="C576" s="222"/>
      <c r="D576" s="195" t="s">
        <v>276</v>
      </c>
      <c r="E576" s="223" t="s">
        <v>33</v>
      </c>
      <c r="F576" s="224" t="s">
        <v>87</v>
      </c>
      <c r="G576" s="222"/>
      <c r="H576" s="225">
        <v>2</v>
      </c>
      <c r="I576" s="226"/>
      <c r="J576" s="222"/>
      <c r="K576" s="222"/>
      <c r="L576" s="227"/>
      <c r="M576" s="228"/>
      <c r="N576" s="229"/>
      <c r="O576" s="229"/>
      <c r="P576" s="229"/>
      <c r="Q576" s="229"/>
      <c r="R576" s="229"/>
      <c r="S576" s="229"/>
      <c r="T576" s="230"/>
      <c r="AT576" s="231" t="s">
        <v>276</v>
      </c>
      <c r="AU576" s="231" t="s">
        <v>87</v>
      </c>
      <c r="AV576" s="12" t="s">
        <v>87</v>
      </c>
      <c r="AW576" s="12" t="s">
        <v>40</v>
      </c>
      <c r="AX576" s="12" t="s">
        <v>77</v>
      </c>
      <c r="AY576" s="231" t="s">
        <v>128</v>
      </c>
    </row>
    <row r="577" spans="2:65" s="11" customFormat="1" ht="12">
      <c r="B577" s="211"/>
      <c r="C577" s="212"/>
      <c r="D577" s="195" t="s">
        <v>276</v>
      </c>
      <c r="E577" s="213" t="s">
        <v>33</v>
      </c>
      <c r="F577" s="214" t="s">
        <v>844</v>
      </c>
      <c r="G577" s="212"/>
      <c r="H577" s="213" t="s">
        <v>33</v>
      </c>
      <c r="I577" s="215"/>
      <c r="J577" s="212"/>
      <c r="K577" s="212"/>
      <c r="L577" s="216"/>
      <c r="M577" s="217"/>
      <c r="N577" s="218"/>
      <c r="O577" s="218"/>
      <c r="P577" s="218"/>
      <c r="Q577" s="218"/>
      <c r="R577" s="218"/>
      <c r="S577" s="218"/>
      <c r="T577" s="219"/>
      <c r="AT577" s="220" t="s">
        <v>276</v>
      </c>
      <c r="AU577" s="220" t="s">
        <v>87</v>
      </c>
      <c r="AV577" s="11" t="s">
        <v>84</v>
      </c>
      <c r="AW577" s="11" t="s">
        <v>40</v>
      </c>
      <c r="AX577" s="11" t="s">
        <v>77</v>
      </c>
      <c r="AY577" s="220" t="s">
        <v>128</v>
      </c>
    </row>
    <row r="578" spans="2:65" s="13" customFormat="1" ht="12">
      <c r="B578" s="232"/>
      <c r="C578" s="233"/>
      <c r="D578" s="195" t="s">
        <v>276</v>
      </c>
      <c r="E578" s="234" t="s">
        <v>33</v>
      </c>
      <c r="F578" s="235" t="s">
        <v>279</v>
      </c>
      <c r="G578" s="233"/>
      <c r="H578" s="236">
        <v>2</v>
      </c>
      <c r="I578" s="237"/>
      <c r="J578" s="233"/>
      <c r="K578" s="233"/>
      <c r="L578" s="238"/>
      <c r="M578" s="239"/>
      <c r="N578" s="240"/>
      <c r="O578" s="240"/>
      <c r="P578" s="240"/>
      <c r="Q578" s="240"/>
      <c r="R578" s="240"/>
      <c r="S578" s="240"/>
      <c r="T578" s="241"/>
      <c r="AT578" s="242" t="s">
        <v>276</v>
      </c>
      <c r="AU578" s="242" t="s">
        <v>87</v>
      </c>
      <c r="AV578" s="13" t="s">
        <v>132</v>
      </c>
      <c r="AW578" s="13" t="s">
        <v>40</v>
      </c>
      <c r="AX578" s="13" t="s">
        <v>84</v>
      </c>
      <c r="AY578" s="242" t="s">
        <v>128</v>
      </c>
    </row>
    <row r="579" spans="2:65" s="1" customFormat="1" ht="38.25" customHeight="1">
      <c r="B579" s="41"/>
      <c r="C579" s="183" t="s">
        <v>891</v>
      </c>
      <c r="D579" s="183" t="s">
        <v>129</v>
      </c>
      <c r="E579" s="184" t="s">
        <v>892</v>
      </c>
      <c r="F579" s="185" t="s">
        <v>893</v>
      </c>
      <c r="G579" s="186" t="s">
        <v>869</v>
      </c>
      <c r="H579" s="187">
        <v>4</v>
      </c>
      <c r="I579" s="188"/>
      <c r="J579" s="189">
        <f>ROUND(I579*H579,2)</f>
        <v>0</v>
      </c>
      <c r="K579" s="185" t="s">
        <v>335</v>
      </c>
      <c r="L579" s="61"/>
      <c r="M579" s="190" t="s">
        <v>33</v>
      </c>
      <c r="N579" s="191" t="s">
        <v>48</v>
      </c>
      <c r="O579" s="42"/>
      <c r="P579" s="192">
        <f>O579*H579</f>
        <v>0</v>
      </c>
      <c r="Q579" s="192">
        <v>0</v>
      </c>
      <c r="R579" s="192">
        <f>Q579*H579</f>
        <v>0</v>
      </c>
      <c r="S579" s="192">
        <v>0</v>
      </c>
      <c r="T579" s="193">
        <f>S579*H579</f>
        <v>0</v>
      </c>
      <c r="AR579" s="24" t="s">
        <v>132</v>
      </c>
      <c r="AT579" s="24" t="s">
        <v>129</v>
      </c>
      <c r="AU579" s="24" t="s">
        <v>87</v>
      </c>
      <c r="AY579" s="24" t="s">
        <v>128</v>
      </c>
      <c r="BE579" s="194">
        <f>IF(N579="základní",J579,0)</f>
        <v>0</v>
      </c>
      <c r="BF579" s="194">
        <f>IF(N579="snížená",J579,0)</f>
        <v>0</v>
      </c>
      <c r="BG579" s="194">
        <f>IF(N579="zákl. přenesená",J579,0)</f>
        <v>0</v>
      </c>
      <c r="BH579" s="194">
        <f>IF(N579="sníž. přenesená",J579,0)</f>
        <v>0</v>
      </c>
      <c r="BI579" s="194">
        <f>IF(N579="nulová",J579,0)</f>
        <v>0</v>
      </c>
      <c r="BJ579" s="24" t="s">
        <v>84</v>
      </c>
      <c r="BK579" s="194">
        <f>ROUND(I579*H579,2)</f>
        <v>0</v>
      </c>
      <c r="BL579" s="24" t="s">
        <v>132</v>
      </c>
      <c r="BM579" s="24" t="s">
        <v>894</v>
      </c>
    </row>
    <row r="580" spans="2:65" s="1" customFormat="1" ht="60">
      <c r="B580" s="41"/>
      <c r="C580" s="63"/>
      <c r="D580" s="195" t="s">
        <v>134</v>
      </c>
      <c r="E580" s="63"/>
      <c r="F580" s="196" t="s">
        <v>840</v>
      </c>
      <c r="G580" s="63"/>
      <c r="H580" s="63"/>
      <c r="I580" s="156"/>
      <c r="J580" s="63"/>
      <c r="K580" s="63"/>
      <c r="L580" s="61"/>
      <c r="M580" s="197"/>
      <c r="N580" s="42"/>
      <c r="O580" s="42"/>
      <c r="P580" s="42"/>
      <c r="Q580" s="42"/>
      <c r="R580" s="42"/>
      <c r="S580" s="42"/>
      <c r="T580" s="78"/>
      <c r="AT580" s="24" t="s">
        <v>134</v>
      </c>
      <c r="AU580" s="24" t="s">
        <v>87</v>
      </c>
    </row>
    <row r="581" spans="2:65" s="11" customFormat="1" ht="24">
      <c r="B581" s="211"/>
      <c r="C581" s="212"/>
      <c r="D581" s="195" t="s">
        <v>276</v>
      </c>
      <c r="E581" s="213" t="s">
        <v>33</v>
      </c>
      <c r="F581" s="214" t="s">
        <v>841</v>
      </c>
      <c r="G581" s="212"/>
      <c r="H581" s="213" t="s">
        <v>33</v>
      </c>
      <c r="I581" s="215"/>
      <c r="J581" s="212"/>
      <c r="K581" s="212"/>
      <c r="L581" s="216"/>
      <c r="M581" s="217"/>
      <c r="N581" s="218"/>
      <c r="O581" s="218"/>
      <c r="P581" s="218"/>
      <c r="Q581" s="218"/>
      <c r="R581" s="218"/>
      <c r="S581" s="218"/>
      <c r="T581" s="219"/>
      <c r="AT581" s="220" t="s">
        <v>276</v>
      </c>
      <c r="AU581" s="220" t="s">
        <v>87</v>
      </c>
      <c r="AV581" s="11" t="s">
        <v>84</v>
      </c>
      <c r="AW581" s="11" t="s">
        <v>40</v>
      </c>
      <c r="AX581" s="11" t="s">
        <v>77</v>
      </c>
      <c r="AY581" s="220" t="s">
        <v>128</v>
      </c>
    </row>
    <row r="582" spans="2:65" s="11" customFormat="1" ht="12">
      <c r="B582" s="211"/>
      <c r="C582" s="212"/>
      <c r="D582" s="195" t="s">
        <v>276</v>
      </c>
      <c r="E582" s="213" t="s">
        <v>33</v>
      </c>
      <c r="F582" s="214" t="s">
        <v>842</v>
      </c>
      <c r="G582" s="212"/>
      <c r="H582" s="213" t="s">
        <v>33</v>
      </c>
      <c r="I582" s="215"/>
      <c r="J582" s="212"/>
      <c r="K582" s="212"/>
      <c r="L582" s="216"/>
      <c r="M582" s="217"/>
      <c r="N582" s="218"/>
      <c r="O582" s="218"/>
      <c r="P582" s="218"/>
      <c r="Q582" s="218"/>
      <c r="R582" s="218"/>
      <c r="S582" s="218"/>
      <c r="T582" s="219"/>
      <c r="AT582" s="220" t="s">
        <v>276</v>
      </c>
      <c r="AU582" s="220" t="s">
        <v>87</v>
      </c>
      <c r="AV582" s="11" t="s">
        <v>84</v>
      </c>
      <c r="AW582" s="11" t="s">
        <v>40</v>
      </c>
      <c r="AX582" s="11" t="s">
        <v>77</v>
      </c>
      <c r="AY582" s="220" t="s">
        <v>128</v>
      </c>
    </row>
    <row r="583" spans="2:65" s="12" customFormat="1" ht="12">
      <c r="B583" s="221"/>
      <c r="C583" s="222"/>
      <c r="D583" s="195" t="s">
        <v>276</v>
      </c>
      <c r="E583" s="223" t="s">
        <v>33</v>
      </c>
      <c r="F583" s="224" t="s">
        <v>132</v>
      </c>
      <c r="G583" s="222"/>
      <c r="H583" s="225">
        <v>4</v>
      </c>
      <c r="I583" s="226"/>
      <c r="J583" s="222"/>
      <c r="K583" s="222"/>
      <c r="L583" s="227"/>
      <c r="M583" s="228"/>
      <c r="N583" s="229"/>
      <c r="O583" s="229"/>
      <c r="P583" s="229"/>
      <c r="Q583" s="229"/>
      <c r="R583" s="229"/>
      <c r="S583" s="229"/>
      <c r="T583" s="230"/>
      <c r="AT583" s="231" t="s">
        <v>276</v>
      </c>
      <c r="AU583" s="231" t="s">
        <v>87</v>
      </c>
      <c r="AV583" s="12" t="s">
        <v>87</v>
      </c>
      <c r="AW583" s="12" t="s">
        <v>40</v>
      </c>
      <c r="AX583" s="12" t="s">
        <v>77</v>
      </c>
      <c r="AY583" s="231" t="s">
        <v>128</v>
      </c>
    </row>
    <row r="584" spans="2:65" s="11" customFormat="1" ht="12">
      <c r="B584" s="211"/>
      <c r="C584" s="212"/>
      <c r="D584" s="195" t="s">
        <v>276</v>
      </c>
      <c r="E584" s="213" t="s">
        <v>33</v>
      </c>
      <c r="F584" s="214" t="s">
        <v>844</v>
      </c>
      <c r="G584" s="212"/>
      <c r="H584" s="213" t="s">
        <v>33</v>
      </c>
      <c r="I584" s="215"/>
      <c r="J584" s="212"/>
      <c r="K584" s="212"/>
      <c r="L584" s="216"/>
      <c r="M584" s="217"/>
      <c r="N584" s="218"/>
      <c r="O584" s="218"/>
      <c r="P584" s="218"/>
      <c r="Q584" s="218"/>
      <c r="R584" s="218"/>
      <c r="S584" s="218"/>
      <c r="T584" s="219"/>
      <c r="AT584" s="220" t="s">
        <v>276</v>
      </c>
      <c r="AU584" s="220" t="s">
        <v>87</v>
      </c>
      <c r="AV584" s="11" t="s">
        <v>84</v>
      </c>
      <c r="AW584" s="11" t="s">
        <v>40</v>
      </c>
      <c r="AX584" s="11" t="s">
        <v>77</v>
      </c>
      <c r="AY584" s="220" t="s">
        <v>128</v>
      </c>
    </row>
    <row r="585" spans="2:65" s="13" customFormat="1" ht="12">
      <c r="B585" s="232"/>
      <c r="C585" s="233"/>
      <c r="D585" s="195" t="s">
        <v>276</v>
      </c>
      <c r="E585" s="234" t="s">
        <v>33</v>
      </c>
      <c r="F585" s="235" t="s">
        <v>279</v>
      </c>
      <c r="G585" s="233"/>
      <c r="H585" s="236">
        <v>4</v>
      </c>
      <c r="I585" s="237"/>
      <c r="J585" s="233"/>
      <c r="K585" s="233"/>
      <c r="L585" s="238"/>
      <c r="M585" s="239"/>
      <c r="N585" s="240"/>
      <c r="O585" s="240"/>
      <c r="P585" s="240"/>
      <c r="Q585" s="240"/>
      <c r="R585" s="240"/>
      <c r="S585" s="240"/>
      <c r="T585" s="241"/>
      <c r="AT585" s="242" t="s">
        <v>276</v>
      </c>
      <c r="AU585" s="242" t="s">
        <v>87</v>
      </c>
      <c r="AV585" s="13" t="s">
        <v>132</v>
      </c>
      <c r="AW585" s="13" t="s">
        <v>40</v>
      </c>
      <c r="AX585" s="13" t="s">
        <v>84</v>
      </c>
      <c r="AY585" s="242" t="s">
        <v>128</v>
      </c>
    </row>
    <row r="586" spans="2:65" s="1" customFormat="1" ht="38.25" customHeight="1">
      <c r="B586" s="41"/>
      <c r="C586" s="183" t="s">
        <v>895</v>
      </c>
      <c r="D586" s="183" t="s">
        <v>129</v>
      </c>
      <c r="E586" s="184" t="s">
        <v>896</v>
      </c>
      <c r="F586" s="185" t="s">
        <v>897</v>
      </c>
      <c r="G586" s="186" t="s">
        <v>869</v>
      </c>
      <c r="H586" s="187">
        <v>1</v>
      </c>
      <c r="I586" s="188"/>
      <c r="J586" s="189">
        <f>ROUND(I586*H586,2)</f>
        <v>0</v>
      </c>
      <c r="K586" s="185" t="s">
        <v>335</v>
      </c>
      <c r="L586" s="61"/>
      <c r="M586" s="190" t="s">
        <v>33</v>
      </c>
      <c r="N586" s="191" t="s">
        <v>48</v>
      </c>
      <c r="O586" s="42"/>
      <c r="P586" s="192">
        <f>O586*H586</f>
        <v>0</v>
      </c>
      <c r="Q586" s="192">
        <v>0</v>
      </c>
      <c r="R586" s="192">
        <f>Q586*H586</f>
        <v>0</v>
      </c>
      <c r="S586" s="192">
        <v>0</v>
      </c>
      <c r="T586" s="193">
        <f>S586*H586</f>
        <v>0</v>
      </c>
      <c r="AR586" s="24" t="s">
        <v>132</v>
      </c>
      <c r="AT586" s="24" t="s">
        <v>129</v>
      </c>
      <c r="AU586" s="24" t="s">
        <v>87</v>
      </c>
      <c r="AY586" s="24" t="s">
        <v>128</v>
      </c>
      <c r="BE586" s="194">
        <f>IF(N586="základní",J586,0)</f>
        <v>0</v>
      </c>
      <c r="BF586" s="194">
        <f>IF(N586="snížená",J586,0)</f>
        <v>0</v>
      </c>
      <c r="BG586" s="194">
        <f>IF(N586="zákl. přenesená",J586,0)</f>
        <v>0</v>
      </c>
      <c r="BH586" s="194">
        <f>IF(N586="sníž. přenesená",J586,0)</f>
        <v>0</v>
      </c>
      <c r="BI586" s="194">
        <f>IF(N586="nulová",J586,0)</f>
        <v>0</v>
      </c>
      <c r="BJ586" s="24" t="s">
        <v>84</v>
      </c>
      <c r="BK586" s="194">
        <f>ROUND(I586*H586,2)</f>
        <v>0</v>
      </c>
      <c r="BL586" s="24" t="s">
        <v>132</v>
      </c>
      <c r="BM586" s="24" t="s">
        <v>898</v>
      </c>
    </row>
    <row r="587" spans="2:65" s="1" customFormat="1" ht="60">
      <c r="B587" s="41"/>
      <c r="C587" s="63"/>
      <c r="D587" s="195" t="s">
        <v>134</v>
      </c>
      <c r="E587" s="63"/>
      <c r="F587" s="196" t="s">
        <v>840</v>
      </c>
      <c r="G587" s="63"/>
      <c r="H587" s="63"/>
      <c r="I587" s="156"/>
      <c r="J587" s="63"/>
      <c r="K587" s="63"/>
      <c r="L587" s="61"/>
      <c r="M587" s="197"/>
      <c r="N587" s="42"/>
      <c r="O587" s="42"/>
      <c r="P587" s="42"/>
      <c r="Q587" s="42"/>
      <c r="R587" s="42"/>
      <c r="S587" s="42"/>
      <c r="T587" s="78"/>
      <c r="AT587" s="24" t="s">
        <v>134</v>
      </c>
      <c r="AU587" s="24" t="s">
        <v>87</v>
      </c>
    </row>
    <row r="588" spans="2:65" s="11" customFormat="1" ht="24">
      <c r="B588" s="211"/>
      <c r="C588" s="212"/>
      <c r="D588" s="195" t="s">
        <v>276</v>
      </c>
      <c r="E588" s="213" t="s">
        <v>33</v>
      </c>
      <c r="F588" s="214" t="s">
        <v>841</v>
      </c>
      <c r="G588" s="212"/>
      <c r="H588" s="213" t="s">
        <v>33</v>
      </c>
      <c r="I588" s="215"/>
      <c r="J588" s="212"/>
      <c r="K588" s="212"/>
      <c r="L588" s="216"/>
      <c r="M588" s="217"/>
      <c r="N588" s="218"/>
      <c r="O588" s="218"/>
      <c r="P588" s="218"/>
      <c r="Q588" s="218"/>
      <c r="R588" s="218"/>
      <c r="S588" s="218"/>
      <c r="T588" s="219"/>
      <c r="AT588" s="220" t="s">
        <v>276</v>
      </c>
      <c r="AU588" s="220" t="s">
        <v>87</v>
      </c>
      <c r="AV588" s="11" t="s">
        <v>84</v>
      </c>
      <c r="AW588" s="11" t="s">
        <v>40</v>
      </c>
      <c r="AX588" s="11" t="s">
        <v>77</v>
      </c>
      <c r="AY588" s="220" t="s">
        <v>128</v>
      </c>
    </row>
    <row r="589" spans="2:65" s="11" customFormat="1" ht="12">
      <c r="B589" s="211"/>
      <c r="C589" s="212"/>
      <c r="D589" s="195" t="s">
        <v>276</v>
      </c>
      <c r="E589" s="213" t="s">
        <v>33</v>
      </c>
      <c r="F589" s="214" t="s">
        <v>842</v>
      </c>
      <c r="G589" s="212"/>
      <c r="H589" s="213" t="s">
        <v>33</v>
      </c>
      <c r="I589" s="215"/>
      <c r="J589" s="212"/>
      <c r="K589" s="212"/>
      <c r="L589" s="216"/>
      <c r="M589" s="217"/>
      <c r="N589" s="218"/>
      <c r="O589" s="218"/>
      <c r="P589" s="218"/>
      <c r="Q589" s="218"/>
      <c r="R589" s="218"/>
      <c r="S589" s="218"/>
      <c r="T589" s="219"/>
      <c r="AT589" s="220" t="s">
        <v>276</v>
      </c>
      <c r="AU589" s="220" t="s">
        <v>87</v>
      </c>
      <c r="AV589" s="11" t="s">
        <v>84</v>
      </c>
      <c r="AW589" s="11" t="s">
        <v>40</v>
      </c>
      <c r="AX589" s="11" t="s">
        <v>77</v>
      </c>
      <c r="AY589" s="220" t="s">
        <v>128</v>
      </c>
    </row>
    <row r="590" spans="2:65" s="12" customFormat="1" ht="12">
      <c r="B590" s="221"/>
      <c r="C590" s="222"/>
      <c r="D590" s="195" t="s">
        <v>276</v>
      </c>
      <c r="E590" s="223" t="s">
        <v>33</v>
      </c>
      <c r="F590" s="224" t="s">
        <v>84</v>
      </c>
      <c r="G590" s="222"/>
      <c r="H590" s="225">
        <v>1</v>
      </c>
      <c r="I590" s="226"/>
      <c r="J590" s="222"/>
      <c r="K590" s="222"/>
      <c r="L590" s="227"/>
      <c r="M590" s="228"/>
      <c r="N590" s="229"/>
      <c r="O590" s="229"/>
      <c r="P590" s="229"/>
      <c r="Q590" s="229"/>
      <c r="R590" s="229"/>
      <c r="S590" s="229"/>
      <c r="T590" s="230"/>
      <c r="AT590" s="231" t="s">
        <v>276</v>
      </c>
      <c r="AU590" s="231" t="s">
        <v>87</v>
      </c>
      <c r="AV590" s="12" t="s">
        <v>87</v>
      </c>
      <c r="AW590" s="12" t="s">
        <v>40</v>
      </c>
      <c r="AX590" s="12" t="s">
        <v>77</v>
      </c>
      <c r="AY590" s="231" t="s">
        <v>128</v>
      </c>
    </row>
    <row r="591" spans="2:65" s="11" customFormat="1" ht="12">
      <c r="B591" s="211"/>
      <c r="C591" s="212"/>
      <c r="D591" s="195" t="s">
        <v>276</v>
      </c>
      <c r="E591" s="213" t="s">
        <v>33</v>
      </c>
      <c r="F591" s="214" t="s">
        <v>844</v>
      </c>
      <c r="G591" s="212"/>
      <c r="H591" s="213" t="s">
        <v>33</v>
      </c>
      <c r="I591" s="215"/>
      <c r="J591" s="212"/>
      <c r="K591" s="212"/>
      <c r="L591" s="216"/>
      <c r="M591" s="217"/>
      <c r="N591" s="218"/>
      <c r="O591" s="218"/>
      <c r="P591" s="218"/>
      <c r="Q591" s="218"/>
      <c r="R591" s="218"/>
      <c r="S591" s="218"/>
      <c r="T591" s="219"/>
      <c r="AT591" s="220" t="s">
        <v>276</v>
      </c>
      <c r="AU591" s="220" t="s">
        <v>87</v>
      </c>
      <c r="AV591" s="11" t="s">
        <v>84</v>
      </c>
      <c r="AW591" s="11" t="s">
        <v>40</v>
      </c>
      <c r="AX591" s="11" t="s">
        <v>77</v>
      </c>
      <c r="AY591" s="220" t="s">
        <v>128</v>
      </c>
    </row>
    <row r="592" spans="2:65" s="13" customFormat="1" ht="12">
      <c r="B592" s="232"/>
      <c r="C592" s="233"/>
      <c r="D592" s="195" t="s">
        <v>276</v>
      </c>
      <c r="E592" s="234" t="s">
        <v>33</v>
      </c>
      <c r="F592" s="235" t="s">
        <v>279</v>
      </c>
      <c r="G592" s="233"/>
      <c r="H592" s="236">
        <v>1</v>
      </c>
      <c r="I592" s="237"/>
      <c r="J592" s="233"/>
      <c r="K592" s="233"/>
      <c r="L592" s="238"/>
      <c r="M592" s="239"/>
      <c r="N592" s="240"/>
      <c r="O592" s="240"/>
      <c r="P592" s="240"/>
      <c r="Q592" s="240"/>
      <c r="R592" s="240"/>
      <c r="S592" s="240"/>
      <c r="T592" s="241"/>
      <c r="AT592" s="242" t="s">
        <v>276</v>
      </c>
      <c r="AU592" s="242" t="s">
        <v>87</v>
      </c>
      <c r="AV592" s="13" t="s">
        <v>132</v>
      </c>
      <c r="AW592" s="13" t="s">
        <v>40</v>
      </c>
      <c r="AX592" s="13" t="s">
        <v>84</v>
      </c>
      <c r="AY592" s="242" t="s">
        <v>128</v>
      </c>
    </row>
    <row r="593" spans="2:65" s="1" customFormat="1" ht="38.25" customHeight="1">
      <c r="B593" s="41"/>
      <c r="C593" s="183" t="s">
        <v>899</v>
      </c>
      <c r="D593" s="183" t="s">
        <v>129</v>
      </c>
      <c r="E593" s="184" t="s">
        <v>900</v>
      </c>
      <c r="F593" s="185" t="s">
        <v>901</v>
      </c>
      <c r="G593" s="186" t="s">
        <v>869</v>
      </c>
      <c r="H593" s="187">
        <v>10</v>
      </c>
      <c r="I593" s="188"/>
      <c r="J593" s="189">
        <f>ROUND(I593*H593,2)</f>
        <v>0</v>
      </c>
      <c r="K593" s="185" t="s">
        <v>335</v>
      </c>
      <c r="L593" s="61"/>
      <c r="M593" s="190" t="s">
        <v>33</v>
      </c>
      <c r="N593" s="191" t="s">
        <v>48</v>
      </c>
      <c r="O593" s="42"/>
      <c r="P593" s="192">
        <f>O593*H593</f>
        <v>0</v>
      </c>
      <c r="Q593" s="192">
        <v>0</v>
      </c>
      <c r="R593" s="192">
        <f>Q593*H593</f>
        <v>0</v>
      </c>
      <c r="S593" s="192">
        <v>0</v>
      </c>
      <c r="T593" s="193">
        <f>S593*H593</f>
        <v>0</v>
      </c>
      <c r="AR593" s="24" t="s">
        <v>132</v>
      </c>
      <c r="AT593" s="24" t="s">
        <v>129</v>
      </c>
      <c r="AU593" s="24" t="s">
        <v>87</v>
      </c>
      <c r="AY593" s="24" t="s">
        <v>128</v>
      </c>
      <c r="BE593" s="194">
        <f>IF(N593="základní",J593,0)</f>
        <v>0</v>
      </c>
      <c r="BF593" s="194">
        <f>IF(N593="snížená",J593,0)</f>
        <v>0</v>
      </c>
      <c r="BG593" s="194">
        <f>IF(N593="zákl. přenesená",J593,0)</f>
        <v>0</v>
      </c>
      <c r="BH593" s="194">
        <f>IF(N593="sníž. přenesená",J593,0)</f>
        <v>0</v>
      </c>
      <c r="BI593" s="194">
        <f>IF(N593="nulová",J593,0)</f>
        <v>0</v>
      </c>
      <c r="BJ593" s="24" t="s">
        <v>84</v>
      </c>
      <c r="BK593" s="194">
        <f>ROUND(I593*H593,2)</f>
        <v>0</v>
      </c>
      <c r="BL593" s="24" t="s">
        <v>132</v>
      </c>
      <c r="BM593" s="24" t="s">
        <v>902</v>
      </c>
    </row>
    <row r="594" spans="2:65" s="1" customFormat="1" ht="60">
      <c r="B594" s="41"/>
      <c r="C594" s="63"/>
      <c r="D594" s="195" t="s">
        <v>134</v>
      </c>
      <c r="E594" s="63"/>
      <c r="F594" s="196" t="s">
        <v>840</v>
      </c>
      <c r="G594" s="63"/>
      <c r="H594" s="63"/>
      <c r="I594" s="156"/>
      <c r="J594" s="63"/>
      <c r="K594" s="63"/>
      <c r="L594" s="61"/>
      <c r="M594" s="197"/>
      <c r="N594" s="42"/>
      <c r="O594" s="42"/>
      <c r="P594" s="42"/>
      <c r="Q594" s="42"/>
      <c r="R594" s="42"/>
      <c r="S594" s="42"/>
      <c r="T594" s="78"/>
      <c r="AT594" s="24" t="s">
        <v>134</v>
      </c>
      <c r="AU594" s="24" t="s">
        <v>87</v>
      </c>
    </row>
    <row r="595" spans="2:65" s="11" customFormat="1" ht="24">
      <c r="B595" s="211"/>
      <c r="C595" s="212"/>
      <c r="D595" s="195" t="s">
        <v>276</v>
      </c>
      <c r="E595" s="213" t="s">
        <v>33</v>
      </c>
      <c r="F595" s="214" t="s">
        <v>841</v>
      </c>
      <c r="G595" s="212"/>
      <c r="H595" s="213" t="s">
        <v>33</v>
      </c>
      <c r="I595" s="215"/>
      <c r="J595" s="212"/>
      <c r="K595" s="212"/>
      <c r="L595" s="216"/>
      <c r="M595" s="217"/>
      <c r="N595" s="218"/>
      <c r="O595" s="218"/>
      <c r="P595" s="218"/>
      <c r="Q595" s="218"/>
      <c r="R595" s="218"/>
      <c r="S595" s="218"/>
      <c r="T595" s="219"/>
      <c r="AT595" s="220" t="s">
        <v>276</v>
      </c>
      <c r="AU595" s="220" t="s">
        <v>87</v>
      </c>
      <c r="AV595" s="11" t="s">
        <v>84</v>
      </c>
      <c r="AW595" s="11" t="s">
        <v>40</v>
      </c>
      <c r="AX595" s="11" t="s">
        <v>77</v>
      </c>
      <c r="AY595" s="220" t="s">
        <v>128</v>
      </c>
    </row>
    <row r="596" spans="2:65" s="11" customFormat="1" ht="12">
      <c r="B596" s="211"/>
      <c r="C596" s="212"/>
      <c r="D596" s="195" t="s">
        <v>276</v>
      </c>
      <c r="E596" s="213" t="s">
        <v>33</v>
      </c>
      <c r="F596" s="214" t="s">
        <v>842</v>
      </c>
      <c r="G596" s="212"/>
      <c r="H596" s="213" t="s">
        <v>33</v>
      </c>
      <c r="I596" s="215"/>
      <c r="J596" s="212"/>
      <c r="K596" s="212"/>
      <c r="L596" s="216"/>
      <c r="M596" s="217"/>
      <c r="N596" s="218"/>
      <c r="O596" s="218"/>
      <c r="P596" s="218"/>
      <c r="Q596" s="218"/>
      <c r="R596" s="218"/>
      <c r="S596" s="218"/>
      <c r="T596" s="219"/>
      <c r="AT596" s="220" t="s">
        <v>276</v>
      </c>
      <c r="AU596" s="220" t="s">
        <v>87</v>
      </c>
      <c r="AV596" s="11" t="s">
        <v>84</v>
      </c>
      <c r="AW596" s="11" t="s">
        <v>40</v>
      </c>
      <c r="AX596" s="11" t="s">
        <v>77</v>
      </c>
      <c r="AY596" s="220" t="s">
        <v>128</v>
      </c>
    </row>
    <row r="597" spans="2:65" s="12" customFormat="1" ht="12">
      <c r="B597" s="221"/>
      <c r="C597" s="222"/>
      <c r="D597" s="195" t="s">
        <v>276</v>
      </c>
      <c r="E597" s="223" t="s">
        <v>33</v>
      </c>
      <c r="F597" s="224" t="s">
        <v>172</v>
      </c>
      <c r="G597" s="222"/>
      <c r="H597" s="225">
        <v>10</v>
      </c>
      <c r="I597" s="226"/>
      <c r="J597" s="222"/>
      <c r="K597" s="222"/>
      <c r="L597" s="227"/>
      <c r="M597" s="228"/>
      <c r="N597" s="229"/>
      <c r="O597" s="229"/>
      <c r="P597" s="229"/>
      <c r="Q597" s="229"/>
      <c r="R597" s="229"/>
      <c r="S597" s="229"/>
      <c r="T597" s="230"/>
      <c r="AT597" s="231" t="s">
        <v>276</v>
      </c>
      <c r="AU597" s="231" t="s">
        <v>87</v>
      </c>
      <c r="AV597" s="12" t="s">
        <v>87</v>
      </c>
      <c r="AW597" s="12" t="s">
        <v>40</v>
      </c>
      <c r="AX597" s="12" t="s">
        <v>77</v>
      </c>
      <c r="AY597" s="231" t="s">
        <v>128</v>
      </c>
    </row>
    <row r="598" spans="2:65" s="11" customFormat="1" ht="12">
      <c r="B598" s="211"/>
      <c r="C598" s="212"/>
      <c r="D598" s="195" t="s">
        <v>276</v>
      </c>
      <c r="E598" s="213" t="s">
        <v>33</v>
      </c>
      <c r="F598" s="214" t="s">
        <v>844</v>
      </c>
      <c r="G598" s="212"/>
      <c r="H598" s="213" t="s">
        <v>33</v>
      </c>
      <c r="I598" s="215"/>
      <c r="J598" s="212"/>
      <c r="K598" s="212"/>
      <c r="L598" s="216"/>
      <c r="M598" s="217"/>
      <c r="N598" s="218"/>
      <c r="O598" s="218"/>
      <c r="P598" s="218"/>
      <c r="Q598" s="218"/>
      <c r="R598" s="218"/>
      <c r="S598" s="218"/>
      <c r="T598" s="219"/>
      <c r="AT598" s="220" t="s">
        <v>276</v>
      </c>
      <c r="AU598" s="220" t="s">
        <v>87</v>
      </c>
      <c r="AV598" s="11" t="s">
        <v>84</v>
      </c>
      <c r="AW598" s="11" t="s">
        <v>40</v>
      </c>
      <c r="AX598" s="11" t="s">
        <v>77</v>
      </c>
      <c r="AY598" s="220" t="s">
        <v>128</v>
      </c>
    </row>
    <row r="599" spans="2:65" s="13" customFormat="1" ht="12">
      <c r="B599" s="232"/>
      <c r="C599" s="233"/>
      <c r="D599" s="195" t="s">
        <v>276</v>
      </c>
      <c r="E599" s="234" t="s">
        <v>33</v>
      </c>
      <c r="F599" s="235" t="s">
        <v>279</v>
      </c>
      <c r="G599" s="233"/>
      <c r="H599" s="236">
        <v>10</v>
      </c>
      <c r="I599" s="237"/>
      <c r="J599" s="233"/>
      <c r="K599" s="233"/>
      <c r="L599" s="238"/>
      <c r="M599" s="239"/>
      <c r="N599" s="240"/>
      <c r="O599" s="240"/>
      <c r="P599" s="240"/>
      <c r="Q599" s="240"/>
      <c r="R599" s="240"/>
      <c r="S599" s="240"/>
      <c r="T599" s="241"/>
      <c r="AT599" s="242" t="s">
        <v>276</v>
      </c>
      <c r="AU599" s="242" t="s">
        <v>87</v>
      </c>
      <c r="AV599" s="13" t="s">
        <v>132</v>
      </c>
      <c r="AW599" s="13" t="s">
        <v>40</v>
      </c>
      <c r="AX599" s="13" t="s">
        <v>84</v>
      </c>
      <c r="AY599" s="242" t="s">
        <v>128</v>
      </c>
    </row>
    <row r="600" spans="2:65" s="1" customFormat="1" ht="16.5" customHeight="1">
      <c r="B600" s="41"/>
      <c r="C600" s="183" t="s">
        <v>903</v>
      </c>
      <c r="D600" s="183" t="s">
        <v>129</v>
      </c>
      <c r="E600" s="184" t="s">
        <v>904</v>
      </c>
      <c r="F600" s="185" t="s">
        <v>905</v>
      </c>
      <c r="G600" s="186" t="s">
        <v>394</v>
      </c>
      <c r="H600" s="187">
        <v>704.08</v>
      </c>
      <c r="I600" s="188"/>
      <c r="J600" s="189">
        <f>ROUND(I600*H600,2)</f>
        <v>0</v>
      </c>
      <c r="K600" s="185" t="s">
        <v>274</v>
      </c>
      <c r="L600" s="61"/>
      <c r="M600" s="190" t="s">
        <v>33</v>
      </c>
      <c r="N600" s="191" t="s">
        <v>48</v>
      </c>
      <c r="O600" s="42"/>
      <c r="P600" s="192">
        <f>O600*H600</f>
        <v>0</v>
      </c>
      <c r="Q600" s="192">
        <v>2.7999999999999998E-4</v>
      </c>
      <c r="R600" s="192">
        <f>Q600*H600</f>
        <v>0.1971424</v>
      </c>
      <c r="S600" s="192">
        <v>0</v>
      </c>
      <c r="T600" s="193">
        <f>S600*H600</f>
        <v>0</v>
      </c>
      <c r="AR600" s="24" t="s">
        <v>195</v>
      </c>
      <c r="AT600" s="24" t="s">
        <v>129</v>
      </c>
      <c r="AU600" s="24" t="s">
        <v>87</v>
      </c>
      <c r="AY600" s="24" t="s">
        <v>128</v>
      </c>
      <c r="BE600" s="194">
        <f>IF(N600="základní",J600,0)</f>
        <v>0</v>
      </c>
      <c r="BF600" s="194">
        <f>IF(N600="snížená",J600,0)</f>
        <v>0</v>
      </c>
      <c r="BG600" s="194">
        <f>IF(N600="zákl. přenesená",J600,0)</f>
        <v>0</v>
      </c>
      <c r="BH600" s="194">
        <f>IF(N600="sníž. přenesená",J600,0)</f>
        <v>0</v>
      </c>
      <c r="BI600" s="194">
        <f>IF(N600="nulová",J600,0)</f>
        <v>0</v>
      </c>
      <c r="BJ600" s="24" t="s">
        <v>84</v>
      </c>
      <c r="BK600" s="194">
        <f>ROUND(I600*H600,2)</f>
        <v>0</v>
      </c>
      <c r="BL600" s="24" t="s">
        <v>195</v>
      </c>
      <c r="BM600" s="24" t="s">
        <v>906</v>
      </c>
    </row>
    <row r="601" spans="2:65" s="1" customFormat="1" ht="60">
      <c r="B601" s="41"/>
      <c r="C601" s="63"/>
      <c r="D601" s="195" t="s">
        <v>134</v>
      </c>
      <c r="E601" s="63"/>
      <c r="F601" s="196" t="s">
        <v>907</v>
      </c>
      <c r="G601" s="63"/>
      <c r="H601" s="63"/>
      <c r="I601" s="156"/>
      <c r="J601" s="63"/>
      <c r="K601" s="63"/>
      <c r="L601" s="61"/>
      <c r="M601" s="197"/>
      <c r="N601" s="42"/>
      <c r="O601" s="42"/>
      <c r="P601" s="42"/>
      <c r="Q601" s="42"/>
      <c r="R601" s="42"/>
      <c r="S601" s="42"/>
      <c r="T601" s="78"/>
      <c r="AT601" s="24" t="s">
        <v>134</v>
      </c>
      <c r="AU601" s="24" t="s">
        <v>87</v>
      </c>
    </row>
    <row r="602" spans="2:65" s="11" customFormat="1" ht="12">
      <c r="B602" s="211"/>
      <c r="C602" s="212"/>
      <c r="D602" s="195" t="s">
        <v>276</v>
      </c>
      <c r="E602" s="213" t="s">
        <v>33</v>
      </c>
      <c r="F602" s="214" t="s">
        <v>908</v>
      </c>
      <c r="G602" s="212"/>
      <c r="H602" s="213" t="s">
        <v>33</v>
      </c>
      <c r="I602" s="215"/>
      <c r="J602" s="212"/>
      <c r="K602" s="212"/>
      <c r="L602" s="216"/>
      <c r="M602" s="217"/>
      <c r="N602" s="218"/>
      <c r="O602" s="218"/>
      <c r="P602" s="218"/>
      <c r="Q602" s="218"/>
      <c r="R602" s="218"/>
      <c r="S602" s="218"/>
      <c r="T602" s="219"/>
      <c r="AT602" s="220" t="s">
        <v>276</v>
      </c>
      <c r="AU602" s="220" t="s">
        <v>87</v>
      </c>
      <c r="AV602" s="11" t="s">
        <v>84</v>
      </c>
      <c r="AW602" s="11" t="s">
        <v>40</v>
      </c>
      <c r="AX602" s="11" t="s">
        <v>77</v>
      </c>
      <c r="AY602" s="220" t="s">
        <v>128</v>
      </c>
    </row>
    <row r="603" spans="2:65" s="11" customFormat="1" ht="12">
      <c r="B603" s="211"/>
      <c r="C603" s="212"/>
      <c r="D603" s="195" t="s">
        <v>276</v>
      </c>
      <c r="E603" s="213" t="s">
        <v>33</v>
      </c>
      <c r="F603" s="214" t="s">
        <v>909</v>
      </c>
      <c r="G603" s="212"/>
      <c r="H603" s="213" t="s">
        <v>33</v>
      </c>
      <c r="I603" s="215"/>
      <c r="J603" s="212"/>
      <c r="K603" s="212"/>
      <c r="L603" s="216"/>
      <c r="M603" s="217"/>
      <c r="N603" s="218"/>
      <c r="O603" s="218"/>
      <c r="P603" s="218"/>
      <c r="Q603" s="218"/>
      <c r="R603" s="218"/>
      <c r="S603" s="218"/>
      <c r="T603" s="219"/>
      <c r="AT603" s="220" t="s">
        <v>276</v>
      </c>
      <c r="AU603" s="220" t="s">
        <v>87</v>
      </c>
      <c r="AV603" s="11" t="s">
        <v>84</v>
      </c>
      <c r="AW603" s="11" t="s">
        <v>40</v>
      </c>
      <c r="AX603" s="11" t="s">
        <v>77</v>
      </c>
      <c r="AY603" s="220" t="s">
        <v>128</v>
      </c>
    </row>
    <row r="604" spans="2:65" s="11" customFormat="1" ht="12">
      <c r="B604" s="211"/>
      <c r="C604" s="212"/>
      <c r="D604" s="195" t="s">
        <v>276</v>
      </c>
      <c r="E604" s="213" t="s">
        <v>33</v>
      </c>
      <c r="F604" s="214" t="s">
        <v>910</v>
      </c>
      <c r="G604" s="212"/>
      <c r="H604" s="213" t="s">
        <v>33</v>
      </c>
      <c r="I604" s="215"/>
      <c r="J604" s="212"/>
      <c r="K604" s="212"/>
      <c r="L604" s="216"/>
      <c r="M604" s="217"/>
      <c r="N604" s="218"/>
      <c r="O604" s="218"/>
      <c r="P604" s="218"/>
      <c r="Q604" s="218"/>
      <c r="R604" s="218"/>
      <c r="S604" s="218"/>
      <c r="T604" s="219"/>
      <c r="AT604" s="220" t="s">
        <v>276</v>
      </c>
      <c r="AU604" s="220" t="s">
        <v>87</v>
      </c>
      <c r="AV604" s="11" t="s">
        <v>84</v>
      </c>
      <c r="AW604" s="11" t="s">
        <v>40</v>
      </c>
      <c r="AX604" s="11" t="s">
        <v>77</v>
      </c>
      <c r="AY604" s="220" t="s">
        <v>128</v>
      </c>
    </row>
    <row r="605" spans="2:65" s="11" customFormat="1" ht="12">
      <c r="B605" s="211"/>
      <c r="C605" s="212"/>
      <c r="D605" s="195" t="s">
        <v>276</v>
      </c>
      <c r="E605" s="213" t="s">
        <v>33</v>
      </c>
      <c r="F605" s="214" t="s">
        <v>911</v>
      </c>
      <c r="G605" s="212"/>
      <c r="H605" s="213" t="s">
        <v>33</v>
      </c>
      <c r="I605" s="215"/>
      <c r="J605" s="212"/>
      <c r="K605" s="212"/>
      <c r="L605" s="216"/>
      <c r="M605" s="217"/>
      <c r="N605" s="218"/>
      <c r="O605" s="218"/>
      <c r="P605" s="218"/>
      <c r="Q605" s="218"/>
      <c r="R605" s="218"/>
      <c r="S605" s="218"/>
      <c r="T605" s="219"/>
      <c r="AT605" s="220" t="s">
        <v>276</v>
      </c>
      <c r="AU605" s="220" t="s">
        <v>87</v>
      </c>
      <c r="AV605" s="11" t="s">
        <v>84</v>
      </c>
      <c r="AW605" s="11" t="s">
        <v>40</v>
      </c>
      <c r="AX605" s="11" t="s">
        <v>77</v>
      </c>
      <c r="AY605" s="220" t="s">
        <v>128</v>
      </c>
    </row>
    <row r="606" spans="2:65" s="12" customFormat="1" ht="12">
      <c r="B606" s="221"/>
      <c r="C606" s="222"/>
      <c r="D606" s="195" t="s">
        <v>276</v>
      </c>
      <c r="E606" s="223" t="s">
        <v>33</v>
      </c>
      <c r="F606" s="224" t="s">
        <v>912</v>
      </c>
      <c r="G606" s="222"/>
      <c r="H606" s="225">
        <v>704.08</v>
      </c>
      <c r="I606" s="226"/>
      <c r="J606" s="222"/>
      <c r="K606" s="222"/>
      <c r="L606" s="227"/>
      <c r="M606" s="228"/>
      <c r="N606" s="229"/>
      <c r="O606" s="229"/>
      <c r="P606" s="229"/>
      <c r="Q606" s="229"/>
      <c r="R606" s="229"/>
      <c r="S606" s="229"/>
      <c r="T606" s="230"/>
      <c r="AT606" s="231" t="s">
        <v>276</v>
      </c>
      <c r="AU606" s="231" t="s">
        <v>87</v>
      </c>
      <c r="AV606" s="12" t="s">
        <v>87</v>
      </c>
      <c r="AW606" s="12" t="s">
        <v>40</v>
      </c>
      <c r="AX606" s="12" t="s">
        <v>77</v>
      </c>
      <c r="AY606" s="231" t="s">
        <v>128</v>
      </c>
    </row>
    <row r="607" spans="2:65" s="13" customFormat="1" ht="12">
      <c r="B607" s="232"/>
      <c r="C607" s="233"/>
      <c r="D607" s="195" t="s">
        <v>276</v>
      </c>
      <c r="E607" s="234" t="s">
        <v>33</v>
      </c>
      <c r="F607" s="235" t="s">
        <v>279</v>
      </c>
      <c r="G607" s="233"/>
      <c r="H607" s="236">
        <v>704.08</v>
      </c>
      <c r="I607" s="237"/>
      <c r="J607" s="233"/>
      <c r="K607" s="233"/>
      <c r="L607" s="238"/>
      <c r="M607" s="239"/>
      <c r="N607" s="240"/>
      <c r="O607" s="240"/>
      <c r="P607" s="240"/>
      <c r="Q607" s="240"/>
      <c r="R607" s="240"/>
      <c r="S607" s="240"/>
      <c r="T607" s="241"/>
      <c r="AT607" s="242" t="s">
        <v>276</v>
      </c>
      <c r="AU607" s="242" t="s">
        <v>87</v>
      </c>
      <c r="AV607" s="13" t="s">
        <v>132</v>
      </c>
      <c r="AW607" s="13" t="s">
        <v>40</v>
      </c>
      <c r="AX607" s="13" t="s">
        <v>84</v>
      </c>
      <c r="AY607" s="242" t="s">
        <v>128</v>
      </c>
    </row>
    <row r="608" spans="2:65" s="1" customFormat="1" ht="16.5" customHeight="1">
      <c r="B608" s="41"/>
      <c r="C608" s="183" t="s">
        <v>913</v>
      </c>
      <c r="D608" s="183" t="s">
        <v>129</v>
      </c>
      <c r="E608" s="184" t="s">
        <v>914</v>
      </c>
      <c r="F608" s="185" t="s">
        <v>915</v>
      </c>
      <c r="G608" s="186" t="s">
        <v>715</v>
      </c>
      <c r="H608" s="264"/>
      <c r="I608" s="188"/>
      <c r="J608" s="189">
        <f>ROUND(I608*H608,2)</f>
        <v>0</v>
      </c>
      <c r="K608" s="185" t="s">
        <v>274</v>
      </c>
      <c r="L608" s="61"/>
      <c r="M608" s="190" t="s">
        <v>33</v>
      </c>
      <c r="N608" s="191" t="s">
        <v>48</v>
      </c>
      <c r="O608" s="42"/>
      <c r="P608" s="192">
        <f>O608*H608</f>
        <v>0</v>
      </c>
      <c r="Q608" s="192">
        <v>0</v>
      </c>
      <c r="R608" s="192">
        <f>Q608*H608</f>
        <v>0</v>
      </c>
      <c r="S608" s="192">
        <v>0</v>
      </c>
      <c r="T608" s="193">
        <f>S608*H608</f>
        <v>0</v>
      </c>
      <c r="AR608" s="24" t="s">
        <v>195</v>
      </c>
      <c r="AT608" s="24" t="s">
        <v>129</v>
      </c>
      <c r="AU608" s="24" t="s">
        <v>87</v>
      </c>
      <c r="AY608" s="24" t="s">
        <v>128</v>
      </c>
      <c r="BE608" s="194">
        <f>IF(N608="základní",J608,0)</f>
        <v>0</v>
      </c>
      <c r="BF608" s="194">
        <f>IF(N608="snížená",J608,0)</f>
        <v>0</v>
      </c>
      <c r="BG608" s="194">
        <f>IF(N608="zákl. přenesená",J608,0)</f>
        <v>0</v>
      </c>
      <c r="BH608" s="194">
        <f>IF(N608="sníž. přenesená",J608,0)</f>
        <v>0</v>
      </c>
      <c r="BI608" s="194">
        <f>IF(N608="nulová",J608,0)</f>
        <v>0</v>
      </c>
      <c r="BJ608" s="24" t="s">
        <v>84</v>
      </c>
      <c r="BK608" s="194">
        <f>ROUND(I608*H608,2)</f>
        <v>0</v>
      </c>
      <c r="BL608" s="24" t="s">
        <v>195</v>
      </c>
      <c r="BM608" s="24" t="s">
        <v>916</v>
      </c>
    </row>
    <row r="609" spans="2:65" s="9" customFormat="1" ht="29.85" customHeight="1">
      <c r="B609" s="169"/>
      <c r="C609" s="170"/>
      <c r="D609" s="171" t="s">
        <v>76</v>
      </c>
      <c r="E609" s="209" t="s">
        <v>917</v>
      </c>
      <c r="F609" s="209" t="s">
        <v>918</v>
      </c>
      <c r="G609" s="170"/>
      <c r="H609" s="170"/>
      <c r="I609" s="173"/>
      <c r="J609" s="210">
        <f>BK609</f>
        <v>0</v>
      </c>
      <c r="K609" s="170"/>
      <c r="L609" s="175"/>
      <c r="M609" s="176"/>
      <c r="N609" s="177"/>
      <c r="O609" s="177"/>
      <c r="P609" s="178">
        <f>SUM(P610:P749)</f>
        <v>0</v>
      </c>
      <c r="Q609" s="177"/>
      <c r="R609" s="178">
        <f>SUM(R610:R749)</f>
        <v>2.7900000000000001E-2</v>
      </c>
      <c r="S609" s="177"/>
      <c r="T609" s="179">
        <f>SUM(T610:T749)</f>
        <v>0.55800000000000005</v>
      </c>
      <c r="AR609" s="180" t="s">
        <v>87</v>
      </c>
      <c r="AT609" s="181" t="s">
        <v>76</v>
      </c>
      <c r="AU609" s="181" t="s">
        <v>84</v>
      </c>
      <c r="AY609" s="180" t="s">
        <v>128</v>
      </c>
      <c r="BK609" s="182">
        <f>SUM(BK610:BK749)</f>
        <v>0</v>
      </c>
    </row>
    <row r="610" spans="2:65" s="1" customFormat="1" ht="38.25" customHeight="1">
      <c r="B610" s="41"/>
      <c r="C610" s="183" t="s">
        <v>919</v>
      </c>
      <c r="D610" s="183" t="s">
        <v>129</v>
      </c>
      <c r="E610" s="184" t="s">
        <v>920</v>
      </c>
      <c r="F610" s="185" t="s">
        <v>921</v>
      </c>
      <c r="G610" s="186" t="s">
        <v>869</v>
      </c>
      <c r="H610" s="187">
        <v>3</v>
      </c>
      <c r="I610" s="188"/>
      <c r="J610" s="189">
        <f>ROUND(I610*H610,2)</f>
        <v>0</v>
      </c>
      <c r="K610" s="185" t="s">
        <v>335</v>
      </c>
      <c r="L610" s="61"/>
      <c r="M610" s="190" t="s">
        <v>33</v>
      </c>
      <c r="N610" s="191" t="s">
        <v>48</v>
      </c>
      <c r="O610" s="42"/>
      <c r="P610" s="192">
        <f>O610*H610</f>
        <v>0</v>
      </c>
      <c r="Q610" s="192">
        <v>0</v>
      </c>
      <c r="R610" s="192">
        <f>Q610*H610</f>
        <v>0</v>
      </c>
      <c r="S610" s="192">
        <v>0</v>
      </c>
      <c r="T610" s="193">
        <f>S610*H610</f>
        <v>0</v>
      </c>
      <c r="AR610" s="24" t="s">
        <v>132</v>
      </c>
      <c r="AT610" s="24" t="s">
        <v>129</v>
      </c>
      <c r="AU610" s="24" t="s">
        <v>87</v>
      </c>
      <c r="AY610" s="24" t="s">
        <v>128</v>
      </c>
      <c r="BE610" s="194">
        <f>IF(N610="základní",J610,0)</f>
        <v>0</v>
      </c>
      <c r="BF610" s="194">
        <f>IF(N610="snížená",J610,0)</f>
        <v>0</v>
      </c>
      <c r="BG610" s="194">
        <f>IF(N610="zákl. přenesená",J610,0)</f>
        <v>0</v>
      </c>
      <c r="BH610" s="194">
        <f>IF(N610="sníž. přenesená",J610,0)</f>
        <v>0</v>
      </c>
      <c r="BI610" s="194">
        <f>IF(N610="nulová",J610,0)</f>
        <v>0</v>
      </c>
      <c r="BJ610" s="24" t="s">
        <v>84</v>
      </c>
      <c r="BK610" s="194">
        <f>ROUND(I610*H610,2)</f>
        <v>0</v>
      </c>
      <c r="BL610" s="24" t="s">
        <v>132</v>
      </c>
      <c r="BM610" s="24" t="s">
        <v>922</v>
      </c>
    </row>
    <row r="611" spans="2:65" s="1" customFormat="1" ht="60">
      <c r="B611" s="41"/>
      <c r="C611" s="63"/>
      <c r="D611" s="195" t="s">
        <v>134</v>
      </c>
      <c r="E611" s="63"/>
      <c r="F611" s="196" t="s">
        <v>840</v>
      </c>
      <c r="G611" s="63"/>
      <c r="H611" s="63"/>
      <c r="I611" s="156"/>
      <c r="J611" s="63"/>
      <c r="K611" s="63"/>
      <c r="L611" s="61"/>
      <c r="M611" s="197"/>
      <c r="N611" s="42"/>
      <c r="O611" s="42"/>
      <c r="P611" s="42"/>
      <c r="Q611" s="42"/>
      <c r="R611" s="42"/>
      <c r="S611" s="42"/>
      <c r="T611" s="78"/>
      <c r="AT611" s="24" t="s">
        <v>134</v>
      </c>
      <c r="AU611" s="24" t="s">
        <v>87</v>
      </c>
    </row>
    <row r="612" spans="2:65" s="11" customFormat="1" ht="24">
      <c r="B612" s="211"/>
      <c r="C612" s="212"/>
      <c r="D612" s="195" t="s">
        <v>276</v>
      </c>
      <c r="E612" s="213" t="s">
        <v>33</v>
      </c>
      <c r="F612" s="214" t="s">
        <v>923</v>
      </c>
      <c r="G612" s="212"/>
      <c r="H612" s="213" t="s">
        <v>33</v>
      </c>
      <c r="I612" s="215"/>
      <c r="J612" s="212"/>
      <c r="K612" s="212"/>
      <c r="L612" s="216"/>
      <c r="M612" s="217"/>
      <c r="N612" s="218"/>
      <c r="O612" s="218"/>
      <c r="P612" s="218"/>
      <c r="Q612" s="218"/>
      <c r="R612" s="218"/>
      <c r="S612" s="218"/>
      <c r="T612" s="219"/>
      <c r="AT612" s="220" t="s">
        <v>276</v>
      </c>
      <c r="AU612" s="220" t="s">
        <v>87</v>
      </c>
      <c r="AV612" s="11" t="s">
        <v>84</v>
      </c>
      <c r="AW612" s="11" t="s">
        <v>40</v>
      </c>
      <c r="AX612" s="11" t="s">
        <v>77</v>
      </c>
      <c r="AY612" s="220" t="s">
        <v>128</v>
      </c>
    </row>
    <row r="613" spans="2:65" s="11" customFormat="1" ht="12">
      <c r="B613" s="211"/>
      <c r="C613" s="212"/>
      <c r="D613" s="195" t="s">
        <v>276</v>
      </c>
      <c r="E613" s="213" t="s">
        <v>33</v>
      </c>
      <c r="F613" s="214" t="s">
        <v>924</v>
      </c>
      <c r="G613" s="212"/>
      <c r="H613" s="213" t="s">
        <v>33</v>
      </c>
      <c r="I613" s="215"/>
      <c r="J613" s="212"/>
      <c r="K613" s="212"/>
      <c r="L613" s="216"/>
      <c r="M613" s="217"/>
      <c r="N613" s="218"/>
      <c r="O613" s="218"/>
      <c r="P613" s="218"/>
      <c r="Q613" s="218"/>
      <c r="R613" s="218"/>
      <c r="S613" s="218"/>
      <c r="T613" s="219"/>
      <c r="AT613" s="220" t="s">
        <v>276</v>
      </c>
      <c r="AU613" s="220" t="s">
        <v>87</v>
      </c>
      <c r="AV613" s="11" t="s">
        <v>84</v>
      </c>
      <c r="AW613" s="11" t="s">
        <v>40</v>
      </c>
      <c r="AX613" s="11" t="s">
        <v>77</v>
      </c>
      <c r="AY613" s="220" t="s">
        <v>128</v>
      </c>
    </row>
    <row r="614" spans="2:65" s="11" customFormat="1" ht="12">
      <c r="B614" s="211"/>
      <c r="C614" s="212"/>
      <c r="D614" s="195" t="s">
        <v>276</v>
      </c>
      <c r="E614" s="213" t="s">
        <v>33</v>
      </c>
      <c r="F614" s="214" t="s">
        <v>842</v>
      </c>
      <c r="G614" s="212"/>
      <c r="H614" s="213" t="s">
        <v>33</v>
      </c>
      <c r="I614" s="215"/>
      <c r="J614" s="212"/>
      <c r="K614" s="212"/>
      <c r="L614" s="216"/>
      <c r="M614" s="217"/>
      <c r="N614" s="218"/>
      <c r="O614" s="218"/>
      <c r="P614" s="218"/>
      <c r="Q614" s="218"/>
      <c r="R614" s="218"/>
      <c r="S614" s="218"/>
      <c r="T614" s="219"/>
      <c r="AT614" s="220" t="s">
        <v>276</v>
      </c>
      <c r="AU614" s="220" t="s">
        <v>87</v>
      </c>
      <c r="AV614" s="11" t="s">
        <v>84</v>
      </c>
      <c r="AW614" s="11" t="s">
        <v>40</v>
      </c>
      <c r="AX614" s="11" t="s">
        <v>77</v>
      </c>
      <c r="AY614" s="220" t="s">
        <v>128</v>
      </c>
    </row>
    <row r="615" spans="2:65" s="12" customFormat="1" ht="12">
      <c r="B615" s="221"/>
      <c r="C615" s="222"/>
      <c r="D615" s="195" t="s">
        <v>276</v>
      </c>
      <c r="E615" s="223" t="s">
        <v>33</v>
      </c>
      <c r="F615" s="224" t="s">
        <v>143</v>
      </c>
      <c r="G615" s="222"/>
      <c r="H615" s="225">
        <v>3</v>
      </c>
      <c r="I615" s="226"/>
      <c r="J615" s="222"/>
      <c r="K615" s="222"/>
      <c r="L615" s="227"/>
      <c r="M615" s="228"/>
      <c r="N615" s="229"/>
      <c r="O615" s="229"/>
      <c r="P615" s="229"/>
      <c r="Q615" s="229"/>
      <c r="R615" s="229"/>
      <c r="S615" s="229"/>
      <c r="T615" s="230"/>
      <c r="AT615" s="231" t="s">
        <v>276</v>
      </c>
      <c r="AU615" s="231" t="s">
        <v>87</v>
      </c>
      <c r="AV615" s="12" t="s">
        <v>87</v>
      </c>
      <c r="AW615" s="12" t="s">
        <v>40</v>
      </c>
      <c r="AX615" s="12" t="s">
        <v>77</v>
      </c>
      <c r="AY615" s="231" t="s">
        <v>128</v>
      </c>
    </row>
    <row r="616" spans="2:65" s="11" customFormat="1" ht="12">
      <c r="B616" s="211"/>
      <c r="C616" s="212"/>
      <c r="D616" s="195" t="s">
        <v>276</v>
      </c>
      <c r="E616" s="213" t="s">
        <v>33</v>
      </c>
      <c r="F616" s="214" t="s">
        <v>844</v>
      </c>
      <c r="G616" s="212"/>
      <c r="H616" s="213" t="s">
        <v>33</v>
      </c>
      <c r="I616" s="215"/>
      <c r="J616" s="212"/>
      <c r="K616" s="212"/>
      <c r="L616" s="216"/>
      <c r="M616" s="217"/>
      <c r="N616" s="218"/>
      <c r="O616" s="218"/>
      <c r="P616" s="218"/>
      <c r="Q616" s="218"/>
      <c r="R616" s="218"/>
      <c r="S616" s="218"/>
      <c r="T616" s="219"/>
      <c r="AT616" s="220" t="s">
        <v>276</v>
      </c>
      <c r="AU616" s="220" t="s">
        <v>87</v>
      </c>
      <c r="AV616" s="11" t="s">
        <v>84</v>
      </c>
      <c r="AW616" s="11" t="s">
        <v>40</v>
      </c>
      <c r="AX616" s="11" t="s">
        <v>77</v>
      </c>
      <c r="AY616" s="220" t="s">
        <v>128</v>
      </c>
    </row>
    <row r="617" spans="2:65" s="13" customFormat="1" ht="12">
      <c r="B617" s="232"/>
      <c r="C617" s="233"/>
      <c r="D617" s="195" t="s">
        <v>276</v>
      </c>
      <c r="E617" s="234" t="s">
        <v>33</v>
      </c>
      <c r="F617" s="235" t="s">
        <v>279</v>
      </c>
      <c r="G617" s="233"/>
      <c r="H617" s="236">
        <v>3</v>
      </c>
      <c r="I617" s="237"/>
      <c r="J617" s="233"/>
      <c r="K617" s="233"/>
      <c r="L617" s="238"/>
      <c r="M617" s="239"/>
      <c r="N617" s="240"/>
      <c r="O617" s="240"/>
      <c r="P617" s="240"/>
      <c r="Q617" s="240"/>
      <c r="R617" s="240"/>
      <c r="S617" s="240"/>
      <c r="T617" s="241"/>
      <c r="AT617" s="242" t="s">
        <v>276</v>
      </c>
      <c r="AU617" s="242" t="s">
        <v>87</v>
      </c>
      <c r="AV617" s="13" t="s">
        <v>132</v>
      </c>
      <c r="AW617" s="13" t="s">
        <v>40</v>
      </c>
      <c r="AX617" s="13" t="s">
        <v>84</v>
      </c>
      <c r="AY617" s="242" t="s">
        <v>128</v>
      </c>
    </row>
    <row r="618" spans="2:65" s="1" customFormat="1" ht="38.25" customHeight="1">
      <c r="B618" s="41"/>
      <c r="C618" s="183" t="s">
        <v>925</v>
      </c>
      <c r="D618" s="183" t="s">
        <v>129</v>
      </c>
      <c r="E618" s="184" t="s">
        <v>926</v>
      </c>
      <c r="F618" s="185" t="s">
        <v>927</v>
      </c>
      <c r="G618" s="186" t="s">
        <v>869</v>
      </c>
      <c r="H618" s="187">
        <v>1</v>
      </c>
      <c r="I618" s="188"/>
      <c r="J618" s="189">
        <f>ROUND(I618*H618,2)</f>
        <v>0</v>
      </c>
      <c r="K618" s="185" t="s">
        <v>335</v>
      </c>
      <c r="L618" s="61"/>
      <c r="M618" s="190" t="s">
        <v>33</v>
      </c>
      <c r="N618" s="191" t="s">
        <v>48</v>
      </c>
      <c r="O618" s="42"/>
      <c r="P618" s="192">
        <f>O618*H618</f>
        <v>0</v>
      </c>
      <c r="Q618" s="192">
        <v>0</v>
      </c>
      <c r="R618" s="192">
        <f>Q618*H618</f>
        <v>0</v>
      </c>
      <c r="S618" s="192">
        <v>0</v>
      </c>
      <c r="T618" s="193">
        <f>S618*H618</f>
        <v>0</v>
      </c>
      <c r="AR618" s="24" t="s">
        <v>132</v>
      </c>
      <c r="AT618" s="24" t="s">
        <v>129</v>
      </c>
      <c r="AU618" s="24" t="s">
        <v>87</v>
      </c>
      <c r="AY618" s="24" t="s">
        <v>128</v>
      </c>
      <c r="BE618" s="194">
        <f>IF(N618="základní",J618,0)</f>
        <v>0</v>
      </c>
      <c r="BF618" s="194">
        <f>IF(N618="snížená",J618,0)</f>
        <v>0</v>
      </c>
      <c r="BG618" s="194">
        <f>IF(N618="zákl. přenesená",J618,0)</f>
        <v>0</v>
      </c>
      <c r="BH618" s="194">
        <f>IF(N618="sníž. přenesená",J618,0)</f>
        <v>0</v>
      </c>
      <c r="BI618" s="194">
        <f>IF(N618="nulová",J618,0)</f>
        <v>0</v>
      </c>
      <c r="BJ618" s="24" t="s">
        <v>84</v>
      </c>
      <c r="BK618" s="194">
        <f>ROUND(I618*H618,2)</f>
        <v>0</v>
      </c>
      <c r="BL618" s="24" t="s">
        <v>132</v>
      </c>
      <c r="BM618" s="24" t="s">
        <v>928</v>
      </c>
    </row>
    <row r="619" spans="2:65" s="1" customFormat="1" ht="60">
      <c r="B619" s="41"/>
      <c r="C619" s="63"/>
      <c r="D619" s="195" t="s">
        <v>134</v>
      </c>
      <c r="E619" s="63"/>
      <c r="F619" s="196" t="s">
        <v>840</v>
      </c>
      <c r="G619" s="63"/>
      <c r="H619" s="63"/>
      <c r="I619" s="156"/>
      <c r="J619" s="63"/>
      <c r="K619" s="63"/>
      <c r="L619" s="61"/>
      <c r="M619" s="197"/>
      <c r="N619" s="42"/>
      <c r="O619" s="42"/>
      <c r="P619" s="42"/>
      <c r="Q619" s="42"/>
      <c r="R619" s="42"/>
      <c r="S619" s="42"/>
      <c r="T619" s="78"/>
      <c r="AT619" s="24" t="s">
        <v>134</v>
      </c>
      <c r="AU619" s="24" t="s">
        <v>87</v>
      </c>
    </row>
    <row r="620" spans="2:65" s="11" customFormat="1" ht="24">
      <c r="B620" s="211"/>
      <c r="C620" s="212"/>
      <c r="D620" s="195" t="s">
        <v>276</v>
      </c>
      <c r="E620" s="213" t="s">
        <v>33</v>
      </c>
      <c r="F620" s="214" t="s">
        <v>923</v>
      </c>
      <c r="G620" s="212"/>
      <c r="H620" s="213" t="s">
        <v>33</v>
      </c>
      <c r="I620" s="215"/>
      <c r="J620" s="212"/>
      <c r="K620" s="212"/>
      <c r="L620" s="216"/>
      <c r="M620" s="217"/>
      <c r="N620" s="218"/>
      <c r="O620" s="218"/>
      <c r="P620" s="218"/>
      <c r="Q620" s="218"/>
      <c r="R620" s="218"/>
      <c r="S620" s="218"/>
      <c r="T620" s="219"/>
      <c r="AT620" s="220" t="s">
        <v>276</v>
      </c>
      <c r="AU620" s="220" t="s">
        <v>87</v>
      </c>
      <c r="AV620" s="11" t="s">
        <v>84</v>
      </c>
      <c r="AW620" s="11" t="s">
        <v>40</v>
      </c>
      <c r="AX620" s="11" t="s">
        <v>77</v>
      </c>
      <c r="AY620" s="220" t="s">
        <v>128</v>
      </c>
    </row>
    <row r="621" spans="2:65" s="11" customFormat="1" ht="12">
      <c r="B621" s="211"/>
      <c r="C621" s="212"/>
      <c r="D621" s="195" t="s">
        <v>276</v>
      </c>
      <c r="E621" s="213" t="s">
        <v>33</v>
      </c>
      <c r="F621" s="214" t="s">
        <v>924</v>
      </c>
      <c r="G621" s="212"/>
      <c r="H621" s="213" t="s">
        <v>33</v>
      </c>
      <c r="I621" s="215"/>
      <c r="J621" s="212"/>
      <c r="K621" s="212"/>
      <c r="L621" s="216"/>
      <c r="M621" s="217"/>
      <c r="N621" s="218"/>
      <c r="O621" s="218"/>
      <c r="P621" s="218"/>
      <c r="Q621" s="218"/>
      <c r="R621" s="218"/>
      <c r="S621" s="218"/>
      <c r="T621" s="219"/>
      <c r="AT621" s="220" t="s">
        <v>276</v>
      </c>
      <c r="AU621" s="220" t="s">
        <v>87</v>
      </c>
      <c r="AV621" s="11" t="s">
        <v>84</v>
      </c>
      <c r="AW621" s="11" t="s">
        <v>40</v>
      </c>
      <c r="AX621" s="11" t="s">
        <v>77</v>
      </c>
      <c r="AY621" s="220" t="s">
        <v>128</v>
      </c>
    </row>
    <row r="622" spans="2:65" s="11" customFormat="1" ht="12">
      <c r="B622" s="211"/>
      <c r="C622" s="212"/>
      <c r="D622" s="195" t="s">
        <v>276</v>
      </c>
      <c r="E622" s="213" t="s">
        <v>33</v>
      </c>
      <c r="F622" s="214" t="s">
        <v>842</v>
      </c>
      <c r="G622" s="212"/>
      <c r="H622" s="213" t="s">
        <v>33</v>
      </c>
      <c r="I622" s="215"/>
      <c r="J622" s="212"/>
      <c r="K622" s="212"/>
      <c r="L622" s="216"/>
      <c r="M622" s="217"/>
      <c r="N622" s="218"/>
      <c r="O622" s="218"/>
      <c r="P622" s="218"/>
      <c r="Q622" s="218"/>
      <c r="R622" s="218"/>
      <c r="S622" s="218"/>
      <c r="T622" s="219"/>
      <c r="AT622" s="220" t="s">
        <v>276</v>
      </c>
      <c r="AU622" s="220" t="s">
        <v>87</v>
      </c>
      <c r="AV622" s="11" t="s">
        <v>84</v>
      </c>
      <c r="AW622" s="11" t="s">
        <v>40</v>
      </c>
      <c r="AX622" s="11" t="s">
        <v>77</v>
      </c>
      <c r="AY622" s="220" t="s">
        <v>128</v>
      </c>
    </row>
    <row r="623" spans="2:65" s="12" customFormat="1" ht="12">
      <c r="B623" s="221"/>
      <c r="C623" s="222"/>
      <c r="D623" s="195" t="s">
        <v>276</v>
      </c>
      <c r="E623" s="223" t="s">
        <v>33</v>
      </c>
      <c r="F623" s="224" t="s">
        <v>84</v>
      </c>
      <c r="G623" s="222"/>
      <c r="H623" s="225">
        <v>1</v>
      </c>
      <c r="I623" s="226"/>
      <c r="J623" s="222"/>
      <c r="K623" s="222"/>
      <c r="L623" s="227"/>
      <c r="M623" s="228"/>
      <c r="N623" s="229"/>
      <c r="O623" s="229"/>
      <c r="P623" s="229"/>
      <c r="Q623" s="229"/>
      <c r="R623" s="229"/>
      <c r="S623" s="229"/>
      <c r="T623" s="230"/>
      <c r="AT623" s="231" t="s">
        <v>276</v>
      </c>
      <c r="AU623" s="231" t="s">
        <v>87</v>
      </c>
      <c r="AV623" s="12" t="s">
        <v>87</v>
      </c>
      <c r="AW623" s="12" t="s">
        <v>40</v>
      </c>
      <c r="AX623" s="12" t="s">
        <v>77</v>
      </c>
      <c r="AY623" s="231" t="s">
        <v>128</v>
      </c>
    </row>
    <row r="624" spans="2:65" s="11" customFormat="1" ht="12">
      <c r="B624" s="211"/>
      <c r="C624" s="212"/>
      <c r="D624" s="195" t="s">
        <v>276</v>
      </c>
      <c r="E624" s="213" t="s">
        <v>33</v>
      </c>
      <c r="F624" s="214" t="s">
        <v>844</v>
      </c>
      <c r="G624" s="212"/>
      <c r="H624" s="213" t="s">
        <v>33</v>
      </c>
      <c r="I624" s="215"/>
      <c r="J624" s="212"/>
      <c r="K624" s="212"/>
      <c r="L624" s="216"/>
      <c r="M624" s="217"/>
      <c r="N624" s="218"/>
      <c r="O624" s="218"/>
      <c r="P624" s="218"/>
      <c r="Q624" s="218"/>
      <c r="R624" s="218"/>
      <c r="S624" s="218"/>
      <c r="T624" s="219"/>
      <c r="AT624" s="220" t="s">
        <v>276</v>
      </c>
      <c r="AU624" s="220" t="s">
        <v>87</v>
      </c>
      <c r="AV624" s="11" t="s">
        <v>84</v>
      </c>
      <c r="AW624" s="11" t="s">
        <v>40</v>
      </c>
      <c r="AX624" s="11" t="s">
        <v>77</v>
      </c>
      <c r="AY624" s="220" t="s">
        <v>128</v>
      </c>
    </row>
    <row r="625" spans="2:65" s="13" customFormat="1" ht="12">
      <c r="B625" s="232"/>
      <c r="C625" s="233"/>
      <c r="D625" s="195" t="s">
        <v>276</v>
      </c>
      <c r="E625" s="234" t="s">
        <v>33</v>
      </c>
      <c r="F625" s="235" t="s">
        <v>279</v>
      </c>
      <c r="G625" s="233"/>
      <c r="H625" s="236">
        <v>1</v>
      </c>
      <c r="I625" s="237"/>
      <c r="J625" s="233"/>
      <c r="K625" s="233"/>
      <c r="L625" s="238"/>
      <c r="M625" s="239"/>
      <c r="N625" s="240"/>
      <c r="O625" s="240"/>
      <c r="P625" s="240"/>
      <c r="Q625" s="240"/>
      <c r="R625" s="240"/>
      <c r="S625" s="240"/>
      <c r="T625" s="241"/>
      <c r="AT625" s="242" t="s">
        <v>276</v>
      </c>
      <c r="AU625" s="242" t="s">
        <v>87</v>
      </c>
      <c r="AV625" s="13" t="s">
        <v>132</v>
      </c>
      <c r="AW625" s="13" t="s">
        <v>40</v>
      </c>
      <c r="AX625" s="13" t="s">
        <v>84</v>
      </c>
      <c r="AY625" s="242" t="s">
        <v>128</v>
      </c>
    </row>
    <row r="626" spans="2:65" s="1" customFormat="1" ht="38.25" customHeight="1">
      <c r="B626" s="41"/>
      <c r="C626" s="183" t="s">
        <v>929</v>
      </c>
      <c r="D626" s="183" t="s">
        <v>129</v>
      </c>
      <c r="E626" s="184" t="s">
        <v>930</v>
      </c>
      <c r="F626" s="185" t="s">
        <v>931</v>
      </c>
      <c r="G626" s="186" t="s">
        <v>869</v>
      </c>
      <c r="H626" s="187">
        <v>4</v>
      </c>
      <c r="I626" s="188"/>
      <c r="J626" s="189">
        <f>ROUND(I626*H626,2)</f>
        <v>0</v>
      </c>
      <c r="K626" s="185" t="s">
        <v>335</v>
      </c>
      <c r="L626" s="61"/>
      <c r="M626" s="190" t="s">
        <v>33</v>
      </c>
      <c r="N626" s="191" t="s">
        <v>48</v>
      </c>
      <c r="O626" s="42"/>
      <c r="P626" s="192">
        <f>O626*H626</f>
        <v>0</v>
      </c>
      <c r="Q626" s="192">
        <v>0</v>
      </c>
      <c r="R626" s="192">
        <f>Q626*H626</f>
        <v>0</v>
      </c>
      <c r="S626" s="192">
        <v>0</v>
      </c>
      <c r="T626" s="193">
        <f>S626*H626</f>
        <v>0</v>
      </c>
      <c r="AR626" s="24" t="s">
        <v>132</v>
      </c>
      <c r="AT626" s="24" t="s">
        <v>129</v>
      </c>
      <c r="AU626" s="24" t="s">
        <v>87</v>
      </c>
      <c r="AY626" s="24" t="s">
        <v>128</v>
      </c>
      <c r="BE626" s="194">
        <f>IF(N626="základní",J626,0)</f>
        <v>0</v>
      </c>
      <c r="BF626" s="194">
        <f>IF(N626="snížená",J626,0)</f>
        <v>0</v>
      </c>
      <c r="BG626" s="194">
        <f>IF(N626="zákl. přenesená",J626,0)</f>
        <v>0</v>
      </c>
      <c r="BH626" s="194">
        <f>IF(N626="sníž. přenesená",J626,0)</f>
        <v>0</v>
      </c>
      <c r="BI626" s="194">
        <f>IF(N626="nulová",J626,0)</f>
        <v>0</v>
      </c>
      <c r="BJ626" s="24" t="s">
        <v>84</v>
      </c>
      <c r="BK626" s="194">
        <f>ROUND(I626*H626,2)</f>
        <v>0</v>
      </c>
      <c r="BL626" s="24" t="s">
        <v>132</v>
      </c>
      <c r="BM626" s="24" t="s">
        <v>932</v>
      </c>
    </row>
    <row r="627" spans="2:65" s="1" customFormat="1" ht="60">
      <c r="B627" s="41"/>
      <c r="C627" s="63"/>
      <c r="D627" s="195" t="s">
        <v>134</v>
      </c>
      <c r="E627" s="63"/>
      <c r="F627" s="196" t="s">
        <v>840</v>
      </c>
      <c r="G627" s="63"/>
      <c r="H627" s="63"/>
      <c r="I627" s="156"/>
      <c r="J627" s="63"/>
      <c r="K627" s="63"/>
      <c r="L627" s="61"/>
      <c r="M627" s="197"/>
      <c r="N627" s="42"/>
      <c r="O627" s="42"/>
      <c r="P627" s="42"/>
      <c r="Q627" s="42"/>
      <c r="R627" s="42"/>
      <c r="S627" s="42"/>
      <c r="T627" s="78"/>
      <c r="AT627" s="24" t="s">
        <v>134</v>
      </c>
      <c r="AU627" s="24" t="s">
        <v>87</v>
      </c>
    </row>
    <row r="628" spans="2:65" s="11" customFormat="1" ht="24">
      <c r="B628" s="211"/>
      <c r="C628" s="212"/>
      <c r="D628" s="195" t="s">
        <v>276</v>
      </c>
      <c r="E628" s="213" t="s">
        <v>33</v>
      </c>
      <c r="F628" s="214" t="s">
        <v>923</v>
      </c>
      <c r="G628" s="212"/>
      <c r="H628" s="213" t="s">
        <v>33</v>
      </c>
      <c r="I628" s="215"/>
      <c r="J628" s="212"/>
      <c r="K628" s="212"/>
      <c r="L628" s="216"/>
      <c r="M628" s="217"/>
      <c r="N628" s="218"/>
      <c r="O628" s="218"/>
      <c r="P628" s="218"/>
      <c r="Q628" s="218"/>
      <c r="R628" s="218"/>
      <c r="S628" s="218"/>
      <c r="T628" s="219"/>
      <c r="AT628" s="220" t="s">
        <v>276</v>
      </c>
      <c r="AU628" s="220" t="s">
        <v>87</v>
      </c>
      <c r="AV628" s="11" t="s">
        <v>84</v>
      </c>
      <c r="AW628" s="11" t="s">
        <v>40</v>
      </c>
      <c r="AX628" s="11" t="s">
        <v>77</v>
      </c>
      <c r="AY628" s="220" t="s">
        <v>128</v>
      </c>
    </row>
    <row r="629" spans="2:65" s="11" customFormat="1" ht="12">
      <c r="B629" s="211"/>
      <c r="C629" s="212"/>
      <c r="D629" s="195" t="s">
        <v>276</v>
      </c>
      <c r="E629" s="213" t="s">
        <v>33</v>
      </c>
      <c r="F629" s="214" t="s">
        <v>924</v>
      </c>
      <c r="G629" s="212"/>
      <c r="H629" s="213" t="s">
        <v>33</v>
      </c>
      <c r="I629" s="215"/>
      <c r="J629" s="212"/>
      <c r="K629" s="212"/>
      <c r="L629" s="216"/>
      <c r="M629" s="217"/>
      <c r="N629" s="218"/>
      <c r="O629" s="218"/>
      <c r="P629" s="218"/>
      <c r="Q629" s="218"/>
      <c r="R629" s="218"/>
      <c r="S629" s="218"/>
      <c r="T629" s="219"/>
      <c r="AT629" s="220" t="s">
        <v>276</v>
      </c>
      <c r="AU629" s="220" t="s">
        <v>87</v>
      </c>
      <c r="AV629" s="11" t="s">
        <v>84</v>
      </c>
      <c r="AW629" s="11" t="s">
        <v>40</v>
      </c>
      <c r="AX629" s="11" t="s">
        <v>77</v>
      </c>
      <c r="AY629" s="220" t="s">
        <v>128</v>
      </c>
    </row>
    <row r="630" spans="2:65" s="11" customFormat="1" ht="12">
      <c r="B630" s="211"/>
      <c r="C630" s="212"/>
      <c r="D630" s="195" t="s">
        <v>276</v>
      </c>
      <c r="E630" s="213" t="s">
        <v>33</v>
      </c>
      <c r="F630" s="214" t="s">
        <v>842</v>
      </c>
      <c r="G630" s="212"/>
      <c r="H630" s="213" t="s">
        <v>33</v>
      </c>
      <c r="I630" s="215"/>
      <c r="J630" s="212"/>
      <c r="K630" s="212"/>
      <c r="L630" s="216"/>
      <c r="M630" s="217"/>
      <c r="N630" s="218"/>
      <c r="O630" s="218"/>
      <c r="P630" s="218"/>
      <c r="Q630" s="218"/>
      <c r="R630" s="218"/>
      <c r="S630" s="218"/>
      <c r="T630" s="219"/>
      <c r="AT630" s="220" t="s">
        <v>276</v>
      </c>
      <c r="AU630" s="220" t="s">
        <v>87</v>
      </c>
      <c r="AV630" s="11" t="s">
        <v>84</v>
      </c>
      <c r="AW630" s="11" t="s">
        <v>40</v>
      </c>
      <c r="AX630" s="11" t="s">
        <v>77</v>
      </c>
      <c r="AY630" s="220" t="s">
        <v>128</v>
      </c>
    </row>
    <row r="631" spans="2:65" s="12" customFormat="1" ht="12">
      <c r="B631" s="221"/>
      <c r="C631" s="222"/>
      <c r="D631" s="195" t="s">
        <v>276</v>
      </c>
      <c r="E631" s="223" t="s">
        <v>33</v>
      </c>
      <c r="F631" s="224" t="s">
        <v>132</v>
      </c>
      <c r="G631" s="222"/>
      <c r="H631" s="225">
        <v>4</v>
      </c>
      <c r="I631" s="226"/>
      <c r="J631" s="222"/>
      <c r="K631" s="222"/>
      <c r="L631" s="227"/>
      <c r="M631" s="228"/>
      <c r="N631" s="229"/>
      <c r="O631" s="229"/>
      <c r="P631" s="229"/>
      <c r="Q631" s="229"/>
      <c r="R631" s="229"/>
      <c r="S631" s="229"/>
      <c r="T631" s="230"/>
      <c r="AT631" s="231" t="s">
        <v>276</v>
      </c>
      <c r="AU631" s="231" t="s">
        <v>87</v>
      </c>
      <c r="AV631" s="12" t="s">
        <v>87</v>
      </c>
      <c r="AW631" s="12" t="s">
        <v>40</v>
      </c>
      <c r="AX631" s="12" t="s">
        <v>77</v>
      </c>
      <c r="AY631" s="231" t="s">
        <v>128</v>
      </c>
    </row>
    <row r="632" spans="2:65" s="11" customFormat="1" ht="12">
      <c r="B632" s="211"/>
      <c r="C632" s="212"/>
      <c r="D632" s="195" t="s">
        <v>276</v>
      </c>
      <c r="E632" s="213" t="s">
        <v>33</v>
      </c>
      <c r="F632" s="214" t="s">
        <v>844</v>
      </c>
      <c r="G632" s="212"/>
      <c r="H632" s="213" t="s">
        <v>33</v>
      </c>
      <c r="I632" s="215"/>
      <c r="J632" s="212"/>
      <c r="K632" s="212"/>
      <c r="L632" s="216"/>
      <c r="M632" s="217"/>
      <c r="N632" s="218"/>
      <c r="O632" s="218"/>
      <c r="P632" s="218"/>
      <c r="Q632" s="218"/>
      <c r="R632" s="218"/>
      <c r="S632" s="218"/>
      <c r="T632" s="219"/>
      <c r="AT632" s="220" t="s">
        <v>276</v>
      </c>
      <c r="AU632" s="220" t="s">
        <v>87</v>
      </c>
      <c r="AV632" s="11" t="s">
        <v>84</v>
      </c>
      <c r="AW632" s="11" t="s">
        <v>40</v>
      </c>
      <c r="AX632" s="11" t="s">
        <v>77</v>
      </c>
      <c r="AY632" s="220" t="s">
        <v>128</v>
      </c>
    </row>
    <row r="633" spans="2:65" s="13" customFormat="1" ht="12">
      <c r="B633" s="232"/>
      <c r="C633" s="233"/>
      <c r="D633" s="195" t="s">
        <v>276</v>
      </c>
      <c r="E633" s="234" t="s">
        <v>33</v>
      </c>
      <c r="F633" s="235" t="s">
        <v>279</v>
      </c>
      <c r="G633" s="233"/>
      <c r="H633" s="236">
        <v>4</v>
      </c>
      <c r="I633" s="237"/>
      <c r="J633" s="233"/>
      <c r="K633" s="233"/>
      <c r="L633" s="238"/>
      <c r="M633" s="239"/>
      <c r="N633" s="240"/>
      <c r="O633" s="240"/>
      <c r="P633" s="240"/>
      <c r="Q633" s="240"/>
      <c r="R633" s="240"/>
      <c r="S633" s="240"/>
      <c r="T633" s="241"/>
      <c r="AT633" s="242" t="s">
        <v>276</v>
      </c>
      <c r="AU633" s="242" t="s">
        <v>87</v>
      </c>
      <c r="AV633" s="13" t="s">
        <v>132</v>
      </c>
      <c r="AW633" s="13" t="s">
        <v>40</v>
      </c>
      <c r="AX633" s="13" t="s">
        <v>84</v>
      </c>
      <c r="AY633" s="242" t="s">
        <v>128</v>
      </c>
    </row>
    <row r="634" spans="2:65" s="1" customFormat="1" ht="38.25" customHeight="1">
      <c r="B634" s="41"/>
      <c r="C634" s="183" t="s">
        <v>933</v>
      </c>
      <c r="D634" s="183" t="s">
        <v>129</v>
      </c>
      <c r="E634" s="184" t="s">
        <v>934</v>
      </c>
      <c r="F634" s="185" t="s">
        <v>935</v>
      </c>
      <c r="G634" s="186" t="s">
        <v>869</v>
      </c>
      <c r="H634" s="187">
        <v>1</v>
      </c>
      <c r="I634" s="188"/>
      <c r="J634" s="189">
        <f>ROUND(I634*H634,2)</f>
        <v>0</v>
      </c>
      <c r="K634" s="185" t="s">
        <v>335</v>
      </c>
      <c r="L634" s="61"/>
      <c r="M634" s="190" t="s">
        <v>33</v>
      </c>
      <c r="N634" s="191" t="s">
        <v>48</v>
      </c>
      <c r="O634" s="42"/>
      <c r="P634" s="192">
        <f>O634*H634</f>
        <v>0</v>
      </c>
      <c r="Q634" s="192">
        <v>0</v>
      </c>
      <c r="R634" s="192">
        <f>Q634*H634</f>
        <v>0</v>
      </c>
      <c r="S634" s="192">
        <v>0</v>
      </c>
      <c r="T634" s="193">
        <f>S634*H634</f>
        <v>0</v>
      </c>
      <c r="AR634" s="24" t="s">
        <v>132</v>
      </c>
      <c r="AT634" s="24" t="s">
        <v>129</v>
      </c>
      <c r="AU634" s="24" t="s">
        <v>87</v>
      </c>
      <c r="AY634" s="24" t="s">
        <v>128</v>
      </c>
      <c r="BE634" s="194">
        <f>IF(N634="základní",J634,0)</f>
        <v>0</v>
      </c>
      <c r="BF634" s="194">
        <f>IF(N634="snížená",J634,0)</f>
        <v>0</v>
      </c>
      <c r="BG634" s="194">
        <f>IF(N634="zákl. přenesená",J634,0)</f>
        <v>0</v>
      </c>
      <c r="BH634" s="194">
        <f>IF(N634="sníž. přenesená",J634,0)</f>
        <v>0</v>
      </c>
      <c r="BI634" s="194">
        <f>IF(N634="nulová",J634,0)</f>
        <v>0</v>
      </c>
      <c r="BJ634" s="24" t="s">
        <v>84</v>
      </c>
      <c r="BK634" s="194">
        <f>ROUND(I634*H634,2)</f>
        <v>0</v>
      </c>
      <c r="BL634" s="24" t="s">
        <v>132</v>
      </c>
      <c r="BM634" s="24" t="s">
        <v>936</v>
      </c>
    </row>
    <row r="635" spans="2:65" s="1" customFormat="1" ht="60">
      <c r="B635" s="41"/>
      <c r="C635" s="63"/>
      <c r="D635" s="195" t="s">
        <v>134</v>
      </c>
      <c r="E635" s="63"/>
      <c r="F635" s="196" t="s">
        <v>840</v>
      </c>
      <c r="G635" s="63"/>
      <c r="H635" s="63"/>
      <c r="I635" s="156"/>
      <c r="J635" s="63"/>
      <c r="K635" s="63"/>
      <c r="L635" s="61"/>
      <c r="M635" s="197"/>
      <c r="N635" s="42"/>
      <c r="O635" s="42"/>
      <c r="P635" s="42"/>
      <c r="Q635" s="42"/>
      <c r="R635" s="42"/>
      <c r="S635" s="42"/>
      <c r="T635" s="78"/>
      <c r="AT635" s="24" t="s">
        <v>134</v>
      </c>
      <c r="AU635" s="24" t="s">
        <v>87</v>
      </c>
    </row>
    <row r="636" spans="2:65" s="11" customFormat="1" ht="24">
      <c r="B636" s="211"/>
      <c r="C636" s="212"/>
      <c r="D636" s="195" t="s">
        <v>276</v>
      </c>
      <c r="E636" s="213" t="s">
        <v>33</v>
      </c>
      <c r="F636" s="214" t="s">
        <v>923</v>
      </c>
      <c r="G636" s="212"/>
      <c r="H636" s="213" t="s">
        <v>33</v>
      </c>
      <c r="I636" s="215"/>
      <c r="J636" s="212"/>
      <c r="K636" s="212"/>
      <c r="L636" s="216"/>
      <c r="M636" s="217"/>
      <c r="N636" s="218"/>
      <c r="O636" s="218"/>
      <c r="P636" s="218"/>
      <c r="Q636" s="218"/>
      <c r="R636" s="218"/>
      <c r="S636" s="218"/>
      <c r="T636" s="219"/>
      <c r="AT636" s="220" t="s">
        <v>276</v>
      </c>
      <c r="AU636" s="220" t="s">
        <v>87</v>
      </c>
      <c r="AV636" s="11" t="s">
        <v>84</v>
      </c>
      <c r="AW636" s="11" t="s">
        <v>40</v>
      </c>
      <c r="AX636" s="11" t="s">
        <v>77</v>
      </c>
      <c r="AY636" s="220" t="s">
        <v>128</v>
      </c>
    </row>
    <row r="637" spans="2:65" s="11" customFormat="1" ht="12">
      <c r="B637" s="211"/>
      <c r="C637" s="212"/>
      <c r="D637" s="195" t="s">
        <v>276</v>
      </c>
      <c r="E637" s="213" t="s">
        <v>33</v>
      </c>
      <c r="F637" s="214" t="s">
        <v>924</v>
      </c>
      <c r="G637" s="212"/>
      <c r="H637" s="213" t="s">
        <v>33</v>
      </c>
      <c r="I637" s="215"/>
      <c r="J637" s="212"/>
      <c r="K637" s="212"/>
      <c r="L637" s="216"/>
      <c r="M637" s="217"/>
      <c r="N637" s="218"/>
      <c r="O637" s="218"/>
      <c r="P637" s="218"/>
      <c r="Q637" s="218"/>
      <c r="R637" s="218"/>
      <c r="S637" s="218"/>
      <c r="T637" s="219"/>
      <c r="AT637" s="220" t="s">
        <v>276</v>
      </c>
      <c r="AU637" s="220" t="s">
        <v>87</v>
      </c>
      <c r="AV637" s="11" t="s">
        <v>84</v>
      </c>
      <c r="AW637" s="11" t="s">
        <v>40</v>
      </c>
      <c r="AX637" s="11" t="s">
        <v>77</v>
      </c>
      <c r="AY637" s="220" t="s">
        <v>128</v>
      </c>
    </row>
    <row r="638" spans="2:65" s="11" customFormat="1" ht="12">
      <c r="B638" s="211"/>
      <c r="C638" s="212"/>
      <c r="D638" s="195" t="s">
        <v>276</v>
      </c>
      <c r="E638" s="213" t="s">
        <v>33</v>
      </c>
      <c r="F638" s="214" t="s">
        <v>842</v>
      </c>
      <c r="G638" s="212"/>
      <c r="H638" s="213" t="s">
        <v>33</v>
      </c>
      <c r="I638" s="215"/>
      <c r="J638" s="212"/>
      <c r="K638" s="212"/>
      <c r="L638" s="216"/>
      <c r="M638" s="217"/>
      <c r="N638" s="218"/>
      <c r="O638" s="218"/>
      <c r="P638" s="218"/>
      <c r="Q638" s="218"/>
      <c r="R638" s="218"/>
      <c r="S638" s="218"/>
      <c r="T638" s="219"/>
      <c r="AT638" s="220" t="s">
        <v>276</v>
      </c>
      <c r="AU638" s="220" t="s">
        <v>87</v>
      </c>
      <c r="AV638" s="11" t="s">
        <v>84</v>
      </c>
      <c r="AW638" s="11" t="s">
        <v>40</v>
      </c>
      <c r="AX638" s="11" t="s">
        <v>77</v>
      </c>
      <c r="AY638" s="220" t="s">
        <v>128</v>
      </c>
    </row>
    <row r="639" spans="2:65" s="12" customFormat="1" ht="12">
      <c r="B639" s="221"/>
      <c r="C639" s="222"/>
      <c r="D639" s="195" t="s">
        <v>276</v>
      </c>
      <c r="E639" s="223" t="s">
        <v>33</v>
      </c>
      <c r="F639" s="224" t="s">
        <v>84</v>
      </c>
      <c r="G639" s="222"/>
      <c r="H639" s="225">
        <v>1</v>
      </c>
      <c r="I639" s="226"/>
      <c r="J639" s="222"/>
      <c r="K639" s="222"/>
      <c r="L639" s="227"/>
      <c r="M639" s="228"/>
      <c r="N639" s="229"/>
      <c r="O639" s="229"/>
      <c r="P639" s="229"/>
      <c r="Q639" s="229"/>
      <c r="R639" s="229"/>
      <c r="S639" s="229"/>
      <c r="T639" s="230"/>
      <c r="AT639" s="231" t="s">
        <v>276</v>
      </c>
      <c r="AU639" s="231" t="s">
        <v>87</v>
      </c>
      <c r="AV639" s="12" t="s">
        <v>87</v>
      </c>
      <c r="AW639" s="12" t="s">
        <v>40</v>
      </c>
      <c r="AX639" s="12" t="s">
        <v>77</v>
      </c>
      <c r="AY639" s="231" t="s">
        <v>128</v>
      </c>
    </row>
    <row r="640" spans="2:65" s="11" customFormat="1" ht="12">
      <c r="B640" s="211"/>
      <c r="C640" s="212"/>
      <c r="D640" s="195" t="s">
        <v>276</v>
      </c>
      <c r="E640" s="213" t="s">
        <v>33</v>
      </c>
      <c r="F640" s="214" t="s">
        <v>844</v>
      </c>
      <c r="G640" s="212"/>
      <c r="H640" s="213" t="s">
        <v>33</v>
      </c>
      <c r="I640" s="215"/>
      <c r="J640" s="212"/>
      <c r="K640" s="212"/>
      <c r="L640" s="216"/>
      <c r="M640" s="217"/>
      <c r="N640" s="218"/>
      <c r="O640" s="218"/>
      <c r="P640" s="218"/>
      <c r="Q640" s="218"/>
      <c r="R640" s="218"/>
      <c r="S640" s="218"/>
      <c r="T640" s="219"/>
      <c r="AT640" s="220" t="s">
        <v>276</v>
      </c>
      <c r="AU640" s="220" t="s">
        <v>87</v>
      </c>
      <c r="AV640" s="11" t="s">
        <v>84</v>
      </c>
      <c r="AW640" s="11" t="s">
        <v>40</v>
      </c>
      <c r="AX640" s="11" t="s">
        <v>77</v>
      </c>
      <c r="AY640" s="220" t="s">
        <v>128</v>
      </c>
    </row>
    <row r="641" spans="2:65" s="13" customFormat="1" ht="12">
      <c r="B641" s="232"/>
      <c r="C641" s="233"/>
      <c r="D641" s="195" t="s">
        <v>276</v>
      </c>
      <c r="E641" s="234" t="s">
        <v>33</v>
      </c>
      <c r="F641" s="235" t="s">
        <v>279</v>
      </c>
      <c r="G641" s="233"/>
      <c r="H641" s="236">
        <v>1</v>
      </c>
      <c r="I641" s="237"/>
      <c r="J641" s="233"/>
      <c r="K641" s="233"/>
      <c r="L641" s="238"/>
      <c r="M641" s="239"/>
      <c r="N641" s="240"/>
      <c r="O641" s="240"/>
      <c r="P641" s="240"/>
      <c r="Q641" s="240"/>
      <c r="R641" s="240"/>
      <c r="S641" s="240"/>
      <c r="T641" s="241"/>
      <c r="AT641" s="242" t="s">
        <v>276</v>
      </c>
      <c r="AU641" s="242" t="s">
        <v>87</v>
      </c>
      <c r="AV641" s="13" t="s">
        <v>132</v>
      </c>
      <c r="AW641" s="13" t="s">
        <v>40</v>
      </c>
      <c r="AX641" s="13" t="s">
        <v>84</v>
      </c>
      <c r="AY641" s="242" t="s">
        <v>128</v>
      </c>
    </row>
    <row r="642" spans="2:65" s="1" customFormat="1" ht="16.5" customHeight="1">
      <c r="B642" s="41"/>
      <c r="C642" s="183" t="s">
        <v>937</v>
      </c>
      <c r="D642" s="183" t="s">
        <v>129</v>
      </c>
      <c r="E642" s="184" t="s">
        <v>938</v>
      </c>
      <c r="F642" s="185" t="s">
        <v>939</v>
      </c>
      <c r="G642" s="186" t="s">
        <v>869</v>
      </c>
      <c r="H642" s="187">
        <v>2</v>
      </c>
      <c r="I642" s="188"/>
      <c r="J642" s="189">
        <f>ROUND(I642*H642,2)</f>
        <v>0</v>
      </c>
      <c r="K642" s="185" t="s">
        <v>335</v>
      </c>
      <c r="L642" s="61"/>
      <c r="M642" s="190" t="s">
        <v>33</v>
      </c>
      <c r="N642" s="191" t="s">
        <v>48</v>
      </c>
      <c r="O642" s="42"/>
      <c r="P642" s="192">
        <f>O642*H642</f>
        <v>0</v>
      </c>
      <c r="Q642" s="192">
        <v>0</v>
      </c>
      <c r="R642" s="192">
        <f>Q642*H642</f>
        <v>0</v>
      </c>
      <c r="S642" s="192">
        <v>0</v>
      </c>
      <c r="T642" s="193">
        <f>S642*H642</f>
        <v>0</v>
      </c>
      <c r="AR642" s="24" t="s">
        <v>132</v>
      </c>
      <c r="AT642" s="24" t="s">
        <v>129</v>
      </c>
      <c r="AU642" s="24" t="s">
        <v>87</v>
      </c>
      <c r="AY642" s="24" t="s">
        <v>128</v>
      </c>
      <c r="BE642" s="194">
        <f>IF(N642="základní",J642,0)</f>
        <v>0</v>
      </c>
      <c r="BF642" s="194">
        <f>IF(N642="snížená",J642,0)</f>
        <v>0</v>
      </c>
      <c r="BG642" s="194">
        <f>IF(N642="zákl. přenesená",J642,0)</f>
        <v>0</v>
      </c>
      <c r="BH642" s="194">
        <f>IF(N642="sníž. přenesená",J642,0)</f>
        <v>0</v>
      </c>
      <c r="BI642" s="194">
        <f>IF(N642="nulová",J642,0)</f>
        <v>0</v>
      </c>
      <c r="BJ642" s="24" t="s">
        <v>84</v>
      </c>
      <c r="BK642" s="194">
        <f>ROUND(I642*H642,2)</f>
        <v>0</v>
      </c>
      <c r="BL642" s="24" t="s">
        <v>132</v>
      </c>
      <c r="BM642" s="24" t="s">
        <v>940</v>
      </c>
    </row>
    <row r="643" spans="2:65" s="1" customFormat="1" ht="60">
      <c r="B643" s="41"/>
      <c r="C643" s="63"/>
      <c r="D643" s="195" t="s">
        <v>134</v>
      </c>
      <c r="E643" s="63"/>
      <c r="F643" s="196" t="s">
        <v>840</v>
      </c>
      <c r="G643" s="63"/>
      <c r="H643" s="63"/>
      <c r="I643" s="156"/>
      <c r="J643" s="63"/>
      <c r="K643" s="63"/>
      <c r="L643" s="61"/>
      <c r="M643" s="197"/>
      <c r="N643" s="42"/>
      <c r="O643" s="42"/>
      <c r="P643" s="42"/>
      <c r="Q643" s="42"/>
      <c r="R643" s="42"/>
      <c r="S643" s="42"/>
      <c r="T643" s="78"/>
      <c r="AT643" s="24" t="s">
        <v>134</v>
      </c>
      <c r="AU643" s="24" t="s">
        <v>87</v>
      </c>
    </row>
    <row r="644" spans="2:65" s="11" customFormat="1" ht="24">
      <c r="B644" s="211"/>
      <c r="C644" s="212"/>
      <c r="D644" s="195" t="s">
        <v>276</v>
      </c>
      <c r="E644" s="213" t="s">
        <v>33</v>
      </c>
      <c r="F644" s="214" t="s">
        <v>923</v>
      </c>
      <c r="G644" s="212"/>
      <c r="H644" s="213" t="s">
        <v>33</v>
      </c>
      <c r="I644" s="215"/>
      <c r="J644" s="212"/>
      <c r="K644" s="212"/>
      <c r="L644" s="216"/>
      <c r="M644" s="217"/>
      <c r="N644" s="218"/>
      <c r="O644" s="218"/>
      <c r="P644" s="218"/>
      <c r="Q644" s="218"/>
      <c r="R644" s="218"/>
      <c r="S644" s="218"/>
      <c r="T644" s="219"/>
      <c r="AT644" s="220" t="s">
        <v>276</v>
      </c>
      <c r="AU644" s="220" t="s">
        <v>87</v>
      </c>
      <c r="AV644" s="11" t="s">
        <v>84</v>
      </c>
      <c r="AW644" s="11" t="s">
        <v>40</v>
      </c>
      <c r="AX644" s="11" t="s">
        <v>77</v>
      </c>
      <c r="AY644" s="220" t="s">
        <v>128</v>
      </c>
    </row>
    <row r="645" spans="2:65" s="11" customFormat="1" ht="12">
      <c r="B645" s="211"/>
      <c r="C645" s="212"/>
      <c r="D645" s="195" t="s">
        <v>276</v>
      </c>
      <c r="E645" s="213" t="s">
        <v>33</v>
      </c>
      <c r="F645" s="214" t="s">
        <v>924</v>
      </c>
      <c r="G645" s="212"/>
      <c r="H645" s="213" t="s">
        <v>33</v>
      </c>
      <c r="I645" s="215"/>
      <c r="J645" s="212"/>
      <c r="K645" s="212"/>
      <c r="L645" s="216"/>
      <c r="M645" s="217"/>
      <c r="N645" s="218"/>
      <c r="O645" s="218"/>
      <c r="P645" s="218"/>
      <c r="Q645" s="218"/>
      <c r="R645" s="218"/>
      <c r="S645" s="218"/>
      <c r="T645" s="219"/>
      <c r="AT645" s="220" t="s">
        <v>276</v>
      </c>
      <c r="AU645" s="220" t="s">
        <v>87</v>
      </c>
      <c r="AV645" s="11" t="s">
        <v>84</v>
      </c>
      <c r="AW645" s="11" t="s">
        <v>40</v>
      </c>
      <c r="AX645" s="11" t="s">
        <v>77</v>
      </c>
      <c r="AY645" s="220" t="s">
        <v>128</v>
      </c>
    </row>
    <row r="646" spans="2:65" s="11" customFormat="1" ht="12">
      <c r="B646" s="211"/>
      <c r="C646" s="212"/>
      <c r="D646" s="195" t="s">
        <v>276</v>
      </c>
      <c r="E646" s="213" t="s">
        <v>33</v>
      </c>
      <c r="F646" s="214" t="s">
        <v>842</v>
      </c>
      <c r="G646" s="212"/>
      <c r="H646" s="213" t="s">
        <v>33</v>
      </c>
      <c r="I646" s="215"/>
      <c r="J646" s="212"/>
      <c r="K646" s="212"/>
      <c r="L646" s="216"/>
      <c r="M646" s="217"/>
      <c r="N646" s="218"/>
      <c r="O646" s="218"/>
      <c r="P646" s="218"/>
      <c r="Q646" s="218"/>
      <c r="R646" s="218"/>
      <c r="S646" s="218"/>
      <c r="T646" s="219"/>
      <c r="AT646" s="220" t="s">
        <v>276</v>
      </c>
      <c r="AU646" s="220" t="s">
        <v>87</v>
      </c>
      <c r="AV646" s="11" t="s">
        <v>84</v>
      </c>
      <c r="AW646" s="11" t="s">
        <v>40</v>
      </c>
      <c r="AX646" s="11" t="s">
        <v>77</v>
      </c>
      <c r="AY646" s="220" t="s">
        <v>128</v>
      </c>
    </row>
    <row r="647" spans="2:65" s="12" customFormat="1" ht="12">
      <c r="B647" s="221"/>
      <c r="C647" s="222"/>
      <c r="D647" s="195" t="s">
        <v>276</v>
      </c>
      <c r="E647" s="223" t="s">
        <v>33</v>
      </c>
      <c r="F647" s="224" t="s">
        <v>87</v>
      </c>
      <c r="G647" s="222"/>
      <c r="H647" s="225">
        <v>2</v>
      </c>
      <c r="I647" s="226"/>
      <c r="J647" s="222"/>
      <c r="K647" s="222"/>
      <c r="L647" s="227"/>
      <c r="M647" s="228"/>
      <c r="N647" s="229"/>
      <c r="O647" s="229"/>
      <c r="P647" s="229"/>
      <c r="Q647" s="229"/>
      <c r="R647" s="229"/>
      <c r="S647" s="229"/>
      <c r="T647" s="230"/>
      <c r="AT647" s="231" t="s">
        <v>276</v>
      </c>
      <c r="AU647" s="231" t="s">
        <v>87</v>
      </c>
      <c r="AV647" s="12" t="s">
        <v>87</v>
      </c>
      <c r="AW647" s="12" t="s">
        <v>40</v>
      </c>
      <c r="AX647" s="12" t="s">
        <v>77</v>
      </c>
      <c r="AY647" s="231" t="s">
        <v>128</v>
      </c>
    </row>
    <row r="648" spans="2:65" s="11" customFormat="1" ht="12">
      <c r="B648" s="211"/>
      <c r="C648" s="212"/>
      <c r="D648" s="195" t="s">
        <v>276</v>
      </c>
      <c r="E648" s="213" t="s">
        <v>33</v>
      </c>
      <c r="F648" s="214" t="s">
        <v>844</v>
      </c>
      <c r="G648" s="212"/>
      <c r="H648" s="213" t="s">
        <v>33</v>
      </c>
      <c r="I648" s="215"/>
      <c r="J648" s="212"/>
      <c r="K648" s="212"/>
      <c r="L648" s="216"/>
      <c r="M648" s="217"/>
      <c r="N648" s="218"/>
      <c r="O648" s="218"/>
      <c r="P648" s="218"/>
      <c r="Q648" s="218"/>
      <c r="R648" s="218"/>
      <c r="S648" s="218"/>
      <c r="T648" s="219"/>
      <c r="AT648" s="220" t="s">
        <v>276</v>
      </c>
      <c r="AU648" s="220" t="s">
        <v>87</v>
      </c>
      <c r="AV648" s="11" t="s">
        <v>84</v>
      </c>
      <c r="AW648" s="11" t="s">
        <v>40</v>
      </c>
      <c r="AX648" s="11" t="s">
        <v>77</v>
      </c>
      <c r="AY648" s="220" t="s">
        <v>128</v>
      </c>
    </row>
    <row r="649" spans="2:65" s="13" customFormat="1" ht="12">
      <c r="B649" s="232"/>
      <c r="C649" s="233"/>
      <c r="D649" s="195" t="s">
        <v>276</v>
      </c>
      <c r="E649" s="234" t="s">
        <v>33</v>
      </c>
      <c r="F649" s="235" t="s">
        <v>279</v>
      </c>
      <c r="G649" s="233"/>
      <c r="H649" s="236">
        <v>2</v>
      </c>
      <c r="I649" s="237"/>
      <c r="J649" s="233"/>
      <c r="K649" s="233"/>
      <c r="L649" s="238"/>
      <c r="M649" s="239"/>
      <c r="N649" s="240"/>
      <c r="O649" s="240"/>
      <c r="P649" s="240"/>
      <c r="Q649" s="240"/>
      <c r="R649" s="240"/>
      <c r="S649" s="240"/>
      <c r="T649" s="241"/>
      <c r="AT649" s="242" t="s">
        <v>276</v>
      </c>
      <c r="AU649" s="242" t="s">
        <v>87</v>
      </c>
      <c r="AV649" s="13" t="s">
        <v>132</v>
      </c>
      <c r="AW649" s="13" t="s">
        <v>40</v>
      </c>
      <c r="AX649" s="13" t="s">
        <v>84</v>
      </c>
      <c r="AY649" s="242" t="s">
        <v>128</v>
      </c>
    </row>
    <row r="650" spans="2:65" s="1" customFormat="1" ht="16.5" customHeight="1">
      <c r="B650" s="41"/>
      <c r="C650" s="183" t="s">
        <v>941</v>
      </c>
      <c r="D650" s="183" t="s">
        <v>129</v>
      </c>
      <c r="E650" s="184" t="s">
        <v>942</v>
      </c>
      <c r="F650" s="185" t="s">
        <v>943</v>
      </c>
      <c r="G650" s="186" t="s">
        <v>869</v>
      </c>
      <c r="H650" s="187">
        <v>2</v>
      </c>
      <c r="I650" s="188"/>
      <c r="J650" s="189">
        <f>ROUND(I650*H650,2)</f>
        <v>0</v>
      </c>
      <c r="K650" s="185" t="s">
        <v>335</v>
      </c>
      <c r="L650" s="61"/>
      <c r="M650" s="190" t="s">
        <v>33</v>
      </c>
      <c r="N650" s="191" t="s">
        <v>48</v>
      </c>
      <c r="O650" s="42"/>
      <c r="P650" s="192">
        <f>O650*H650</f>
        <v>0</v>
      </c>
      <c r="Q650" s="192">
        <v>0</v>
      </c>
      <c r="R650" s="192">
        <f>Q650*H650</f>
        <v>0</v>
      </c>
      <c r="S650" s="192">
        <v>0</v>
      </c>
      <c r="T650" s="193">
        <f>S650*H650</f>
        <v>0</v>
      </c>
      <c r="AR650" s="24" t="s">
        <v>132</v>
      </c>
      <c r="AT650" s="24" t="s">
        <v>129</v>
      </c>
      <c r="AU650" s="24" t="s">
        <v>87</v>
      </c>
      <c r="AY650" s="24" t="s">
        <v>128</v>
      </c>
      <c r="BE650" s="194">
        <f>IF(N650="základní",J650,0)</f>
        <v>0</v>
      </c>
      <c r="BF650" s="194">
        <f>IF(N650="snížená",J650,0)</f>
        <v>0</v>
      </c>
      <c r="BG650" s="194">
        <f>IF(N650="zákl. přenesená",J650,0)</f>
        <v>0</v>
      </c>
      <c r="BH650" s="194">
        <f>IF(N650="sníž. přenesená",J650,0)</f>
        <v>0</v>
      </c>
      <c r="BI650" s="194">
        <f>IF(N650="nulová",J650,0)</f>
        <v>0</v>
      </c>
      <c r="BJ650" s="24" t="s">
        <v>84</v>
      </c>
      <c r="BK650" s="194">
        <f>ROUND(I650*H650,2)</f>
        <v>0</v>
      </c>
      <c r="BL650" s="24" t="s">
        <v>132</v>
      </c>
      <c r="BM650" s="24" t="s">
        <v>944</v>
      </c>
    </row>
    <row r="651" spans="2:65" s="1" customFormat="1" ht="60">
      <c r="B651" s="41"/>
      <c r="C651" s="63"/>
      <c r="D651" s="195" t="s">
        <v>134</v>
      </c>
      <c r="E651" s="63"/>
      <c r="F651" s="196" t="s">
        <v>840</v>
      </c>
      <c r="G651" s="63"/>
      <c r="H651" s="63"/>
      <c r="I651" s="156"/>
      <c r="J651" s="63"/>
      <c r="K651" s="63"/>
      <c r="L651" s="61"/>
      <c r="M651" s="197"/>
      <c r="N651" s="42"/>
      <c r="O651" s="42"/>
      <c r="P651" s="42"/>
      <c r="Q651" s="42"/>
      <c r="R651" s="42"/>
      <c r="S651" s="42"/>
      <c r="T651" s="78"/>
      <c r="AT651" s="24" t="s">
        <v>134</v>
      </c>
      <c r="AU651" s="24" t="s">
        <v>87</v>
      </c>
    </row>
    <row r="652" spans="2:65" s="11" customFormat="1" ht="24">
      <c r="B652" s="211"/>
      <c r="C652" s="212"/>
      <c r="D652" s="195" t="s">
        <v>276</v>
      </c>
      <c r="E652" s="213" t="s">
        <v>33</v>
      </c>
      <c r="F652" s="214" t="s">
        <v>923</v>
      </c>
      <c r="G652" s="212"/>
      <c r="H652" s="213" t="s">
        <v>33</v>
      </c>
      <c r="I652" s="215"/>
      <c r="J652" s="212"/>
      <c r="K652" s="212"/>
      <c r="L652" s="216"/>
      <c r="M652" s="217"/>
      <c r="N652" s="218"/>
      <c r="O652" s="218"/>
      <c r="P652" s="218"/>
      <c r="Q652" s="218"/>
      <c r="R652" s="218"/>
      <c r="S652" s="218"/>
      <c r="T652" s="219"/>
      <c r="AT652" s="220" t="s">
        <v>276</v>
      </c>
      <c r="AU652" s="220" t="s">
        <v>87</v>
      </c>
      <c r="AV652" s="11" t="s">
        <v>84</v>
      </c>
      <c r="AW652" s="11" t="s">
        <v>40</v>
      </c>
      <c r="AX652" s="11" t="s">
        <v>77</v>
      </c>
      <c r="AY652" s="220" t="s">
        <v>128</v>
      </c>
    </row>
    <row r="653" spans="2:65" s="11" customFormat="1" ht="12">
      <c r="B653" s="211"/>
      <c r="C653" s="212"/>
      <c r="D653" s="195" t="s">
        <v>276</v>
      </c>
      <c r="E653" s="213" t="s">
        <v>33</v>
      </c>
      <c r="F653" s="214" t="s">
        <v>924</v>
      </c>
      <c r="G653" s="212"/>
      <c r="H653" s="213" t="s">
        <v>33</v>
      </c>
      <c r="I653" s="215"/>
      <c r="J653" s="212"/>
      <c r="K653" s="212"/>
      <c r="L653" s="216"/>
      <c r="M653" s="217"/>
      <c r="N653" s="218"/>
      <c r="O653" s="218"/>
      <c r="P653" s="218"/>
      <c r="Q653" s="218"/>
      <c r="R653" s="218"/>
      <c r="S653" s="218"/>
      <c r="T653" s="219"/>
      <c r="AT653" s="220" t="s">
        <v>276</v>
      </c>
      <c r="AU653" s="220" t="s">
        <v>87</v>
      </c>
      <c r="AV653" s="11" t="s">
        <v>84</v>
      </c>
      <c r="AW653" s="11" t="s">
        <v>40</v>
      </c>
      <c r="AX653" s="11" t="s">
        <v>77</v>
      </c>
      <c r="AY653" s="220" t="s">
        <v>128</v>
      </c>
    </row>
    <row r="654" spans="2:65" s="11" customFormat="1" ht="12">
      <c r="B654" s="211"/>
      <c r="C654" s="212"/>
      <c r="D654" s="195" t="s">
        <v>276</v>
      </c>
      <c r="E654" s="213" t="s">
        <v>33</v>
      </c>
      <c r="F654" s="214" t="s">
        <v>842</v>
      </c>
      <c r="G654" s="212"/>
      <c r="H654" s="213" t="s">
        <v>33</v>
      </c>
      <c r="I654" s="215"/>
      <c r="J654" s="212"/>
      <c r="K654" s="212"/>
      <c r="L654" s="216"/>
      <c r="M654" s="217"/>
      <c r="N654" s="218"/>
      <c r="O654" s="218"/>
      <c r="P654" s="218"/>
      <c r="Q654" s="218"/>
      <c r="R654" s="218"/>
      <c r="S654" s="218"/>
      <c r="T654" s="219"/>
      <c r="AT654" s="220" t="s">
        <v>276</v>
      </c>
      <c r="AU654" s="220" t="s">
        <v>87</v>
      </c>
      <c r="AV654" s="11" t="s">
        <v>84</v>
      </c>
      <c r="AW654" s="11" t="s">
        <v>40</v>
      </c>
      <c r="AX654" s="11" t="s">
        <v>77</v>
      </c>
      <c r="AY654" s="220" t="s">
        <v>128</v>
      </c>
    </row>
    <row r="655" spans="2:65" s="12" customFormat="1" ht="12">
      <c r="B655" s="221"/>
      <c r="C655" s="222"/>
      <c r="D655" s="195" t="s">
        <v>276</v>
      </c>
      <c r="E655" s="223" t="s">
        <v>33</v>
      </c>
      <c r="F655" s="224" t="s">
        <v>87</v>
      </c>
      <c r="G655" s="222"/>
      <c r="H655" s="225">
        <v>2</v>
      </c>
      <c r="I655" s="226"/>
      <c r="J655" s="222"/>
      <c r="K655" s="222"/>
      <c r="L655" s="227"/>
      <c r="M655" s="228"/>
      <c r="N655" s="229"/>
      <c r="O655" s="229"/>
      <c r="P655" s="229"/>
      <c r="Q655" s="229"/>
      <c r="R655" s="229"/>
      <c r="S655" s="229"/>
      <c r="T655" s="230"/>
      <c r="AT655" s="231" t="s">
        <v>276</v>
      </c>
      <c r="AU655" s="231" t="s">
        <v>87</v>
      </c>
      <c r="AV655" s="12" t="s">
        <v>87</v>
      </c>
      <c r="AW655" s="12" t="s">
        <v>40</v>
      </c>
      <c r="AX655" s="12" t="s">
        <v>77</v>
      </c>
      <c r="AY655" s="231" t="s">
        <v>128</v>
      </c>
    </row>
    <row r="656" spans="2:65" s="11" customFormat="1" ht="12">
      <c r="B656" s="211"/>
      <c r="C656" s="212"/>
      <c r="D656" s="195" t="s">
        <v>276</v>
      </c>
      <c r="E656" s="213" t="s">
        <v>33</v>
      </c>
      <c r="F656" s="214" t="s">
        <v>844</v>
      </c>
      <c r="G656" s="212"/>
      <c r="H656" s="213" t="s">
        <v>33</v>
      </c>
      <c r="I656" s="215"/>
      <c r="J656" s="212"/>
      <c r="K656" s="212"/>
      <c r="L656" s="216"/>
      <c r="M656" s="217"/>
      <c r="N656" s="218"/>
      <c r="O656" s="218"/>
      <c r="P656" s="218"/>
      <c r="Q656" s="218"/>
      <c r="R656" s="218"/>
      <c r="S656" s="218"/>
      <c r="T656" s="219"/>
      <c r="AT656" s="220" t="s">
        <v>276</v>
      </c>
      <c r="AU656" s="220" t="s">
        <v>87</v>
      </c>
      <c r="AV656" s="11" t="s">
        <v>84</v>
      </c>
      <c r="AW656" s="11" t="s">
        <v>40</v>
      </c>
      <c r="AX656" s="11" t="s">
        <v>77</v>
      </c>
      <c r="AY656" s="220" t="s">
        <v>128</v>
      </c>
    </row>
    <row r="657" spans="2:65" s="13" customFormat="1" ht="12">
      <c r="B657" s="232"/>
      <c r="C657" s="233"/>
      <c r="D657" s="195" t="s">
        <v>276</v>
      </c>
      <c r="E657" s="234" t="s">
        <v>33</v>
      </c>
      <c r="F657" s="235" t="s">
        <v>279</v>
      </c>
      <c r="G657" s="233"/>
      <c r="H657" s="236">
        <v>2</v>
      </c>
      <c r="I657" s="237"/>
      <c r="J657" s="233"/>
      <c r="K657" s="233"/>
      <c r="L657" s="238"/>
      <c r="M657" s="239"/>
      <c r="N657" s="240"/>
      <c r="O657" s="240"/>
      <c r="P657" s="240"/>
      <c r="Q657" s="240"/>
      <c r="R657" s="240"/>
      <c r="S657" s="240"/>
      <c r="T657" s="241"/>
      <c r="AT657" s="242" t="s">
        <v>276</v>
      </c>
      <c r="AU657" s="242" t="s">
        <v>87</v>
      </c>
      <c r="AV657" s="13" t="s">
        <v>132</v>
      </c>
      <c r="AW657" s="13" t="s">
        <v>40</v>
      </c>
      <c r="AX657" s="13" t="s">
        <v>84</v>
      </c>
      <c r="AY657" s="242" t="s">
        <v>128</v>
      </c>
    </row>
    <row r="658" spans="2:65" s="1" customFormat="1" ht="16.5" customHeight="1">
      <c r="B658" s="41"/>
      <c r="C658" s="183" t="s">
        <v>945</v>
      </c>
      <c r="D658" s="183" t="s">
        <v>129</v>
      </c>
      <c r="E658" s="184" t="s">
        <v>946</v>
      </c>
      <c r="F658" s="185" t="s">
        <v>947</v>
      </c>
      <c r="G658" s="186" t="s">
        <v>869</v>
      </c>
      <c r="H658" s="187">
        <v>1</v>
      </c>
      <c r="I658" s="188"/>
      <c r="J658" s="189">
        <f>ROUND(I658*H658,2)</f>
        <v>0</v>
      </c>
      <c r="K658" s="185" t="s">
        <v>335</v>
      </c>
      <c r="L658" s="61"/>
      <c r="M658" s="190" t="s">
        <v>33</v>
      </c>
      <c r="N658" s="191" t="s">
        <v>48</v>
      </c>
      <c r="O658" s="42"/>
      <c r="P658" s="192">
        <f>O658*H658</f>
        <v>0</v>
      </c>
      <c r="Q658" s="192">
        <v>0</v>
      </c>
      <c r="R658" s="192">
        <f>Q658*H658</f>
        <v>0</v>
      </c>
      <c r="S658" s="192">
        <v>0</v>
      </c>
      <c r="T658" s="193">
        <f>S658*H658</f>
        <v>0</v>
      </c>
      <c r="AR658" s="24" t="s">
        <v>132</v>
      </c>
      <c r="AT658" s="24" t="s">
        <v>129</v>
      </c>
      <c r="AU658" s="24" t="s">
        <v>87</v>
      </c>
      <c r="AY658" s="24" t="s">
        <v>128</v>
      </c>
      <c r="BE658" s="194">
        <f>IF(N658="základní",J658,0)</f>
        <v>0</v>
      </c>
      <c r="BF658" s="194">
        <f>IF(N658="snížená",J658,0)</f>
        <v>0</v>
      </c>
      <c r="BG658" s="194">
        <f>IF(N658="zákl. přenesená",J658,0)</f>
        <v>0</v>
      </c>
      <c r="BH658" s="194">
        <f>IF(N658="sníž. přenesená",J658,0)</f>
        <v>0</v>
      </c>
      <c r="BI658" s="194">
        <f>IF(N658="nulová",J658,0)</f>
        <v>0</v>
      </c>
      <c r="BJ658" s="24" t="s">
        <v>84</v>
      </c>
      <c r="BK658" s="194">
        <f>ROUND(I658*H658,2)</f>
        <v>0</v>
      </c>
      <c r="BL658" s="24" t="s">
        <v>132</v>
      </c>
      <c r="BM658" s="24" t="s">
        <v>948</v>
      </c>
    </row>
    <row r="659" spans="2:65" s="1" customFormat="1" ht="60">
      <c r="B659" s="41"/>
      <c r="C659" s="63"/>
      <c r="D659" s="195" t="s">
        <v>134</v>
      </c>
      <c r="E659" s="63"/>
      <c r="F659" s="196" t="s">
        <v>840</v>
      </c>
      <c r="G659" s="63"/>
      <c r="H659" s="63"/>
      <c r="I659" s="156"/>
      <c r="J659" s="63"/>
      <c r="K659" s="63"/>
      <c r="L659" s="61"/>
      <c r="M659" s="197"/>
      <c r="N659" s="42"/>
      <c r="O659" s="42"/>
      <c r="P659" s="42"/>
      <c r="Q659" s="42"/>
      <c r="R659" s="42"/>
      <c r="S659" s="42"/>
      <c r="T659" s="78"/>
      <c r="AT659" s="24" t="s">
        <v>134</v>
      </c>
      <c r="AU659" s="24" t="s">
        <v>87</v>
      </c>
    </row>
    <row r="660" spans="2:65" s="11" customFormat="1" ht="24">
      <c r="B660" s="211"/>
      <c r="C660" s="212"/>
      <c r="D660" s="195" t="s">
        <v>276</v>
      </c>
      <c r="E660" s="213" t="s">
        <v>33</v>
      </c>
      <c r="F660" s="214" t="s">
        <v>923</v>
      </c>
      <c r="G660" s="212"/>
      <c r="H660" s="213" t="s">
        <v>33</v>
      </c>
      <c r="I660" s="215"/>
      <c r="J660" s="212"/>
      <c r="K660" s="212"/>
      <c r="L660" s="216"/>
      <c r="M660" s="217"/>
      <c r="N660" s="218"/>
      <c r="O660" s="218"/>
      <c r="P660" s="218"/>
      <c r="Q660" s="218"/>
      <c r="R660" s="218"/>
      <c r="S660" s="218"/>
      <c r="T660" s="219"/>
      <c r="AT660" s="220" t="s">
        <v>276</v>
      </c>
      <c r="AU660" s="220" t="s">
        <v>87</v>
      </c>
      <c r="AV660" s="11" t="s">
        <v>84</v>
      </c>
      <c r="AW660" s="11" t="s">
        <v>40</v>
      </c>
      <c r="AX660" s="11" t="s">
        <v>77</v>
      </c>
      <c r="AY660" s="220" t="s">
        <v>128</v>
      </c>
    </row>
    <row r="661" spans="2:65" s="11" customFormat="1" ht="12">
      <c r="B661" s="211"/>
      <c r="C661" s="212"/>
      <c r="D661" s="195" t="s">
        <v>276</v>
      </c>
      <c r="E661" s="213" t="s">
        <v>33</v>
      </c>
      <c r="F661" s="214" t="s">
        <v>924</v>
      </c>
      <c r="G661" s="212"/>
      <c r="H661" s="213" t="s">
        <v>33</v>
      </c>
      <c r="I661" s="215"/>
      <c r="J661" s="212"/>
      <c r="K661" s="212"/>
      <c r="L661" s="216"/>
      <c r="M661" s="217"/>
      <c r="N661" s="218"/>
      <c r="O661" s="218"/>
      <c r="P661" s="218"/>
      <c r="Q661" s="218"/>
      <c r="R661" s="218"/>
      <c r="S661" s="218"/>
      <c r="T661" s="219"/>
      <c r="AT661" s="220" t="s">
        <v>276</v>
      </c>
      <c r="AU661" s="220" t="s">
        <v>87</v>
      </c>
      <c r="AV661" s="11" t="s">
        <v>84</v>
      </c>
      <c r="AW661" s="11" t="s">
        <v>40</v>
      </c>
      <c r="AX661" s="11" t="s">
        <v>77</v>
      </c>
      <c r="AY661" s="220" t="s">
        <v>128</v>
      </c>
    </row>
    <row r="662" spans="2:65" s="11" customFormat="1" ht="12">
      <c r="B662" s="211"/>
      <c r="C662" s="212"/>
      <c r="D662" s="195" t="s">
        <v>276</v>
      </c>
      <c r="E662" s="213" t="s">
        <v>33</v>
      </c>
      <c r="F662" s="214" t="s">
        <v>842</v>
      </c>
      <c r="G662" s="212"/>
      <c r="H662" s="213" t="s">
        <v>33</v>
      </c>
      <c r="I662" s="215"/>
      <c r="J662" s="212"/>
      <c r="K662" s="212"/>
      <c r="L662" s="216"/>
      <c r="M662" s="217"/>
      <c r="N662" s="218"/>
      <c r="O662" s="218"/>
      <c r="P662" s="218"/>
      <c r="Q662" s="218"/>
      <c r="R662" s="218"/>
      <c r="S662" s="218"/>
      <c r="T662" s="219"/>
      <c r="AT662" s="220" t="s">
        <v>276</v>
      </c>
      <c r="AU662" s="220" t="s">
        <v>87</v>
      </c>
      <c r="AV662" s="11" t="s">
        <v>84</v>
      </c>
      <c r="AW662" s="11" t="s">
        <v>40</v>
      </c>
      <c r="AX662" s="11" t="s">
        <v>77</v>
      </c>
      <c r="AY662" s="220" t="s">
        <v>128</v>
      </c>
    </row>
    <row r="663" spans="2:65" s="12" customFormat="1" ht="12">
      <c r="B663" s="221"/>
      <c r="C663" s="222"/>
      <c r="D663" s="195" t="s">
        <v>276</v>
      </c>
      <c r="E663" s="223" t="s">
        <v>33</v>
      </c>
      <c r="F663" s="224" t="s">
        <v>84</v>
      </c>
      <c r="G663" s="222"/>
      <c r="H663" s="225">
        <v>1</v>
      </c>
      <c r="I663" s="226"/>
      <c r="J663" s="222"/>
      <c r="K663" s="222"/>
      <c r="L663" s="227"/>
      <c r="M663" s="228"/>
      <c r="N663" s="229"/>
      <c r="O663" s="229"/>
      <c r="P663" s="229"/>
      <c r="Q663" s="229"/>
      <c r="R663" s="229"/>
      <c r="S663" s="229"/>
      <c r="T663" s="230"/>
      <c r="AT663" s="231" t="s">
        <v>276</v>
      </c>
      <c r="AU663" s="231" t="s">
        <v>87</v>
      </c>
      <c r="AV663" s="12" t="s">
        <v>87</v>
      </c>
      <c r="AW663" s="12" t="s">
        <v>40</v>
      </c>
      <c r="AX663" s="12" t="s">
        <v>77</v>
      </c>
      <c r="AY663" s="231" t="s">
        <v>128</v>
      </c>
    </row>
    <row r="664" spans="2:65" s="11" customFormat="1" ht="12">
      <c r="B664" s="211"/>
      <c r="C664" s="212"/>
      <c r="D664" s="195" t="s">
        <v>276</v>
      </c>
      <c r="E664" s="213" t="s">
        <v>33</v>
      </c>
      <c r="F664" s="214" t="s">
        <v>844</v>
      </c>
      <c r="G664" s="212"/>
      <c r="H664" s="213" t="s">
        <v>33</v>
      </c>
      <c r="I664" s="215"/>
      <c r="J664" s="212"/>
      <c r="K664" s="212"/>
      <c r="L664" s="216"/>
      <c r="M664" s="217"/>
      <c r="N664" s="218"/>
      <c r="O664" s="218"/>
      <c r="P664" s="218"/>
      <c r="Q664" s="218"/>
      <c r="R664" s="218"/>
      <c r="S664" s="218"/>
      <c r="T664" s="219"/>
      <c r="AT664" s="220" t="s">
        <v>276</v>
      </c>
      <c r="AU664" s="220" t="s">
        <v>87</v>
      </c>
      <c r="AV664" s="11" t="s">
        <v>84</v>
      </c>
      <c r="AW664" s="11" t="s">
        <v>40</v>
      </c>
      <c r="AX664" s="11" t="s">
        <v>77</v>
      </c>
      <c r="AY664" s="220" t="s">
        <v>128</v>
      </c>
    </row>
    <row r="665" spans="2:65" s="13" customFormat="1" ht="12">
      <c r="B665" s="232"/>
      <c r="C665" s="233"/>
      <c r="D665" s="195" t="s">
        <v>276</v>
      </c>
      <c r="E665" s="234" t="s">
        <v>33</v>
      </c>
      <c r="F665" s="235" t="s">
        <v>279</v>
      </c>
      <c r="G665" s="233"/>
      <c r="H665" s="236">
        <v>1</v>
      </c>
      <c r="I665" s="237"/>
      <c r="J665" s="233"/>
      <c r="K665" s="233"/>
      <c r="L665" s="238"/>
      <c r="M665" s="239"/>
      <c r="N665" s="240"/>
      <c r="O665" s="240"/>
      <c r="P665" s="240"/>
      <c r="Q665" s="240"/>
      <c r="R665" s="240"/>
      <c r="S665" s="240"/>
      <c r="T665" s="241"/>
      <c r="AT665" s="242" t="s">
        <v>276</v>
      </c>
      <c r="AU665" s="242" t="s">
        <v>87</v>
      </c>
      <c r="AV665" s="13" t="s">
        <v>132</v>
      </c>
      <c r="AW665" s="13" t="s">
        <v>40</v>
      </c>
      <c r="AX665" s="13" t="s">
        <v>84</v>
      </c>
      <c r="AY665" s="242" t="s">
        <v>128</v>
      </c>
    </row>
    <row r="666" spans="2:65" s="1" customFormat="1" ht="16.5" customHeight="1">
      <c r="B666" s="41"/>
      <c r="C666" s="183" t="s">
        <v>949</v>
      </c>
      <c r="D666" s="183" t="s">
        <v>129</v>
      </c>
      <c r="E666" s="184" t="s">
        <v>950</v>
      </c>
      <c r="F666" s="185" t="s">
        <v>951</v>
      </c>
      <c r="G666" s="186" t="s">
        <v>869</v>
      </c>
      <c r="H666" s="187">
        <v>6</v>
      </c>
      <c r="I666" s="188"/>
      <c r="J666" s="189">
        <f>ROUND(I666*H666,2)</f>
        <v>0</v>
      </c>
      <c r="K666" s="185" t="s">
        <v>335</v>
      </c>
      <c r="L666" s="61"/>
      <c r="M666" s="190" t="s">
        <v>33</v>
      </c>
      <c r="N666" s="191" t="s">
        <v>48</v>
      </c>
      <c r="O666" s="42"/>
      <c r="P666" s="192">
        <f>O666*H666</f>
        <v>0</v>
      </c>
      <c r="Q666" s="192">
        <v>0</v>
      </c>
      <c r="R666" s="192">
        <f>Q666*H666</f>
        <v>0</v>
      </c>
      <c r="S666" s="192">
        <v>0</v>
      </c>
      <c r="T666" s="193">
        <f>S666*H666</f>
        <v>0</v>
      </c>
      <c r="AR666" s="24" t="s">
        <v>132</v>
      </c>
      <c r="AT666" s="24" t="s">
        <v>129</v>
      </c>
      <c r="AU666" s="24" t="s">
        <v>87</v>
      </c>
      <c r="AY666" s="24" t="s">
        <v>128</v>
      </c>
      <c r="BE666" s="194">
        <f>IF(N666="základní",J666,0)</f>
        <v>0</v>
      </c>
      <c r="BF666" s="194">
        <f>IF(N666="snížená",J666,0)</f>
        <v>0</v>
      </c>
      <c r="BG666" s="194">
        <f>IF(N666="zákl. přenesená",J666,0)</f>
        <v>0</v>
      </c>
      <c r="BH666" s="194">
        <f>IF(N666="sníž. přenesená",J666,0)</f>
        <v>0</v>
      </c>
      <c r="BI666" s="194">
        <f>IF(N666="nulová",J666,0)</f>
        <v>0</v>
      </c>
      <c r="BJ666" s="24" t="s">
        <v>84</v>
      </c>
      <c r="BK666" s="194">
        <f>ROUND(I666*H666,2)</f>
        <v>0</v>
      </c>
      <c r="BL666" s="24" t="s">
        <v>132</v>
      </c>
      <c r="BM666" s="24" t="s">
        <v>952</v>
      </c>
    </row>
    <row r="667" spans="2:65" s="1" customFormat="1" ht="60">
      <c r="B667" s="41"/>
      <c r="C667" s="63"/>
      <c r="D667" s="195" t="s">
        <v>134</v>
      </c>
      <c r="E667" s="63"/>
      <c r="F667" s="196" t="s">
        <v>840</v>
      </c>
      <c r="G667" s="63"/>
      <c r="H667" s="63"/>
      <c r="I667" s="156"/>
      <c r="J667" s="63"/>
      <c r="K667" s="63"/>
      <c r="L667" s="61"/>
      <c r="M667" s="197"/>
      <c r="N667" s="42"/>
      <c r="O667" s="42"/>
      <c r="P667" s="42"/>
      <c r="Q667" s="42"/>
      <c r="R667" s="42"/>
      <c r="S667" s="42"/>
      <c r="T667" s="78"/>
      <c r="AT667" s="24" t="s">
        <v>134</v>
      </c>
      <c r="AU667" s="24" t="s">
        <v>87</v>
      </c>
    </row>
    <row r="668" spans="2:65" s="11" customFormat="1" ht="24">
      <c r="B668" s="211"/>
      <c r="C668" s="212"/>
      <c r="D668" s="195" t="s">
        <v>276</v>
      </c>
      <c r="E668" s="213" t="s">
        <v>33</v>
      </c>
      <c r="F668" s="214" t="s">
        <v>923</v>
      </c>
      <c r="G668" s="212"/>
      <c r="H668" s="213" t="s">
        <v>33</v>
      </c>
      <c r="I668" s="215"/>
      <c r="J668" s="212"/>
      <c r="K668" s="212"/>
      <c r="L668" s="216"/>
      <c r="M668" s="217"/>
      <c r="N668" s="218"/>
      <c r="O668" s="218"/>
      <c r="P668" s="218"/>
      <c r="Q668" s="218"/>
      <c r="R668" s="218"/>
      <c r="S668" s="218"/>
      <c r="T668" s="219"/>
      <c r="AT668" s="220" t="s">
        <v>276</v>
      </c>
      <c r="AU668" s="220" t="s">
        <v>87</v>
      </c>
      <c r="AV668" s="11" t="s">
        <v>84</v>
      </c>
      <c r="AW668" s="11" t="s">
        <v>40</v>
      </c>
      <c r="AX668" s="11" t="s">
        <v>77</v>
      </c>
      <c r="AY668" s="220" t="s">
        <v>128</v>
      </c>
    </row>
    <row r="669" spans="2:65" s="11" customFormat="1" ht="12">
      <c r="B669" s="211"/>
      <c r="C669" s="212"/>
      <c r="D669" s="195" t="s">
        <v>276</v>
      </c>
      <c r="E669" s="213" t="s">
        <v>33</v>
      </c>
      <c r="F669" s="214" t="s">
        <v>924</v>
      </c>
      <c r="G669" s="212"/>
      <c r="H669" s="213" t="s">
        <v>33</v>
      </c>
      <c r="I669" s="215"/>
      <c r="J669" s="212"/>
      <c r="K669" s="212"/>
      <c r="L669" s="216"/>
      <c r="M669" s="217"/>
      <c r="N669" s="218"/>
      <c r="O669" s="218"/>
      <c r="P669" s="218"/>
      <c r="Q669" s="218"/>
      <c r="R669" s="218"/>
      <c r="S669" s="218"/>
      <c r="T669" s="219"/>
      <c r="AT669" s="220" t="s">
        <v>276</v>
      </c>
      <c r="AU669" s="220" t="s">
        <v>87</v>
      </c>
      <c r="AV669" s="11" t="s">
        <v>84</v>
      </c>
      <c r="AW669" s="11" t="s">
        <v>40</v>
      </c>
      <c r="AX669" s="11" t="s">
        <v>77</v>
      </c>
      <c r="AY669" s="220" t="s">
        <v>128</v>
      </c>
    </row>
    <row r="670" spans="2:65" s="11" customFormat="1" ht="12">
      <c r="B670" s="211"/>
      <c r="C670" s="212"/>
      <c r="D670" s="195" t="s">
        <v>276</v>
      </c>
      <c r="E670" s="213" t="s">
        <v>33</v>
      </c>
      <c r="F670" s="214" t="s">
        <v>842</v>
      </c>
      <c r="G670" s="212"/>
      <c r="H670" s="213" t="s">
        <v>33</v>
      </c>
      <c r="I670" s="215"/>
      <c r="J670" s="212"/>
      <c r="K670" s="212"/>
      <c r="L670" s="216"/>
      <c r="M670" s="217"/>
      <c r="N670" s="218"/>
      <c r="O670" s="218"/>
      <c r="P670" s="218"/>
      <c r="Q670" s="218"/>
      <c r="R670" s="218"/>
      <c r="S670" s="218"/>
      <c r="T670" s="219"/>
      <c r="AT670" s="220" t="s">
        <v>276</v>
      </c>
      <c r="AU670" s="220" t="s">
        <v>87</v>
      </c>
      <c r="AV670" s="11" t="s">
        <v>84</v>
      </c>
      <c r="AW670" s="11" t="s">
        <v>40</v>
      </c>
      <c r="AX670" s="11" t="s">
        <v>77</v>
      </c>
      <c r="AY670" s="220" t="s">
        <v>128</v>
      </c>
    </row>
    <row r="671" spans="2:65" s="12" customFormat="1" ht="12">
      <c r="B671" s="221"/>
      <c r="C671" s="222"/>
      <c r="D671" s="195" t="s">
        <v>276</v>
      </c>
      <c r="E671" s="223" t="s">
        <v>33</v>
      </c>
      <c r="F671" s="224" t="s">
        <v>156</v>
      </c>
      <c r="G671" s="222"/>
      <c r="H671" s="225">
        <v>6</v>
      </c>
      <c r="I671" s="226"/>
      <c r="J671" s="222"/>
      <c r="K671" s="222"/>
      <c r="L671" s="227"/>
      <c r="M671" s="228"/>
      <c r="N671" s="229"/>
      <c r="O671" s="229"/>
      <c r="P671" s="229"/>
      <c r="Q671" s="229"/>
      <c r="R671" s="229"/>
      <c r="S671" s="229"/>
      <c r="T671" s="230"/>
      <c r="AT671" s="231" t="s">
        <v>276</v>
      </c>
      <c r="AU671" s="231" t="s">
        <v>87</v>
      </c>
      <c r="AV671" s="12" t="s">
        <v>87</v>
      </c>
      <c r="AW671" s="12" t="s">
        <v>40</v>
      </c>
      <c r="AX671" s="12" t="s">
        <v>77</v>
      </c>
      <c r="AY671" s="231" t="s">
        <v>128</v>
      </c>
    </row>
    <row r="672" spans="2:65" s="11" customFormat="1" ht="12">
      <c r="B672" s="211"/>
      <c r="C672" s="212"/>
      <c r="D672" s="195" t="s">
        <v>276</v>
      </c>
      <c r="E672" s="213" t="s">
        <v>33</v>
      </c>
      <c r="F672" s="214" t="s">
        <v>844</v>
      </c>
      <c r="G672" s="212"/>
      <c r="H672" s="213" t="s">
        <v>33</v>
      </c>
      <c r="I672" s="215"/>
      <c r="J672" s="212"/>
      <c r="K672" s="212"/>
      <c r="L672" s="216"/>
      <c r="M672" s="217"/>
      <c r="N672" s="218"/>
      <c r="O672" s="218"/>
      <c r="P672" s="218"/>
      <c r="Q672" s="218"/>
      <c r="R672" s="218"/>
      <c r="S672" s="218"/>
      <c r="T672" s="219"/>
      <c r="AT672" s="220" t="s">
        <v>276</v>
      </c>
      <c r="AU672" s="220" t="s">
        <v>87</v>
      </c>
      <c r="AV672" s="11" t="s">
        <v>84</v>
      </c>
      <c r="AW672" s="11" t="s">
        <v>40</v>
      </c>
      <c r="AX672" s="11" t="s">
        <v>77</v>
      </c>
      <c r="AY672" s="220" t="s">
        <v>128</v>
      </c>
    </row>
    <row r="673" spans="2:65" s="13" customFormat="1" ht="12">
      <c r="B673" s="232"/>
      <c r="C673" s="233"/>
      <c r="D673" s="195" t="s">
        <v>276</v>
      </c>
      <c r="E673" s="234" t="s">
        <v>33</v>
      </c>
      <c r="F673" s="235" t="s">
        <v>279</v>
      </c>
      <c r="G673" s="233"/>
      <c r="H673" s="236">
        <v>6</v>
      </c>
      <c r="I673" s="237"/>
      <c r="J673" s="233"/>
      <c r="K673" s="233"/>
      <c r="L673" s="238"/>
      <c r="M673" s="239"/>
      <c r="N673" s="240"/>
      <c r="O673" s="240"/>
      <c r="P673" s="240"/>
      <c r="Q673" s="240"/>
      <c r="R673" s="240"/>
      <c r="S673" s="240"/>
      <c r="T673" s="241"/>
      <c r="AT673" s="242" t="s">
        <v>276</v>
      </c>
      <c r="AU673" s="242" t="s">
        <v>87</v>
      </c>
      <c r="AV673" s="13" t="s">
        <v>132</v>
      </c>
      <c r="AW673" s="13" t="s">
        <v>40</v>
      </c>
      <c r="AX673" s="13" t="s">
        <v>84</v>
      </c>
      <c r="AY673" s="242" t="s">
        <v>128</v>
      </c>
    </row>
    <row r="674" spans="2:65" s="1" customFormat="1" ht="16.5" customHeight="1">
      <c r="B674" s="41"/>
      <c r="C674" s="183" t="s">
        <v>953</v>
      </c>
      <c r="D674" s="183" t="s">
        <v>129</v>
      </c>
      <c r="E674" s="184" t="s">
        <v>954</v>
      </c>
      <c r="F674" s="185" t="s">
        <v>955</v>
      </c>
      <c r="G674" s="186" t="s">
        <v>869</v>
      </c>
      <c r="H674" s="187">
        <v>18</v>
      </c>
      <c r="I674" s="188"/>
      <c r="J674" s="189">
        <f>ROUND(I674*H674,2)</f>
        <v>0</v>
      </c>
      <c r="K674" s="185" t="s">
        <v>335</v>
      </c>
      <c r="L674" s="61"/>
      <c r="M674" s="190" t="s">
        <v>33</v>
      </c>
      <c r="N674" s="191" t="s">
        <v>48</v>
      </c>
      <c r="O674" s="42"/>
      <c r="P674" s="192">
        <f>O674*H674</f>
        <v>0</v>
      </c>
      <c r="Q674" s="192">
        <v>0</v>
      </c>
      <c r="R674" s="192">
        <f>Q674*H674</f>
        <v>0</v>
      </c>
      <c r="S674" s="192">
        <v>0</v>
      </c>
      <c r="T674" s="193">
        <f>S674*H674</f>
        <v>0</v>
      </c>
      <c r="AR674" s="24" t="s">
        <v>132</v>
      </c>
      <c r="AT674" s="24" t="s">
        <v>129</v>
      </c>
      <c r="AU674" s="24" t="s">
        <v>87</v>
      </c>
      <c r="AY674" s="24" t="s">
        <v>128</v>
      </c>
      <c r="BE674" s="194">
        <f>IF(N674="základní",J674,0)</f>
        <v>0</v>
      </c>
      <c r="BF674" s="194">
        <f>IF(N674="snížená",J674,0)</f>
        <v>0</v>
      </c>
      <c r="BG674" s="194">
        <f>IF(N674="zákl. přenesená",J674,0)</f>
        <v>0</v>
      </c>
      <c r="BH674" s="194">
        <f>IF(N674="sníž. přenesená",J674,0)</f>
        <v>0</v>
      </c>
      <c r="BI674" s="194">
        <f>IF(N674="nulová",J674,0)</f>
        <v>0</v>
      </c>
      <c r="BJ674" s="24" t="s">
        <v>84</v>
      </c>
      <c r="BK674" s="194">
        <f>ROUND(I674*H674,2)</f>
        <v>0</v>
      </c>
      <c r="BL674" s="24" t="s">
        <v>132</v>
      </c>
      <c r="BM674" s="24" t="s">
        <v>956</v>
      </c>
    </row>
    <row r="675" spans="2:65" s="1" customFormat="1" ht="60">
      <c r="B675" s="41"/>
      <c r="C675" s="63"/>
      <c r="D675" s="195" t="s">
        <v>134</v>
      </c>
      <c r="E675" s="63"/>
      <c r="F675" s="196" t="s">
        <v>840</v>
      </c>
      <c r="G675" s="63"/>
      <c r="H675" s="63"/>
      <c r="I675" s="156"/>
      <c r="J675" s="63"/>
      <c r="K675" s="63"/>
      <c r="L675" s="61"/>
      <c r="M675" s="197"/>
      <c r="N675" s="42"/>
      <c r="O675" s="42"/>
      <c r="P675" s="42"/>
      <c r="Q675" s="42"/>
      <c r="R675" s="42"/>
      <c r="S675" s="42"/>
      <c r="T675" s="78"/>
      <c r="AT675" s="24" t="s">
        <v>134</v>
      </c>
      <c r="AU675" s="24" t="s">
        <v>87</v>
      </c>
    </row>
    <row r="676" spans="2:65" s="11" customFormat="1" ht="24">
      <c r="B676" s="211"/>
      <c r="C676" s="212"/>
      <c r="D676" s="195" t="s">
        <v>276</v>
      </c>
      <c r="E676" s="213" t="s">
        <v>33</v>
      </c>
      <c r="F676" s="214" t="s">
        <v>923</v>
      </c>
      <c r="G676" s="212"/>
      <c r="H676" s="213" t="s">
        <v>33</v>
      </c>
      <c r="I676" s="215"/>
      <c r="J676" s="212"/>
      <c r="K676" s="212"/>
      <c r="L676" s="216"/>
      <c r="M676" s="217"/>
      <c r="N676" s="218"/>
      <c r="O676" s="218"/>
      <c r="P676" s="218"/>
      <c r="Q676" s="218"/>
      <c r="R676" s="218"/>
      <c r="S676" s="218"/>
      <c r="T676" s="219"/>
      <c r="AT676" s="220" t="s">
        <v>276</v>
      </c>
      <c r="AU676" s="220" t="s">
        <v>87</v>
      </c>
      <c r="AV676" s="11" t="s">
        <v>84</v>
      </c>
      <c r="AW676" s="11" t="s">
        <v>40</v>
      </c>
      <c r="AX676" s="11" t="s">
        <v>77</v>
      </c>
      <c r="AY676" s="220" t="s">
        <v>128</v>
      </c>
    </row>
    <row r="677" spans="2:65" s="11" customFormat="1" ht="12">
      <c r="B677" s="211"/>
      <c r="C677" s="212"/>
      <c r="D677" s="195" t="s">
        <v>276</v>
      </c>
      <c r="E677" s="213" t="s">
        <v>33</v>
      </c>
      <c r="F677" s="214" t="s">
        <v>924</v>
      </c>
      <c r="G677" s="212"/>
      <c r="H677" s="213" t="s">
        <v>33</v>
      </c>
      <c r="I677" s="215"/>
      <c r="J677" s="212"/>
      <c r="K677" s="212"/>
      <c r="L677" s="216"/>
      <c r="M677" s="217"/>
      <c r="N677" s="218"/>
      <c r="O677" s="218"/>
      <c r="P677" s="218"/>
      <c r="Q677" s="218"/>
      <c r="R677" s="218"/>
      <c r="S677" s="218"/>
      <c r="T677" s="219"/>
      <c r="AT677" s="220" t="s">
        <v>276</v>
      </c>
      <c r="AU677" s="220" t="s">
        <v>87</v>
      </c>
      <c r="AV677" s="11" t="s">
        <v>84</v>
      </c>
      <c r="AW677" s="11" t="s">
        <v>40</v>
      </c>
      <c r="AX677" s="11" t="s">
        <v>77</v>
      </c>
      <c r="AY677" s="220" t="s">
        <v>128</v>
      </c>
    </row>
    <row r="678" spans="2:65" s="11" customFormat="1" ht="12">
      <c r="B678" s="211"/>
      <c r="C678" s="212"/>
      <c r="D678" s="195" t="s">
        <v>276</v>
      </c>
      <c r="E678" s="213" t="s">
        <v>33</v>
      </c>
      <c r="F678" s="214" t="s">
        <v>842</v>
      </c>
      <c r="G678" s="212"/>
      <c r="H678" s="213" t="s">
        <v>33</v>
      </c>
      <c r="I678" s="215"/>
      <c r="J678" s="212"/>
      <c r="K678" s="212"/>
      <c r="L678" s="216"/>
      <c r="M678" s="217"/>
      <c r="N678" s="218"/>
      <c r="O678" s="218"/>
      <c r="P678" s="218"/>
      <c r="Q678" s="218"/>
      <c r="R678" s="218"/>
      <c r="S678" s="218"/>
      <c r="T678" s="219"/>
      <c r="AT678" s="220" t="s">
        <v>276</v>
      </c>
      <c r="AU678" s="220" t="s">
        <v>87</v>
      </c>
      <c r="AV678" s="11" t="s">
        <v>84</v>
      </c>
      <c r="AW678" s="11" t="s">
        <v>40</v>
      </c>
      <c r="AX678" s="11" t="s">
        <v>77</v>
      </c>
      <c r="AY678" s="220" t="s">
        <v>128</v>
      </c>
    </row>
    <row r="679" spans="2:65" s="12" customFormat="1" ht="12">
      <c r="B679" s="221"/>
      <c r="C679" s="222"/>
      <c r="D679" s="195" t="s">
        <v>276</v>
      </c>
      <c r="E679" s="223" t="s">
        <v>33</v>
      </c>
      <c r="F679" s="224" t="s">
        <v>203</v>
      </c>
      <c r="G679" s="222"/>
      <c r="H679" s="225">
        <v>18</v>
      </c>
      <c r="I679" s="226"/>
      <c r="J679" s="222"/>
      <c r="K679" s="222"/>
      <c r="L679" s="227"/>
      <c r="M679" s="228"/>
      <c r="N679" s="229"/>
      <c r="O679" s="229"/>
      <c r="P679" s="229"/>
      <c r="Q679" s="229"/>
      <c r="R679" s="229"/>
      <c r="S679" s="229"/>
      <c r="T679" s="230"/>
      <c r="AT679" s="231" t="s">
        <v>276</v>
      </c>
      <c r="AU679" s="231" t="s">
        <v>87</v>
      </c>
      <c r="AV679" s="12" t="s">
        <v>87</v>
      </c>
      <c r="AW679" s="12" t="s">
        <v>40</v>
      </c>
      <c r="AX679" s="12" t="s">
        <v>77</v>
      </c>
      <c r="AY679" s="231" t="s">
        <v>128</v>
      </c>
    </row>
    <row r="680" spans="2:65" s="11" customFormat="1" ht="12">
      <c r="B680" s="211"/>
      <c r="C680" s="212"/>
      <c r="D680" s="195" t="s">
        <v>276</v>
      </c>
      <c r="E680" s="213" t="s">
        <v>33</v>
      </c>
      <c r="F680" s="214" t="s">
        <v>844</v>
      </c>
      <c r="G680" s="212"/>
      <c r="H680" s="213" t="s">
        <v>33</v>
      </c>
      <c r="I680" s="215"/>
      <c r="J680" s="212"/>
      <c r="K680" s="212"/>
      <c r="L680" s="216"/>
      <c r="M680" s="217"/>
      <c r="N680" s="218"/>
      <c r="O680" s="218"/>
      <c r="P680" s="218"/>
      <c r="Q680" s="218"/>
      <c r="R680" s="218"/>
      <c r="S680" s="218"/>
      <c r="T680" s="219"/>
      <c r="AT680" s="220" t="s">
        <v>276</v>
      </c>
      <c r="AU680" s="220" t="s">
        <v>87</v>
      </c>
      <c r="AV680" s="11" t="s">
        <v>84</v>
      </c>
      <c r="AW680" s="11" t="s">
        <v>40</v>
      </c>
      <c r="AX680" s="11" t="s">
        <v>77</v>
      </c>
      <c r="AY680" s="220" t="s">
        <v>128</v>
      </c>
    </row>
    <row r="681" spans="2:65" s="13" customFormat="1" ht="12">
      <c r="B681" s="232"/>
      <c r="C681" s="233"/>
      <c r="D681" s="195" t="s">
        <v>276</v>
      </c>
      <c r="E681" s="234" t="s">
        <v>33</v>
      </c>
      <c r="F681" s="235" t="s">
        <v>279</v>
      </c>
      <c r="G681" s="233"/>
      <c r="H681" s="236">
        <v>18</v>
      </c>
      <c r="I681" s="237"/>
      <c r="J681" s="233"/>
      <c r="K681" s="233"/>
      <c r="L681" s="238"/>
      <c r="M681" s="239"/>
      <c r="N681" s="240"/>
      <c r="O681" s="240"/>
      <c r="P681" s="240"/>
      <c r="Q681" s="240"/>
      <c r="R681" s="240"/>
      <c r="S681" s="240"/>
      <c r="T681" s="241"/>
      <c r="AT681" s="242" t="s">
        <v>276</v>
      </c>
      <c r="AU681" s="242" t="s">
        <v>87</v>
      </c>
      <c r="AV681" s="13" t="s">
        <v>132</v>
      </c>
      <c r="AW681" s="13" t="s">
        <v>40</v>
      </c>
      <c r="AX681" s="13" t="s">
        <v>84</v>
      </c>
      <c r="AY681" s="242" t="s">
        <v>128</v>
      </c>
    </row>
    <row r="682" spans="2:65" s="1" customFormat="1" ht="16.5" customHeight="1">
      <c r="B682" s="41"/>
      <c r="C682" s="183" t="s">
        <v>957</v>
      </c>
      <c r="D682" s="183" t="s">
        <v>129</v>
      </c>
      <c r="E682" s="184" t="s">
        <v>958</v>
      </c>
      <c r="F682" s="185" t="s">
        <v>959</v>
      </c>
      <c r="G682" s="186" t="s">
        <v>869</v>
      </c>
      <c r="H682" s="187">
        <v>1</v>
      </c>
      <c r="I682" s="188"/>
      <c r="J682" s="189">
        <f>ROUND(I682*H682,2)</f>
        <v>0</v>
      </c>
      <c r="K682" s="185" t="s">
        <v>335</v>
      </c>
      <c r="L682" s="61"/>
      <c r="M682" s="190" t="s">
        <v>33</v>
      </c>
      <c r="N682" s="191" t="s">
        <v>48</v>
      </c>
      <c r="O682" s="42"/>
      <c r="P682" s="192">
        <f>O682*H682</f>
        <v>0</v>
      </c>
      <c r="Q682" s="192">
        <v>0</v>
      </c>
      <c r="R682" s="192">
        <f>Q682*H682</f>
        <v>0</v>
      </c>
      <c r="S682" s="192">
        <v>0</v>
      </c>
      <c r="T682" s="193">
        <f>S682*H682</f>
        <v>0</v>
      </c>
      <c r="AR682" s="24" t="s">
        <v>132</v>
      </c>
      <c r="AT682" s="24" t="s">
        <v>129</v>
      </c>
      <c r="AU682" s="24" t="s">
        <v>87</v>
      </c>
      <c r="AY682" s="24" t="s">
        <v>128</v>
      </c>
      <c r="BE682" s="194">
        <f>IF(N682="základní",J682,0)</f>
        <v>0</v>
      </c>
      <c r="BF682" s="194">
        <f>IF(N682="snížená",J682,0)</f>
        <v>0</v>
      </c>
      <c r="BG682" s="194">
        <f>IF(N682="zákl. přenesená",J682,0)</f>
        <v>0</v>
      </c>
      <c r="BH682" s="194">
        <f>IF(N682="sníž. přenesená",J682,0)</f>
        <v>0</v>
      </c>
      <c r="BI682" s="194">
        <f>IF(N682="nulová",J682,0)</f>
        <v>0</v>
      </c>
      <c r="BJ682" s="24" t="s">
        <v>84</v>
      </c>
      <c r="BK682" s="194">
        <f>ROUND(I682*H682,2)</f>
        <v>0</v>
      </c>
      <c r="BL682" s="24" t="s">
        <v>132</v>
      </c>
      <c r="BM682" s="24" t="s">
        <v>960</v>
      </c>
    </row>
    <row r="683" spans="2:65" s="1" customFormat="1" ht="60">
      <c r="B683" s="41"/>
      <c r="C683" s="63"/>
      <c r="D683" s="195" t="s">
        <v>134</v>
      </c>
      <c r="E683" s="63"/>
      <c r="F683" s="196" t="s">
        <v>840</v>
      </c>
      <c r="G683" s="63"/>
      <c r="H683" s="63"/>
      <c r="I683" s="156"/>
      <c r="J683" s="63"/>
      <c r="K683" s="63"/>
      <c r="L683" s="61"/>
      <c r="M683" s="197"/>
      <c r="N683" s="42"/>
      <c r="O683" s="42"/>
      <c r="P683" s="42"/>
      <c r="Q683" s="42"/>
      <c r="R683" s="42"/>
      <c r="S683" s="42"/>
      <c r="T683" s="78"/>
      <c r="AT683" s="24" t="s">
        <v>134</v>
      </c>
      <c r="AU683" s="24" t="s">
        <v>87</v>
      </c>
    </row>
    <row r="684" spans="2:65" s="11" customFormat="1" ht="24">
      <c r="B684" s="211"/>
      <c r="C684" s="212"/>
      <c r="D684" s="195" t="s">
        <v>276</v>
      </c>
      <c r="E684" s="213" t="s">
        <v>33</v>
      </c>
      <c r="F684" s="214" t="s">
        <v>923</v>
      </c>
      <c r="G684" s="212"/>
      <c r="H684" s="213" t="s">
        <v>33</v>
      </c>
      <c r="I684" s="215"/>
      <c r="J684" s="212"/>
      <c r="K684" s="212"/>
      <c r="L684" s="216"/>
      <c r="M684" s="217"/>
      <c r="N684" s="218"/>
      <c r="O684" s="218"/>
      <c r="P684" s="218"/>
      <c r="Q684" s="218"/>
      <c r="R684" s="218"/>
      <c r="S684" s="218"/>
      <c r="T684" s="219"/>
      <c r="AT684" s="220" t="s">
        <v>276</v>
      </c>
      <c r="AU684" s="220" t="s">
        <v>87</v>
      </c>
      <c r="AV684" s="11" t="s">
        <v>84</v>
      </c>
      <c r="AW684" s="11" t="s">
        <v>40</v>
      </c>
      <c r="AX684" s="11" t="s">
        <v>77</v>
      </c>
      <c r="AY684" s="220" t="s">
        <v>128</v>
      </c>
    </row>
    <row r="685" spans="2:65" s="11" customFormat="1" ht="12">
      <c r="B685" s="211"/>
      <c r="C685" s="212"/>
      <c r="D685" s="195" t="s">
        <v>276</v>
      </c>
      <c r="E685" s="213" t="s">
        <v>33</v>
      </c>
      <c r="F685" s="214" t="s">
        <v>924</v>
      </c>
      <c r="G685" s="212"/>
      <c r="H685" s="213" t="s">
        <v>33</v>
      </c>
      <c r="I685" s="215"/>
      <c r="J685" s="212"/>
      <c r="K685" s="212"/>
      <c r="L685" s="216"/>
      <c r="M685" s="217"/>
      <c r="N685" s="218"/>
      <c r="O685" s="218"/>
      <c r="P685" s="218"/>
      <c r="Q685" s="218"/>
      <c r="R685" s="218"/>
      <c r="S685" s="218"/>
      <c r="T685" s="219"/>
      <c r="AT685" s="220" t="s">
        <v>276</v>
      </c>
      <c r="AU685" s="220" t="s">
        <v>87</v>
      </c>
      <c r="AV685" s="11" t="s">
        <v>84</v>
      </c>
      <c r="AW685" s="11" t="s">
        <v>40</v>
      </c>
      <c r="AX685" s="11" t="s">
        <v>77</v>
      </c>
      <c r="AY685" s="220" t="s">
        <v>128</v>
      </c>
    </row>
    <row r="686" spans="2:65" s="11" customFormat="1" ht="12">
      <c r="B686" s="211"/>
      <c r="C686" s="212"/>
      <c r="D686" s="195" t="s">
        <v>276</v>
      </c>
      <c r="E686" s="213" t="s">
        <v>33</v>
      </c>
      <c r="F686" s="214" t="s">
        <v>842</v>
      </c>
      <c r="G686" s="212"/>
      <c r="H686" s="213" t="s">
        <v>33</v>
      </c>
      <c r="I686" s="215"/>
      <c r="J686" s="212"/>
      <c r="K686" s="212"/>
      <c r="L686" s="216"/>
      <c r="M686" s="217"/>
      <c r="N686" s="218"/>
      <c r="O686" s="218"/>
      <c r="P686" s="218"/>
      <c r="Q686" s="218"/>
      <c r="R686" s="218"/>
      <c r="S686" s="218"/>
      <c r="T686" s="219"/>
      <c r="AT686" s="220" t="s">
        <v>276</v>
      </c>
      <c r="AU686" s="220" t="s">
        <v>87</v>
      </c>
      <c r="AV686" s="11" t="s">
        <v>84</v>
      </c>
      <c r="AW686" s="11" t="s">
        <v>40</v>
      </c>
      <c r="AX686" s="11" t="s">
        <v>77</v>
      </c>
      <c r="AY686" s="220" t="s">
        <v>128</v>
      </c>
    </row>
    <row r="687" spans="2:65" s="12" customFormat="1" ht="12">
      <c r="B687" s="221"/>
      <c r="C687" s="222"/>
      <c r="D687" s="195" t="s">
        <v>276</v>
      </c>
      <c r="E687" s="223" t="s">
        <v>33</v>
      </c>
      <c r="F687" s="224" t="s">
        <v>84</v>
      </c>
      <c r="G687" s="222"/>
      <c r="H687" s="225">
        <v>1</v>
      </c>
      <c r="I687" s="226"/>
      <c r="J687" s="222"/>
      <c r="K687" s="222"/>
      <c r="L687" s="227"/>
      <c r="M687" s="228"/>
      <c r="N687" s="229"/>
      <c r="O687" s="229"/>
      <c r="P687" s="229"/>
      <c r="Q687" s="229"/>
      <c r="R687" s="229"/>
      <c r="S687" s="229"/>
      <c r="T687" s="230"/>
      <c r="AT687" s="231" t="s">
        <v>276</v>
      </c>
      <c r="AU687" s="231" t="s">
        <v>87</v>
      </c>
      <c r="AV687" s="12" t="s">
        <v>87</v>
      </c>
      <c r="AW687" s="12" t="s">
        <v>40</v>
      </c>
      <c r="AX687" s="12" t="s">
        <v>77</v>
      </c>
      <c r="AY687" s="231" t="s">
        <v>128</v>
      </c>
    </row>
    <row r="688" spans="2:65" s="11" customFormat="1" ht="12">
      <c r="B688" s="211"/>
      <c r="C688" s="212"/>
      <c r="D688" s="195" t="s">
        <v>276</v>
      </c>
      <c r="E688" s="213" t="s">
        <v>33</v>
      </c>
      <c r="F688" s="214" t="s">
        <v>844</v>
      </c>
      <c r="G688" s="212"/>
      <c r="H688" s="213" t="s">
        <v>33</v>
      </c>
      <c r="I688" s="215"/>
      <c r="J688" s="212"/>
      <c r="K688" s="212"/>
      <c r="L688" s="216"/>
      <c r="M688" s="217"/>
      <c r="N688" s="218"/>
      <c r="O688" s="218"/>
      <c r="P688" s="218"/>
      <c r="Q688" s="218"/>
      <c r="R688" s="218"/>
      <c r="S688" s="218"/>
      <c r="T688" s="219"/>
      <c r="AT688" s="220" t="s">
        <v>276</v>
      </c>
      <c r="AU688" s="220" t="s">
        <v>87</v>
      </c>
      <c r="AV688" s="11" t="s">
        <v>84</v>
      </c>
      <c r="AW688" s="11" t="s">
        <v>40</v>
      </c>
      <c r="AX688" s="11" t="s">
        <v>77</v>
      </c>
      <c r="AY688" s="220" t="s">
        <v>128</v>
      </c>
    </row>
    <row r="689" spans="2:65" s="13" customFormat="1" ht="12">
      <c r="B689" s="232"/>
      <c r="C689" s="233"/>
      <c r="D689" s="195" t="s">
        <v>276</v>
      </c>
      <c r="E689" s="234" t="s">
        <v>33</v>
      </c>
      <c r="F689" s="235" t="s">
        <v>279</v>
      </c>
      <c r="G689" s="233"/>
      <c r="H689" s="236">
        <v>1</v>
      </c>
      <c r="I689" s="237"/>
      <c r="J689" s="233"/>
      <c r="K689" s="233"/>
      <c r="L689" s="238"/>
      <c r="M689" s="239"/>
      <c r="N689" s="240"/>
      <c r="O689" s="240"/>
      <c r="P689" s="240"/>
      <c r="Q689" s="240"/>
      <c r="R689" s="240"/>
      <c r="S689" s="240"/>
      <c r="T689" s="241"/>
      <c r="AT689" s="242" t="s">
        <v>276</v>
      </c>
      <c r="AU689" s="242" t="s">
        <v>87</v>
      </c>
      <c r="AV689" s="13" t="s">
        <v>132</v>
      </c>
      <c r="AW689" s="13" t="s">
        <v>40</v>
      </c>
      <c r="AX689" s="13" t="s">
        <v>84</v>
      </c>
      <c r="AY689" s="242" t="s">
        <v>128</v>
      </c>
    </row>
    <row r="690" spans="2:65" s="1" customFormat="1" ht="16.5" customHeight="1">
      <c r="B690" s="41"/>
      <c r="C690" s="183" t="s">
        <v>961</v>
      </c>
      <c r="D690" s="183" t="s">
        <v>129</v>
      </c>
      <c r="E690" s="184" t="s">
        <v>962</v>
      </c>
      <c r="F690" s="185" t="s">
        <v>963</v>
      </c>
      <c r="G690" s="186" t="s">
        <v>869</v>
      </c>
      <c r="H690" s="187">
        <v>3</v>
      </c>
      <c r="I690" s="188"/>
      <c r="J690" s="189">
        <f>ROUND(I690*H690,2)</f>
        <v>0</v>
      </c>
      <c r="K690" s="185" t="s">
        <v>335</v>
      </c>
      <c r="L690" s="61"/>
      <c r="M690" s="190" t="s">
        <v>33</v>
      </c>
      <c r="N690" s="191" t="s">
        <v>48</v>
      </c>
      <c r="O690" s="42"/>
      <c r="P690" s="192">
        <f>O690*H690</f>
        <v>0</v>
      </c>
      <c r="Q690" s="192">
        <v>0</v>
      </c>
      <c r="R690" s="192">
        <f>Q690*H690</f>
        <v>0</v>
      </c>
      <c r="S690" s="192">
        <v>0</v>
      </c>
      <c r="T690" s="193">
        <f>S690*H690</f>
        <v>0</v>
      </c>
      <c r="AR690" s="24" t="s">
        <v>132</v>
      </c>
      <c r="AT690" s="24" t="s">
        <v>129</v>
      </c>
      <c r="AU690" s="24" t="s">
        <v>87</v>
      </c>
      <c r="AY690" s="24" t="s">
        <v>128</v>
      </c>
      <c r="BE690" s="194">
        <f>IF(N690="základní",J690,0)</f>
        <v>0</v>
      </c>
      <c r="BF690" s="194">
        <f>IF(N690="snížená",J690,0)</f>
        <v>0</v>
      </c>
      <c r="BG690" s="194">
        <f>IF(N690="zákl. přenesená",J690,0)</f>
        <v>0</v>
      </c>
      <c r="BH690" s="194">
        <f>IF(N690="sníž. přenesená",J690,0)</f>
        <v>0</v>
      </c>
      <c r="BI690" s="194">
        <f>IF(N690="nulová",J690,0)</f>
        <v>0</v>
      </c>
      <c r="BJ690" s="24" t="s">
        <v>84</v>
      </c>
      <c r="BK690" s="194">
        <f>ROUND(I690*H690,2)</f>
        <v>0</v>
      </c>
      <c r="BL690" s="24" t="s">
        <v>132</v>
      </c>
      <c r="BM690" s="24" t="s">
        <v>964</v>
      </c>
    </row>
    <row r="691" spans="2:65" s="1" customFormat="1" ht="60">
      <c r="B691" s="41"/>
      <c r="C691" s="63"/>
      <c r="D691" s="195" t="s">
        <v>134</v>
      </c>
      <c r="E691" s="63"/>
      <c r="F691" s="196" t="s">
        <v>840</v>
      </c>
      <c r="G691" s="63"/>
      <c r="H691" s="63"/>
      <c r="I691" s="156"/>
      <c r="J691" s="63"/>
      <c r="K691" s="63"/>
      <c r="L691" s="61"/>
      <c r="M691" s="197"/>
      <c r="N691" s="42"/>
      <c r="O691" s="42"/>
      <c r="P691" s="42"/>
      <c r="Q691" s="42"/>
      <c r="R691" s="42"/>
      <c r="S691" s="42"/>
      <c r="T691" s="78"/>
      <c r="AT691" s="24" t="s">
        <v>134</v>
      </c>
      <c r="AU691" s="24" t="s">
        <v>87</v>
      </c>
    </row>
    <row r="692" spans="2:65" s="11" customFormat="1" ht="24">
      <c r="B692" s="211"/>
      <c r="C692" s="212"/>
      <c r="D692" s="195" t="s">
        <v>276</v>
      </c>
      <c r="E692" s="213" t="s">
        <v>33</v>
      </c>
      <c r="F692" s="214" t="s">
        <v>923</v>
      </c>
      <c r="G692" s="212"/>
      <c r="H692" s="213" t="s">
        <v>33</v>
      </c>
      <c r="I692" s="215"/>
      <c r="J692" s="212"/>
      <c r="K692" s="212"/>
      <c r="L692" s="216"/>
      <c r="M692" s="217"/>
      <c r="N692" s="218"/>
      <c r="O692" s="218"/>
      <c r="P692" s="218"/>
      <c r="Q692" s="218"/>
      <c r="R692" s="218"/>
      <c r="S692" s="218"/>
      <c r="T692" s="219"/>
      <c r="AT692" s="220" t="s">
        <v>276</v>
      </c>
      <c r="AU692" s="220" t="s">
        <v>87</v>
      </c>
      <c r="AV692" s="11" t="s">
        <v>84</v>
      </c>
      <c r="AW692" s="11" t="s">
        <v>40</v>
      </c>
      <c r="AX692" s="11" t="s">
        <v>77</v>
      </c>
      <c r="AY692" s="220" t="s">
        <v>128</v>
      </c>
    </row>
    <row r="693" spans="2:65" s="11" customFormat="1" ht="12">
      <c r="B693" s="211"/>
      <c r="C693" s="212"/>
      <c r="D693" s="195" t="s">
        <v>276</v>
      </c>
      <c r="E693" s="213" t="s">
        <v>33</v>
      </c>
      <c r="F693" s="214" t="s">
        <v>924</v>
      </c>
      <c r="G693" s="212"/>
      <c r="H693" s="213" t="s">
        <v>33</v>
      </c>
      <c r="I693" s="215"/>
      <c r="J693" s="212"/>
      <c r="K693" s="212"/>
      <c r="L693" s="216"/>
      <c r="M693" s="217"/>
      <c r="N693" s="218"/>
      <c r="O693" s="218"/>
      <c r="P693" s="218"/>
      <c r="Q693" s="218"/>
      <c r="R693" s="218"/>
      <c r="S693" s="218"/>
      <c r="T693" s="219"/>
      <c r="AT693" s="220" t="s">
        <v>276</v>
      </c>
      <c r="AU693" s="220" t="s">
        <v>87</v>
      </c>
      <c r="AV693" s="11" t="s">
        <v>84</v>
      </c>
      <c r="AW693" s="11" t="s">
        <v>40</v>
      </c>
      <c r="AX693" s="11" t="s">
        <v>77</v>
      </c>
      <c r="AY693" s="220" t="s">
        <v>128</v>
      </c>
    </row>
    <row r="694" spans="2:65" s="11" customFormat="1" ht="12">
      <c r="B694" s="211"/>
      <c r="C694" s="212"/>
      <c r="D694" s="195" t="s">
        <v>276</v>
      </c>
      <c r="E694" s="213" t="s">
        <v>33</v>
      </c>
      <c r="F694" s="214" t="s">
        <v>842</v>
      </c>
      <c r="G694" s="212"/>
      <c r="H694" s="213" t="s">
        <v>33</v>
      </c>
      <c r="I694" s="215"/>
      <c r="J694" s="212"/>
      <c r="K694" s="212"/>
      <c r="L694" s="216"/>
      <c r="M694" s="217"/>
      <c r="N694" s="218"/>
      <c r="O694" s="218"/>
      <c r="P694" s="218"/>
      <c r="Q694" s="218"/>
      <c r="R694" s="218"/>
      <c r="S694" s="218"/>
      <c r="T694" s="219"/>
      <c r="AT694" s="220" t="s">
        <v>276</v>
      </c>
      <c r="AU694" s="220" t="s">
        <v>87</v>
      </c>
      <c r="AV694" s="11" t="s">
        <v>84</v>
      </c>
      <c r="AW694" s="11" t="s">
        <v>40</v>
      </c>
      <c r="AX694" s="11" t="s">
        <v>77</v>
      </c>
      <c r="AY694" s="220" t="s">
        <v>128</v>
      </c>
    </row>
    <row r="695" spans="2:65" s="12" customFormat="1" ht="12">
      <c r="B695" s="221"/>
      <c r="C695" s="222"/>
      <c r="D695" s="195" t="s">
        <v>276</v>
      </c>
      <c r="E695" s="223" t="s">
        <v>33</v>
      </c>
      <c r="F695" s="224" t="s">
        <v>143</v>
      </c>
      <c r="G695" s="222"/>
      <c r="H695" s="225">
        <v>3</v>
      </c>
      <c r="I695" s="226"/>
      <c r="J695" s="222"/>
      <c r="K695" s="222"/>
      <c r="L695" s="227"/>
      <c r="M695" s="228"/>
      <c r="N695" s="229"/>
      <c r="O695" s="229"/>
      <c r="P695" s="229"/>
      <c r="Q695" s="229"/>
      <c r="R695" s="229"/>
      <c r="S695" s="229"/>
      <c r="T695" s="230"/>
      <c r="AT695" s="231" t="s">
        <v>276</v>
      </c>
      <c r="AU695" s="231" t="s">
        <v>87</v>
      </c>
      <c r="AV695" s="12" t="s">
        <v>87</v>
      </c>
      <c r="AW695" s="12" t="s">
        <v>40</v>
      </c>
      <c r="AX695" s="12" t="s">
        <v>77</v>
      </c>
      <c r="AY695" s="231" t="s">
        <v>128</v>
      </c>
    </row>
    <row r="696" spans="2:65" s="11" customFormat="1" ht="12">
      <c r="B696" s="211"/>
      <c r="C696" s="212"/>
      <c r="D696" s="195" t="s">
        <v>276</v>
      </c>
      <c r="E696" s="213" t="s">
        <v>33</v>
      </c>
      <c r="F696" s="214" t="s">
        <v>844</v>
      </c>
      <c r="G696" s="212"/>
      <c r="H696" s="213" t="s">
        <v>33</v>
      </c>
      <c r="I696" s="215"/>
      <c r="J696" s="212"/>
      <c r="K696" s="212"/>
      <c r="L696" s="216"/>
      <c r="M696" s="217"/>
      <c r="N696" s="218"/>
      <c r="O696" s="218"/>
      <c r="P696" s="218"/>
      <c r="Q696" s="218"/>
      <c r="R696" s="218"/>
      <c r="S696" s="218"/>
      <c r="T696" s="219"/>
      <c r="AT696" s="220" t="s">
        <v>276</v>
      </c>
      <c r="AU696" s="220" t="s">
        <v>87</v>
      </c>
      <c r="AV696" s="11" t="s">
        <v>84</v>
      </c>
      <c r="AW696" s="11" t="s">
        <v>40</v>
      </c>
      <c r="AX696" s="11" t="s">
        <v>77</v>
      </c>
      <c r="AY696" s="220" t="s">
        <v>128</v>
      </c>
    </row>
    <row r="697" spans="2:65" s="13" customFormat="1" ht="12">
      <c r="B697" s="232"/>
      <c r="C697" s="233"/>
      <c r="D697" s="195" t="s">
        <v>276</v>
      </c>
      <c r="E697" s="234" t="s">
        <v>33</v>
      </c>
      <c r="F697" s="235" t="s">
        <v>279</v>
      </c>
      <c r="G697" s="233"/>
      <c r="H697" s="236">
        <v>3</v>
      </c>
      <c r="I697" s="237"/>
      <c r="J697" s="233"/>
      <c r="K697" s="233"/>
      <c r="L697" s="238"/>
      <c r="M697" s="239"/>
      <c r="N697" s="240"/>
      <c r="O697" s="240"/>
      <c r="P697" s="240"/>
      <c r="Q697" s="240"/>
      <c r="R697" s="240"/>
      <c r="S697" s="240"/>
      <c r="T697" s="241"/>
      <c r="AT697" s="242" t="s">
        <v>276</v>
      </c>
      <c r="AU697" s="242" t="s">
        <v>87</v>
      </c>
      <c r="AV697" s="13" t="s">
        <v>132</v>
      </c>
      <c r="AW697" s="13" t="s">
        <v>40</v>
      </c>
      <c r="AX697" s="13" t="s">
        <v>84</v>
      </c>
      <c r="AY697" s="242" t="s">
        <v>128</v>
      </c>
    </row>
    <row r="698" spans="2:65" s="1" customFormat="1" ht="16.5" customHeight="1">
      <c r="B698" s="41"/>
      <c r="C698" s="183" t="s">
        <v>965</v>
      </c>
      <c r="D698" s="183" t="s">
        <v>129</v>
      </c>
      <c r="E698" s="184" t="s">
        <v>966</v>
      </c>
      <c r="F698" s="185" t="s">
        <v>967</v>
      </c>
      <c r="G698" s="186" t="s">
        <v>869</v>
      </c>
      <c r="H698" s="187">
        <v>1</v>
      </c>
      <c r="I698" s="188"/>
      <c r="J698" s="189">
        <f>ROUND(I698*H698,2)</f>
        <v>0</v>
      </c>
      <c r="K698" s="185" t="s">
        <v>335</v>
      </c>
      <c r="L698" s="61"/>
      <c r="M698" s="190" t="s">
        <v>33</v>
      </c>
      <c r="N698" s="191" t="s">
        <v>48</v>
      </c>
      <c r="O698" s="42"/>
      <c r="P698" s="192">
        <f>O698*H698</f>
        <v>0</v>
      </c>
      <c r="Q698" s="192">
        <v>0</v>
      </c>
      <c r="R698" s="192">
        <f>Q698*H698</f>
        <v>0</v>
      </c>
      <c r="S698" s="192">
        <v>0</v>
      </c>
      <c r="T698" s="193">
        <f>S698*H698</f>
        <v>0</v>
      </c>
      <c r="AR698" s="24" t="s">
        <v>132</v>
      </c>
      <c r="AT698" s="24" t="s">
        <v>129</v>
      </c>
      <c r="AU698" s="24" t="s">
        <v>87</v>
      </c>
      <c r="AY698" s="24" t="s">
        <v>128</v>
      </c>
      <c r="BE698" s="194">
        <f>IF(N698="základní",J698,0)</f>
        <v>0</v>
      </c>
      <c r="BF698" s="194">
        <f>IF(N698="snížená",J698,0)</f>
        <v>0</v>
      </c>
      <c r="BG698" s="194">
        <f>IF(N698="zákl. přenesená",J698,0)</f>
        <v>0</v>
      </c>
      <c r="BH698" s="194">
        <f>IF(N698="sníž. přenesená",J698,0)</f>
        <v>0</v>
      </c>
      <c r="BI698" s="194">
        <f>IF(N698="nulová",J698,0)</f>
        <v>0</v>
      </c>
      <c r="BJ698" s="24" t="s">
        <v>84</v>
      </c>
      <c r="BK698" s="194">
        <f>ROUND(I698*H698,2)</f>
        <v>0</v>
      </c>
      <c r="BL698" s="24" t="s">
        <v>132</v>
      </c>
      <c r="BM698" s="24" t="s">
        <v>968</v>
      </c>
    </row>
    <row r="699" spans="2:65" s="1" customFormat="1" ht="60">
      <c r="B699" s="41"/>
      <c r="C699" s="63"/>
      <c r="D699" s="195" t="s">
        <v>134</v>
      </c>
      <c r="E699" s="63"/>
      <c r="F699" s="196" t="s">
        <v>840</v>
      </c>
      <c r="G699" s="63"/>
      <c r="H699" s="63"/>
      <c r="I699" s="156"/>
      <c r="J699" s="63"/>
      <c r="K699" s="63"/>
      <c r="L699" s="61"/>
      <c r="M699" s="197"/>
      <c r="N699" s="42"/>
      <c r="O699" s="42"/>
      <c r="P699" s="42"/>
      <c r="Q699" s="42"/>
      <c r="R699" s="42"/>
      <c r="S699" s="42"/>
      <c r="T699" s="78"/>
      <c r="AT699" s="24" t="s">
        <v>134</v>
      </c>
      <c r="AU699" s="24" t="s">
        <v>87</v>
      </c>
    </row>
    <row r="700" spans="2:65" s="11" customFormat="1" ht="24">
      <c r="B700" s="211"/>
      <c r="C700" s="212"/>
      <c r="D700" s="195" t="s">
        <v>276</v>
      </c>
      <c r="E700" s="213" t="s">
        <v>33</v>
      </c>
      <c r="F700" s="214" t="s">
        <v>923</v>
      </c>
      <c r="G700" s="212"/>
      <c r="H700" s="213" t="s">
        <v>33</v>
      </c>
      <c r="I700" s="215"/>
      <c r="J700" s="212"/>
      <c r="K700" s="212"/>
      <c r="L700" s="216"/>
      <c r="M700" s="217"/>
      <c r="N700" s="218"/>
      <c r="O700" s="218"/>
      <c r="P700" s="218"/>
      <c r="Q700" s="218"/>
      <c r="R700" s="218"/>
      <c r="S700" s="218"/>
      <c r="T700" s="219"/>
      <c r="AT700" s="220" t="s">
        <v>276</v>
      </c>
      <c r="AU700" s="220" t="s">
        <v>87</v>
      </c>
      <c r="AV700" s="11" t="s">
        <v>84</v>
      </c>
      <c r="AW700" s="11" t="s">
        <v>40</v>
      </c>
      <c r="AX700" s="11" t="s">
        <v>77</v>
      </c>
      <c r="AY700" s="220" t="s">
        <v>128</v>
      </c>
    </row>
    <row r="701" spans="2:65" s="11" customFormat="1" ht="12">
      <c r="B701" s="211"/>
      <c r="C701" s="212"/>
      <c r="D701" s="195" t="s">
        <v>276</v>
      </c>
      <c r="E701" s="213" t="s">
        <v>33</v>
      </c>
      <c r="F701" s="214" t="s">
        <v>924</v>
      </c>
      <c r="G701" s="212"/>
      <c r="H701" s="213" t="s">
        <v>33</v>
      </c>
      <c r="I701" s="215"/>
      <c r="J701" s="212"/>
      <c r="K701" s="212"/>
      <c r="L701" s="216"/>
      <c r="M701" s="217"/>
      <c r="N701" s="218"/>
      <c r="O701" s="218"/>
      <c r="P701" s="218"/>
      <c r="Q701" s="218"/>
      <c r="R701" s="218"/>
      <c r="S701" s="218"/>
      <c r="T701" s="219"/>
      <c r="AT701" s="220" t="s">
        <v>276</v>
      </c>
      <c r="AU701" s="220" t="s">
        <v>87</v>
      </c>
      <c r="AV701" s="11" t="s">
        <v>84</v>
      </c>
      <c r="AW701" s="11" t="s">
        <v>40</v>
      </c>
      <c r="AX701" s="11" t="s">
        <v>77</v>
      </c>
      <c r="AY701" s="220" t="s">
        <v>128</v>
      </c>
    </row>
    <row r="702" spans="2:65" s="11" customFormat="1" ht="12">
      <c r="B702" s="211"/>
      <c r="C702" s="212"/>
      <c r="D702" s="195" t="s">
        <v>276</v>
      </c>
      <c r="E702" s="213" t="s">
        <v>33</v>
      </c>
      <c r="F702" s="214" t="s">
        <v>842</v>
      </c>
      <c r="G702" s="212"/>
      <c r="H702" s="213" t="s">
        <v>33</v>
      </c>
      <c r="I702" s="215"/>
      <c r="J702" s="212"/>
      <c r="K702" s="212"/>
      <c r="L702" s="216"/>
      <c r="M702" s="217"/>
      <c r="N702" s="218"/>
      <c r="O702" s="218"/>
      <c r="P702" s="218"/>
      <c r="Q702" s="218"/>
      <c r="R702" s="218"/>
      <c r="S702" s="218"/>
      <c r="T702" s="219"/>
      <c r="AT702" s="220" t="s">
        <v>276</v>
      </c>
      <c r="AU702" s="220" t="s">
        <v>87</v>
      </c>
      <c r="AV702" s="11" t="s">
        <v>84</v>
      </c>
      <c r="AW702" s="11" t="s">
        <v>40</v>
      </c>
      <c r="AX702" s="11" t="s">
        <v>77</v>
      </c>
      <c r="AY702" s="220" t="s">
        <v>128</v>
      </c>
    </row>
    <row r="703" spans="2:65" s="12" customFormat="1" ht="12">
      <c r="B703" s="221"/>
      <c r="C703" s="222"/>
      <c r="D703" s="195" t="s">
        <v>276</v>
      </c>
      <c r="E703" s="223" t="s">
        <v>33</v>
      </c>
      <c r="F703" s="224" t="s">
        <v>84</v>
      </c>
      <c r="G703" s="222"/>
      <c r="H703" s="225">
        <v>1</v>
      </c>
      <c r="I703" s="226"/>
      <c r="J703" s="222"/>
      <c r="K703" s="222"/>
      <c r="L703" s="227"/>
      <c r="M703" s="228"/>
      <c r="N703" s="229"/>
      <c r="O703" s="229"/>
      <c r="P703" s="229"/>
      <c r="Q703" s="229"/>
      <c r="R703" s="229"/>
      <c r="S703" s="229"/>
      <c r="T703" s="230"/>
      <c r="AT703" s="231" t="s">
        <v>276</v>
      </c>
      <c r="AU703" s="231" t="s">
        <v>87</v>
      </c>
      <c r="AV703" s="12" t="s">
        <v>87</v>
      </c>
      <c r="AW703" s="12" t="s">
        <v>40</v>
      </c>
      <c r="AX703" s="12" t="s">
        <v>77</v>
      </c>
      <c r="AY703" s="231" t="s">
        <v>128</v>
      </c>
    </row>
    <row r="704" spans="2:65" s="11" customFormat="1" ht="12">
      <c r="B704" s="211"/>
      <c r="C704" s="212"/>
      <c r="D704" s="195" t="s">
        <v>276</v>
      </c>
      <c r="E704" s="213" t="s">
        <v>33</v>
      </c>
      <c r="F704" s="214" t="s">
        <v>844</v>
      </c>
      <c r="G704" s="212"/>
      <c r="H704" s="213" t="s">
        <v>33</v>
      </c>
      <c r="I704" s="215"/>
      <c r="J704" s="212"/>
      <c r="K704" s="212"/>
      <c r="L704" s="216"/>
      <c r="M704" s="217"/>
      <c r="N704" s="218"/>
      <c r="O704" s="218"/>
      <c r="P704" s="218"/>
      <c r="Q704" s="218"/>
      <c r="R704" s="218"/>
      <c r="S704" s="218"/>
      <c r="T704" s="219"/>
      <c r="AT704" s="220" t="s">
        <v>276</v>
      </c>
      <c r="AU704" s="220" t="s">
        <v>87</v>
      </c>
      <c r="AV704" s="11" t="s">
        <v>84</v>
      </c>
      <c r="AW704" s="11" t="s">
        <v>40</v>
      </c>
      <c r="AX704" s="11" t="s">
        <v>77</v>
      </c>
      <c r="AY704" s="220" t="s">
        <v>128</v>
      </c>
    </row>
    <row r="705" spans="2:65" s="13" customFormat="1" ht="12">
      <c r="B705" s="232"/>
      <c r="C705" s="233"/>
      <c r="D705" s="195" t="s">
        <v>276</v>
      </c>
      <c r="E705" s="234" t="s">
        <v>33</v>
      </c>
      <c r="F705" s="235" t="s">
        <v>279</v>
      </c>
      <c r="G705" s="233"/>
      <c r="H705" s="236">
        <v>1</v>
      </c>
      <c r="I705" s="237"/>
      <c r="J705" s="233"/>
      <c r="K705" s="233"/>
      <c r="L705" s="238"/>
      <c r="M705" s="239"/>
      <c r="N705" s="240"/>
      <c r="O705" s="240"/>
      <c r="P705" s="240"/>
      <c r="Q705" s="240"/>
      <c r="R705" s="240"/>
      <c r="S705" s="240"/>
      <c r="T705" s="241"/>
      <c r="AT705" s="242" t="s">
        <v>276</v>
      </c>
      <c r="AU705" s="242" t="s">
        <v>87</v>
      </c>
      <c r="AV705" s="13" t="s">
        <v>132</v>
      </c>
      <c r="AW705" s="13" t="s">
        <v>40</v>
      </c>
      <c r="AX705" s="13" t="s">
        <v>84</v>
      </c>
      <c r="AY705" s="242" t="s">
        <v>128</v>
      </c>
    </row>
    <row r="706" spans="2:65" s="1" customFormat="1" ht="16.5" customHeight="1">
      <c r="B706" s="41"/>
      <c r="C706" s="183" t="s">
        <v>969</v>
      </c>
      <c r="D706" s="183" t="s">
        <v>129</v>
      </c>
      <c r="E706" s="184" t="s">
        <v>970</v>
      </c>
      <c r="F706" s="185" t="s">
        <v>971</v>
      </c>
      <c r="G706" s="186" t="s">
        <v>972</v>
      </c>
      <c r="H706" s="187">
        <v>886.3</v>
      </c>
      <c r="I706" s="188"/>
      <c r="J706" s="189">
        <f>ROUND(I706*H706,2)</f>
        <v>0</v>
      </c>
      <c r="K706" s="185" t="s">
        <v>335</v>
      </c>
      <c r="L706" s="61"/>
      <c r="M706" s="190" t="s">
        <v>33</v>
      </c>
      <c r="N706" s="191" t="s">
        <v>48</v>
      </c>
      <c r="O706" s="42"/>
      <c r="P706" s="192">
        <f>O706*H706</f>
        <v>0</v>
      </c>
      <c r="Q706" s="192">
        <v>0</v>
      </c>
      <c r="R706" s="192">
        <f>Q706*H706</f>
        <v>0</v>
      </c>
      <c r="S706" s="192">
        <v>0</v>
      </c>
      <c r="T706" s="193">
        <f>S706*H706</f>
        <v>0</v>
      </c>
      <c r="AR706" s="24" t="s">
        <v>132</v>
      </c>
      <c r="AT706" s="24" t="s">
        <v>129</v>
      </c>
      <c r="AU706" s="24" t="s">
        <v>87</v>
      </c>
      <c r="AY706" s="24" t="s">
        <v>128</v>
      </c>
      <c r="BE706" s="194">
        <f>IF(N706="základní",J706,0)</f>
        <v>0</v>
      </c>
      <c r="BF706" s="194">
        <f>IF(N706="snížená",J706,0)</f>
        <v>0</v>
      </c>
      <c r="BG706" s="194">
        <f>IF(N706="zákl. přenesená",J706,0)</f>
        <v>0</v>
      </c>
      <c r="BH706" s="194">
        <f>IF(N706="sníž. přenesená",J706,0)</f>
        <v>0</v>
      </c>
      <c r="BI706" s="194">
        <f>IF(N706="nulová",J706,0)</f>
        <v>0</v>
      </c>
      <c r="BJ706" s="24" t="s">
        <v>84</v>
      </c>
      <c r="BK706" s="194">
        <f>ROUND(I706*H706,2)</f>
        <v>0</v>
      </c>
      <c r="BL706" s="24" t="s">
        <v>132</v>
      </c>
      <c r="BM706" s="24" t="s">
        <v>973</v>
      </c>
    </row>
    <row r="707" spans="2:65" s="1" customFormat="1" ht="60">
      <c r="B707" s="41"/>
      <c r="C707" s="63"/>
      <c r="D707" s="195" t="s">
        <v>134</v>
      </c>
      <c r="E707" s="63"/>
      <c r="F707" s="196" t="s">
        <v>840</v>
      </c>
      <c r="G707" s="63"/>
      <c r="H707" s="63"/>
      <c r="I707" s="156"/>
      <c r="J707" s="63"/>
      <c r="K707" s="63"/>
      <c r="L707" s="61"/>
      <c r="M707" s="197"/>
      <c r="N707" s="42"/>
      <c r="O707" s="42"/>
      <c r="P707" s="42"/>
      <c r="Q707" s="42"/>
      <c r="R707" s="42"/>
      <c r="S707" s="42"/>
      <c r="T707" s="78"/>
      <c r="AT707" s="24" t="s">
        <v>134</v>
      </c>
      <c r="AU707" s="24" t="s">
        <v>87</v>
      </c>
    </row>
    <row r="708" spans="2:65" s="11" customFormat="1" ht="24">
      <c r="B708" s="211"/>
      <c r="C708" s="212"/>
      <c r="D708" s="195" t="s">
        <v>276</v>
      </c>
      <c r="E708" s="213" t="s">
        <v>33</v>
      </c>
      <c r="F708" s="214" t="s">
        <v>923</v>
      </c>
      <c r="G708" s="212"/>
      <c r="H708" s="213" t="s">
        <v>33</v>
      </c>
      <c r="I708" s="215"/>
      <c r="J708" s="212"/>
      <c r="K708" s="212"/>
      <c r="L708" s="216"/>
      <c r="M708" s="217"/>
      <c r="N708" s="218"/>
      <c r="O708" s="218"/>
      <c r="P708" s="218"/>
      <c r="Q708" s="218"/>
      <c r="R708" s="218"/>
      <c r="S708" s="218"/>
      <c r="T708" s="219"/>
      <c r="AT708" s="220" t="s">
        <v>276</v>
      </c>
      <c r="AU708" s="220" t="s">
        <v>87</v>
      </c>
      <c r="AV708" s="11" t="s">
        <v>84</v>
      </c>
      <c r="AW708" s="11" t="s">
        <v>40</v>
      </c>
      <c r="AX708" s="11" t="s">
        <v>77</v>
      </c>
      <c r="AY708" s="220" t="s">
        <v>128</v>
      </c>
    </row>
    <row r="709" spans="2:65" s="11" customFormat="1" ht="12">
      <c r="B709" s="211"/>
      <c r="C709" s="212"/>
      <c r="D709" s="195" t="s">
        <v>276</v>
      </c>
      <c r="E709" s="213" t="s">
        <v>33</v>
      </c>
      <c r="F709" s="214" t="s">
        <v>924</v>
      </c>
      <c r="G709" s="212"/>
      <c r="H709" s="213" t="s">
        <v>33</v>
      </c>
      <c r="I709" s="215"/>
      <c r="J709" s="212"/>
      <c r="K709" s="212"/>
      <c r="L709" s="216"/>
      <c r="M709" s="217"/>
      <c r="N709" s="218"/>
      <c r="O709" s="218"/>
      <c r="P709" s="218"/>
      <c r="Q709" s="218"/>
      <c r="R709" s="218"/>
      <c r="S709" s="218"/>
      <c r="T709" s="219"/>
      <c r="AT709" s="220" t="s">
        <v>276</v>
      </c>
      <c r="AU709" s="220" t="s">
        <v>87</v>
      </c>
      <c r="AV709" s="11" t="s">
        <v>84</v>
      </c>
      <c r="AW709" s="11" t="s">
        <v>40</v>
      </c>
      <c r="AX709" s="11" t="s">
        <v>77</v>
      </c>
      <c r="AY709" s="220" t="s">
        <v>128</v>
      </c>
    </row>
    <row r="710" spans="2:65" s="11" customFormat="1" ht="12">
      <c r="B710" s="211"/>
      <c r="C710" s="212"/>
      <c r="D710" s="195" t="s">
        <v>276</v>
      </c>
      <c r="E710" s="213" t="s">
        <v>33</v>
      </c>
      <c r="F710" s="214" t="s">
        <v>842</v>
      </c>
      <c r="G710" s="212"/>
      <c r="H710" s="213" t="s">
        <v>33</v>
      </c>
      <c r="I710" s="215"/>
      <c r="J710" s="212"/>
      <c r="K710" s="212"/>
      <c r="L710" s="216"/>
      <c r="M710" s="217"/>
      <c r="N710" s="218"/>
      <c r="O710" s="218"/>
      <c r="P710" s="218"/>
      <c r="Q710" s="218"/>
      <c r="R710" s="218"/>
      <c r="S710" s="218"/>
      <c r="T710" s="219"/>
      <c r="AT710" s="220" t="s">
        <v>276</v>
      </c>
      <c r="AU710" s="220" t="s">
        <v>87</v>
      </c>
      <c r="AV710" s="11" t="s">
        <v>84</v>
      </c>
      <c r="AW710" s="11" t="s">
        <v>40</v>
      </c>
      <c r="AX710" s="11" t="s">
        <v>77</v>
      </c>
      <c r="AY710" s="220" t="s">
        <v>128</v>
      </c>
    </row>
    <row r="711" spans="2:65" s="12" customFormat="1" ht="12">
      <c r="B711" s="221"/>
      <c r="C711" s="222"/>
      <c r="D711" s="195" t="s">
        <v>276</v>
      </c>
      <c r="E711" s="223" t="s">
        <v>33</v>
      </c>
      <c r="F711" s="224" t="s">
        <v>974</v>
      </c>
      <c r="G711" s="222"/>
      <c r="H711" s="225">
        <v>886.3</v>
      </c>
      <c r="I711" s="226"/>
      <c r="J711" s="222"/>
      <c r="K711" s="222"/>
      <c r="L711" s="227"/>
      <c r="M711" s="228"/>
      <c r="N711" s="229"/>
      <c r="O711" s="229"/>
      <c r="P711" s="229"/>
      <c r="Q711" s="229"/>
      <c r="R711" s="229"/>
      <c r="S711" s="229"/>
      <c r="T711" s="230"/>
      <c r="AT711" s="231" t="s">
        <v>276</v>
      </c>
      <c r="AU711" s="231" t="s">
        <v>87</v>
      </c>
      <c r="AV711" s="12" t="s">
        <v>87</v>
      </c>
      <c r="AW711" s="12" t="s">
        <v>40</v>
      </c>
      <c r="AX711" s="12" t="s">
        <v>77</v>
      </c>
      <c r="AY711" s="231" t="s">
        <v>128</v>
      </c>
    </row>
    <row r="712" spans="2:65" s="13" customFormat="1" ht="12">
      <c r="B712" s="232"/>
      <c r="C712" s="233"/>
      <c r="D712" s="195" t="s">
        <v>276</v>
      </c>
      <c r="E712" s="234" t="s">
        <v>33</v>
      </c>
      <c r="F712" s="235" t="s">
        <v>279</v>
      </c>
      <c r="G712" s="233"/>
      <c r="H712" s="236">
        <v>886.3</v>
      </c>
      <c r="I712" s="237"/>
      <c r="J712" s="233"/>
      <c r="K712" s="233"/>
      <c r="L712" s="238"/>
      <c r="M712" s="239"/>
      <c r="N712" s="240"/>
      <c r="O712" s="240"/>
      <c r="P712" s="240"/>
      <c r="Q712" s="240"/>
      <c r="R712" s="240"/>
      <c r="S712" s="240"/>
      <c r="T712" s="241"/>
      <c r="AT712" s="242" t="s">
        <v>276</v>
      </c>
      <c r="AU712" s="242" t="s">
        <v>87</v>
      </c>
      <c r="AV712" s="13" t="s">
        <v>132</v>
      </c>
      <c r="AW712" s="13" t="s">
        <v>40</v>
      </c>
      <c r="AX712" s="13" t="s">
        <v>84</v>
      </c>
      <c r="AY712" s="242" t="s">
        <v>128</v>
      </c>
    </row>
    <row r="713" spans="2:65" s="1" customFormat="1" ht="16.5" customHeight="1">
      <c r="B713" s="41"/>
      <c r="C713" s="183" t="s">
        <v>975</v>
      </c>
      <c r="D713" s="183" t="s">
        <v>129</v>
      </c>
      <c r="E713" s="184" t="s">
        <v>976</v>
      </c>
      <c r="F713" s="185" t="s">
        <v>977</v>
      </c>
      <c r="G713" s="186" t="s">
        <v>869</v>
      </c>
      <c r="H713" s="187">
        <v>6</v>
      </c>
      <c r="I713" s="188"/>
      <c r="J713" s="189">
        <f>ROUND(I713*H713,2)</f>
        <v>0</v>
      </c>
      <c r="K713" s="185" t="s">
        <v>335</v>
      </c>
      <c r="L713" s="61"/>
      <c r="M713" s="190" t="s">
        <v>33</v>
      </c>
      <c r="N713" s="191" t="s">
        <v>48</v>
      </c>
      <c r="O713" s="42"/>
      <c r="P713" s="192">
        <f>O713*H713</f>
        <v>0</v>
      </c>
      <c r="Q713" s="192">
        <v>0</v>
      </c>
      <c r="R713" s="192">
        <f>Q713*H713</f>
        <v>0</v>
      </c>
      <c r="S713" s="192">
        <v>0</v>
      </c>
      <c r="T713" s="193">
        <f>S713*H713</f>
        <v>0</v>
      </c>
      <c r="AR713" s="24" t="s">
        <v>132</v>
      </c>
      <c r="AT713" s="24" t="s">
        <v>129</v>
      </c>
      <c r="AU713" s="24" t="s">
        <v>87</v>
      </c>
      <c r="AY713" s="24" t="s">
        <v>128</v>
      </c>
      <c r="BE713" s="194">
        <f>IF(N713="základní",J713,0)</f>
        <v>0</v>
      </c>
      <c r="BF713" s="194">
        <f>IF(N713="snížená",J713,0)</f>
        <v>0</v>
      </c>
      <c r="BG713" s="194">
        <f>IF(N713="zákl. přenesená",J713,0)</f>
        <v>0</v>
      </c>
      <c r="BH713" s="194">
        <f>IF(N713="sníž. přenesená",J713,0)</f>
        <v>0</v>
      </c>
      <c r="BI713" s="194">
        <f>IF(N713="nulová",J713,0)</f>
        <v>0</v>
      </c>
      <c r="BJ713" s="24" t="s">
        <v>84</v>
      </c>
      <c r="BK713" s="194">
        <f>ROUND(I713*H713,2)</f>
        <v>0</v>
      </c>
      <c r="BL713" s="24" t="s">
        <v>132</v>
      </c>
      <c r="BM713" s="24" t="s">
        <v>978</v>
      </c>
    </row>
    <row r="714" spans="2:65" s="1" customFormat="1" ht="60">
      <c r="B714" s="41"/>
      <c r="C714" s="63"/>
      <c r="D714" s="195" t="s">
        <v>134</v>
      </c>
      <c r="E714" s="63"/>
      <c r="F714" s="196" t="s">
        <v>840</v>
      </c>
      <c r="G714" s="63"/>
      <c r="H714" s="63"/>
      <c r="I714" s="156"/>
      <c r="J714" s="63"/>
      <c r="K714" s="63"/>
      <c r="L714" s="61"/>
      <c r="M714" s="197"/>
      <c r="N714" s="42"/>
      <c r="O714" s="42"/>
      <c r="P714" s="42"/>
      <c r="Q714" s="42"/>
      <c r="R714" s="42"/>
      <c r="S714" s="42"/>
      <c r="T714" s="78"/>
      <c r="AT714" s="24" t="s">
        <v>134</v>
      </c>
      <c r="AU714" s="24" t="s">
        <v>87</v>
      </c>
    </row>
    <row r="715" spans="2:65" s="11" customFormat="1" ht="24">
      <c r="B715" s="211"/>
      <c r="C715" s="212"/>
      <c r="D715" s="195" t="s">
        <v>276</v>
      </c>
      <c r="E715" s="213" t="s">
        <v>33</v>
      </c>
      <c r="F715" s="214" t="s">
        <v>923</v>
      </c>
      <c r="G715" s="212"/>
      <c r="H715" s="213" t="s">
        <v>33</v>
      </c>
      <c r="I715" s="215"/>
      <c r="J715" s="212"/>
      <c r="K715" s="212"/>
      <c r="L715" s="216"/>
      <c r="M715" s="217"/>
      <c r="N715" s="218"/>
      <c r="O715" s="218"/>
      <c r="P715" s="218"/>
      <c r="Q715" s="218"/>
      <c r="R715" s="218"/>
      <c r="S715" s="218"/>
      <c r="T715" s="219"/>
      <c r="AT715" s="220" t="s">
        <v>276</v>
      </c>
      <c r="AU715" s="220" t="s">
        <v>87</v>
      </c>
      <c r="AV715" s="11" t="s">
        <v>84</v>
      </c>
      <c r="AW715" s="11" t="s">
        <v>40</v>
      </c>
      <c r="AX715" s="11" t="s">
        <v>77</v>
      </c>
      <c r="AY715" s="220" t="s">
        <v>128</v>
      </c>
    </row>
    <row r="716" spans="2:65" s="11" customFormat="1" ht="12">
      <c r="B716" s="211"/>
      <c r="C716" s="212"/>
      <c r="D716" s="195" t="s">
        <v>276</v>
      </c>
      <c r="E716" s="213" t="s">
        <v>33</v>
      </c>
      <c r="F716" s="214" t="s">
        <v>924</v>
      </c>
      <c r="G716" s="212"/>
      <c r="H716" s="213" t="s">
        <v>33</v>
      </c>
      <c r="I716" s="215"/>
      <c r="J716" s="212"/>
      <c r="K716" s="212"/>
      <c r="L716" s="216"/>
      <c r="M716" s="217"/>
      <c r="N716" s="218"/>
      <c r="O716" s="218"/>
      <c r="P716" s="218"/>
      <c r="Q716" s="218"/>
      <c r="R716" s="218"/>
      <c r="S716" s="218"/>
      <c r="T716" s="219"/>
      <c r="AT716" s="220" t="s">
        <v>276</v>
      </c>
      <c r="AU716" s="220" t="s">
        <v>87</v>
      </c>
      <c r="AV716" s="11" t="s">
        <v>84</v>
      </c>
      <c r="AW716" s="11" t="s">
        <v>40</v>
      </c>
      <c r="AX716" s="11" t="s">
        <v>77</v>
      </c>
      <c r="AY716" s="220" t="s">
        <v>128</v>
      </c>
    </row>
    <row r="717" spans="2:65" s="11" customFormat="1" ht="12">
      <c r="B717" s="211"/>
      <c r="C717" s="212"/>
      <c r="D717" s="195" t="s">
        <v>276</v>
      </c>
      <c r="E717" s="213" t="s">
        <v>33</v>
      </c>
      <c r="F717" s="214" t="s">
        <v>842</v>
      </c>
      <c r="G717" s="212"/>
      <c r="H717" s="213" t="s">
        <v>33</v>
      </c>
      <c r="I717" s="215"/>
      <c r="J717" s="212"/>
      <c r="K717" s="212"/>
      <c r="L717" s="216"/>
      <c r="M717" s="217"/>
      <c r="N717" s="218"/>
      <c r="O717" s="218"/>
      <c r="P717" s="218"/>
      <c r="Q717" s="218"/>
      <c r="R717" s="218"/>
      <c r="S717" s="218"/>
      <c r="T717" s="219"/>
      <c r="AT717" s="220" t="s">
        <v>276</v>
      </c>
      <c r="AU717" s="220" t="s">
        <v>87</v>
      </c>
      <c r="AV717" s="11" t="s">
        <v>84</v>
      </c>
      <c r="AW717" s="11" t="s">
        <v>40</v>
      </c>
      <c r="AX717" s="11" t="s">
        <v>77</v>
      </c>
      <c r="AY717" s="220" t="s">
        <v>128</v>
      </c>
    </row>
    <row r="718" spans="2:65" s="12" customFormat="1" ht="12">
      <c r="B718" s="221"/>
      <c r="C718" s="222"/>
      <c r="D718" s="195" t="s">
        <v>276</v>
      </c>
      <c r="E718" s="223" t="s">
        <v>33</v>
      </c>
      <c r="F718" s="224" t="s">
        <v>156</v>
      </c>
      <c r="G718" s="222"/>
      <c r="H718" s="225">
        <v>6</v>
      </c>
      <c r="I718" s="226"/>
      <c r="J718" s="222"/>
      <c r="K718" s="222"/>
      <c r="L718" s="227"/>
      <c r="M718" s="228"/>
      <c r="N718" s="229"/>
      <c r="O718" s="229"/>
      <c r="P718" s="229"/>
      <c r="Q718" s="229"/>
      <c r="R718" s="229"/>
      <c r="S718" s="229"/>
      <c r="T718" s="230"/>
      <c r="AT718" s="231" t="s">
        <v>276</v>
      </c>
      <c r="AU718" s="231" t="s">
        <v>87</v>
      </c>
      <c r="AV718" s="12" t="s">
        <v>87</v>
      </c>
      <c r="AW718" s="12" t="s">
        <v>40</v>
      </c>
      <c r="AX718" s="12" t="s">
        <v>77</v>
      </c>
      <c r="AY718" s="231" t="s">
        <v>128</v>
      </c>
    </row>
    <row r="719" spans="2:65" s="11" customFormat="1" ht="12">
      <c r="B719" s="211"/>
      <c r="C719" s="212"/>
      <c r="D719" s="195" t="s">
        <v>276</v>
      </c>
      <c r="E719" s="213" t="s">
        <v>33</v>
      </c>
      <c r="F719" s="214" t="s">
        <v>844</v>
      </c>
      <c r="G719" s="212"/>
      <c r="H719" s="213" t="s">
        <v>33</v>
      </c>
      <c r="I719" s="215"/>
      <c r="J719" s="212"/>
      <c r="K719" s="212"/>
      <c r="L719" s="216"/>
      <c r="M719" s="217"/>
      <c r="N719" s="218"/>
      <c r="O719" s="218"/>
      <c r="P719" s="218"/>
      <c r="Q719" s="218"/>
      <c r="R719" s="218"/>
      <c r="S719" s="218"/>
      <c r="T719" s="219"/>
      <c r="AT719" s="220" t="s">
        <v>276</v>
      </c>
      <c r="AU719" s="220" t="s">
        <v>87</v>
      </c>
      <c r="AV719" s="11" t="s">
        <v>84</v>
      </c>
      <c r="AW719" s="11" t="s">
        <v>40</v>
      </c>
      <c r="AX719" s="11" t="s">
        <v>77</v>
      </c>
      <c r="AY719" s="220" t="s">
        <v>128</v>
      </c>
    </row>
    <row r="720" spans="2:65" s="13" customFormat="1" ht="12">
      <c r="B720" s="232"/>
      <c r="C720" s="233"/>
      <c r="D720" s="195" t="s">
        <v>276</v>
      </c>
      <c r="E720" s="234" t="s">
        <v>33</v>
      </c>
      <c r="F720" s="235" t="s">
        <v>279</v>
      </c>
      <c r="G720" s="233"/>
      <c r="H720" s="236">
        <v>6</v>
      </c>
      <c r="I720" s="237"/>
      <c r="J720" s="233"/>
      <c r="K720" s="233"/>
      <c r="L720" s="238"/>
      <c r="M720" s="239"/>
      <c r="N720" s="240"/>
      <c r="O720" s="240"/>
      <c r="P720" s="240"/>
      <c r="Q720" s="240"/>
      <c r="R720" s="240"/>
      <c r="S720" s="240"/>
      <c r="T720" s="241"/>
      <c r="AT720" s="242" t="s">
        <v>276</v>
      </c>
      <c r="AU720" s="242" t="s">
        <v>87</v>
      </c>
      <c r="AV720" s="13" t="s">
        <v>132</v>
      </c>
      <c r="AW720" s="13" t="s">
        <v>40</v>
      </c>
      <c r="AX720" s="13" t="s">
        <v>84</v>
      </c>
      <c r="AY720" s="242" t="s">
        <v>128</v>
      </c>
    </row>
    <row r="721" spans="2:65" s="1" customFormat="1" ht="16.5" customHeight="1">
      <c r="B721" s="41"/>
      <c r="C721" s="183" t="s">
        <v>979</v>
      </c>
      <c r="D721" s="183" t="s">
        <v>129</v>
      </c>
      <c r="E721" s="184" t="s">
        <v>980</v>
      </c>
      <c r="F721" s="185" t="s">
        <v>981</v>
      </c>
      <c r="G721" s="186" t="s">
        <v>869</v>
      </c>
      <c r="H721" s="187">
        <v>2</v>
      </c>
      <c r="I721" s="188"/>
      <c r="J721" s="189">
        <f>ROUND(I721*H721,2)</f>
        <v>0</v>
      </c>
      <c r="K721" s="185" t="s">
        <v>335</v>
      </c>
      <c r="L721" s="61"/>
      <c r="M721" s="190" t="s">
        <v>33</v>
      </c>
      <c r="N721" s="191" t="s">
        <v>48</v>
      </c>
      <c r="O721" s="42"/>
      <c r="P721" s="192">
        <f>O721*H721</f>
        <v>0</v>
      </c>
      <c r="Q721" s="192">
        <v>0</v>
      </c>
      <c r="R721" s="192">
        <f>Q721*H721</f>
        <v>0</v>
      </c>
      <c r="S721" s="192">
        <v>0</v>
      </c>
      <c r="T721" s="193">
        <f>S721*H721</f>
        <v>0</v>
      </c>
      <c r="AR721" s="24" t="s">
        <v>132</v>
      </c>
      <c r="AT721" s="24" t="s">
        <v>129</v>
      </c>
      <c r="AU721" s="24" t="s">
        <v>87</v>
      </c>
      <c r="AY721" s="24" t="s">
        <v>128</v>
      </c>
      <c r="BE721" s="194">
        <f>IF(N721="základní",J721,0)</f>
        <v>0</v>
      </c>
      <c r="BF721" s="194">
        <f>IF(N721="snížená",J721,0)</f>
        <v>0</v>
      </c>
      <c r="BG721" s="194">
        <f>IF(N721="zákl. přenesená",J721,0)</f>
        <v>0</v>
      </c>
      <c r="BH721" s="194">
        <f>IF(N721="sníž. přenesená",J721,0)</f>
        <v>0</v>
      </c>
      <c r="BI721" s="194">
        <f>IF(N721="nulová",J721,0)</f>
        <v>0</v>
      </c>
      <c r="BJ721" s="24" t="s">
        <v>84</v>
      </c>
      <c r="BK721" s="194">
        <f>ROUND(I721*H721,2)</f>
        <v>0</v>
      </c>
      <c r="BL721" s="24" t="s">
        <v>132</v>
      </c>
      <c r="BM721" s="24" t="s">
        <v>982</v>
      </c>
    </row>
    <row r="722" spans="2:65" s="1" customFormat="1" ht="60">
      <c r="B722" s="41"/>
      <c r="C722" s="63"/>
      <c r="D722" s="195" t="s">
        <v>134</v>
      </c>
      <c r="E722" s="63"/>
      <c r="F722" s="196" t="s">
        <v>840</v>
      </c>
      <c r="G722" s="63"/>
      <c r="H722" s="63"/>
      <c r="I722" s="156"/>
      <c r="J722" s="63"/>
      <c r="K722" s="63"/>
      <c r="L722" s="61"/>
      <c r="M722" s="197"/>
      <c r="N722" s="42"/>
      <c r="O722" s="42"/>
      <c r="P722" s="42"/>
      <c r="Q722" s="42"/>
      <c r="R722" s="42"/>
      <c r="S722" s="42"/>
      <c r="T722" s="78"/>
      <c r="AT722" s="24" t="s">
        <v>134</v>
      </c>
      <c r="AU722" s="24" t="s">
        <v>87</v>
      </c>
    </row>
    <row r="723" spans="2:65" s="11" customFormat="1" ht="24">
      <c r="B723" s="211"/>
      <c r="C723" s="212"/>
      <c r="D723" s="195" t="s">
        <v>276</v>
      </c>
      <c r="E723" s="213" t="s">
        <v>33</v>
      </c>
      <c r="F723" s="214" t="s">
        <v>923</v>
      </c>
      <c r="G723" s="212"/>
      <c r="H723" s="213" t="s">
        <v>33</v>
      </c>
      <c r="I723" s="215"/>
      <c r="J723" s="212"/>
      <c r="K723" s="212"/>
      <c r="L723" s="216"/>
      <c r="M723" s="217"/>
      <c r="N723" s="218"/>
      <c r="O723" s="218"/>
      <c r="P723" s="218"/>
      <c r="Q723" s="218"/>
      <c r="R723" s="218"/>
      <c r="S723" s="218"/>
      <c r="T723" s="219"/>
      <c r="AT723" s="220" t="s">
        <v>276</v>
      </c>
      <c r="AU723" s="220" t="s">
        <v>87</v>
      </c>
      <c r="AV723" s="11" t="s">
        <v>84</v>
      </c>
      <c r="AW723" s="11" t="s">
        <v>40</v>
      </c>
      <c r="AX723" s="11" t="s">
        <v>77</v>
      </c>
      <c r="AY723" s="220" t="s">
        <v>128</v>
      </c>
    </row>
    <row r="724" spans="2:65" s="11" customFormat="1" ht="12">
      <c r="B724" s="211"/>
      <c r="C724" s="212"/>
      <c r="D724" s="195" t="s">
        <v>276</v>
      </c>
      <c r="E724" s="213" t="s">
        <v>33</v>
      </c>
      <c r="F724" s="214" t="s">
        <v>924</v>
      </c>
      <c r="G724" s="212"/>
      <c r="H724" s="213" t="s">
        <v>33</v>
      </c>
      <c r="I724" s="215"/>
      <c r="J724" s="212"/>
      <c r="K724" s="212"/>
      <c r="L724" s="216"/>
      <c r="M724" s="217"/>
      <c r="N724" s="218"/>
      <c r="O724" s="218"/>
      <c r="P724" s="218"/>
      <c r="Q724" s="218"/>
      <c r="R724" s="218"/>
      <c r="S724" s="218"/>
      <c r="T724" s="219"/>
      <c r="AT724" s="220" t="s">
        <v>276</v>
      </c>
      <c r="AU724" s="220" t="s">
        <v>87</v>
      </c>
      <c r="AV724" s="11" t="s">
        <v>84</v>
      </c>
      <c r="AW724" s="11" t="s">
        <v>40</v>
      </c>
      <c r="AX724" s="11" t="s">
        <v>77</v>
      </c>
      <c r="AY724" s="220" t="s">
        <v>128</v>
      </c>
    </row>
    <row r="725" spans="2:65" s="11" customFormat="1" ht="12">
      <c r="B725" s="211"/>
      <c r="C725" s="212"/>
      <c r="D725" s="195" t="s">
        <v>276</v>
      </c>
      <c r="E725" s="213" t="s">
        <v>33</v>
      </c>
      <c r="F725" s="214" t="s">
        <v>842</v>
      </c>
      <c r="G725" s="212"/>
      <c r="H725" s="213" t="s">
        <v>33</v>
      </c>
      <c r="I725" s="215"/>
      <c r="J725" s="212"/>
      <c r="K725" s="212"/>
      <c r="L725" s="216"/>
      <c r="M725" s="217"/>
      <c r="N725" s="218"/>
      <c r="O725" s="218"/>
      <c r="P725" s="218"/>
      <c r="Q725" s="218"/>
      <c r="R725" s="218"/>
      <c r="S725" s="218"/>
      <c r="T725" s="219"/>
      <c r="AT725" s="220" t="s">
        <v>276</v>
      </c>
      <c r="AU725" s="220" t="s">
        <v>87</v>
      </c>
      <c r="AV725" s="11" t="s">
        <v>84</v>
      </c>
      <c r="AW725" s="11" t="s">
        <v>40</v>
      </c>
      <c r="AX725" s="11" t="s">
        <v>77</v>
      </c>
      <c r="AY725" s="220" t="s">
        <v>128</v>
      </c>
    </row>
    <row r="726" spans="2:65" s="12" customFormat="1" ht="12">
      <c r="B726" s="221"/>
      <c r="C726" s="222"/>
      <c r="D726" s="195" t="s">
        <v>276</v>
      </c>
      <c r="E726" s="223" t="s">
        <v>33</v>
      </c>
      <c r="F726" s="224" t="s">
        <v>87</v>
      </c>
      <c r="G726" s="222"/>
      <c r="H726" s="225">
        <v>2</v>
      </c>
      <c r="I726" s="226"/>
      <c r="J726" s="222"/>
      <c r="K726" s="222"/>
      <c r="L726" s="227"/>
      <c r="M726" s="228"/>
      <c r="N726" s="229"/>
      <c r="O726" s="229"/>
      <c r="P726" s="229"/>
      <c r="Q726" s="229"/>
      <c r="R726" s="229"/>
      <c r="S726" s="229"/>
      <c r="T726" s="230"/>
      <c r="AT726" s="231" t="s">
        <v>276</v>
      </c>
      <c r="AU726" s="231" t="s">
        <v>87</v>
      </c>
      <c r="AV726" s="12" t="s">
        <v>87</v>
      </c>
      <c r="AW726" s="12" t="s">
        <v>40</v>
      </c>
      <c r="AX726" s="12" t="s">
        <v>77</v>
      </c>
      <c r="AY726" s="231" t="s">
        <v>128</v>
      </c>
    </row>
    <row r="727" spans="2:65" s="11" customFormat="1" ht="12">
      <c r="B727" s="211"/>
      <c r="C727" s="212"/>
      <c r="D727" s="195" t="s">
        <v>276</v>
      </c>
      <c r="E727" s="213" t="s">
        <v>33</v>
      </c>
      <c r="F727" s="214" t="s">
        <v>844</v>
      </c>
      <c r="G727" s="212"/>
      <c r="H727" s="213" t="s">
        <v>33</v>
      </c>
      <c r="I727" s="215"/>
      <c r="J727" s="212"/>
      <c r="K727" s="212"/>
      <c r="L727" s="216"/>
      <c r="M727" s="217"/>
      <c r="N727" s="218"/>
      <c r="O727" s="218"/>
      <c r="P727" s="218"/>
      <c r="Q727" s="218"/>
      <c r="R727" s="218"/>
      <c r="S727" s="218"/>
      <c r="T727" s="219"/>
      <c r="AT727" s="220" t="s">
        <v>276</v>
      </c>
      <c r="AU727" s="220" t="s">
        <v>87</v>
      </c>
      <c r="AV727" s="11" t="s">
        <v>84</v>
      </c>
      <c r="AW727" s="11" t="s">
        <v>40</v>
      </c>
      <c r="AX727" s="11" t="s">
        <v>77</v>
      </c>
      <c r="AY727" s="220" t="s">
        <v>128</v>
      </c>
    </row>
    <row r="728" spans="2:65" s="13" customFormat="1" ht="12">
      <c r="B728" s="232"/>
      <c r="C728" s="233"/>
      <c r="D728" s="195" t="s">
        <v>276</v>
      </c>
      <c r="E728" s="234" t="s">
        <v>33</v>
      </c>
      <c r="F728" s="235" t="s">
        <v>279</v>
      </c>
      <c r="G728" s="233"/>
      <c r="H728" s="236">
        <v>2</v>
      </c>
      <c r="I728" s="237"/>
      <c r="J728" s="233"/>
      <c r="K728" s="233"/>
      <c r="L728" s="238"/>
      <c r="M728" s="239"/>
      <c r="N728" s="240"/>
      <c r="O728" s="240"/>
      <c r="P728" s="240"/>
      <c r="Q728" s="240"/>
      <c r="R728" s="240"/>
      <c r="S728" s="240"/>
      <c r="T728" s="241"/>
      <c r="AT728" s="242" t="s">
        <v>276</v>
      </c>
      <c r="AU728" s="242" t="s">
        <v>87</v>
      </c>
      <c r="AV728" s="13" t="s">
        <v>132</v>
      </c>
      <c r="AW728" s="13" t="s">
        <v>40</v>
      </c>
      <c r="AX728" s="13" t="s">
        <v>84</v>
      </c>
      <c r="AY728" s="242" t="s">
        <v>128</v>
      </c>
    </row>
    <row r="729" spans="2:65" s="1" customFormat="1" ht="16.5" customHeight="1">
      <c r="B729" s="41"/>
      <c r="C729" s="183" t="s">
        <v>983</v>
      </c>
      <c r="D729" s="183" t="s">
        <v>129</v>
      </c>
      <c r="E729" s="184" t="s">
        <v>984</v>
      </c>
      <c r="F729" s="185" t="s">
        <v>985</v>
      </c>
      <c r="G729" s="186" t="s">
        <v>869</v>
      </c>
      <c r="H729" s="187">
        <v>4</v>
      </c>
      <c r="I729" s="188"/>
      <c r="J729" s="189">
        <f>ROUND(I729*H729,2)</f>
        <v>0</v>
      </c>
      <c r="K729" s="185" t="s">
        <v>335</v>
      </c>
      <c r="L729" s="61"/>
      <c r="M729" s="190" t="s">
        <v>33</v>
      </c>
      <c r="N729" s="191" t="s">
        <v>48</v>
      </c>
      <c r="O729" s="42"/>
      <c r="P729" s="192">
        <f>O729*H729</f>
        <v>0</v>
      </c>
      <c r="Q729" s="192">
        <v>0</v>
      </c>
      <c r="R729" s="192">
        <f>Q729*H729</f>
        <v>0</v>
      </c>
      <c r="S729" s="192">
        <v>0</v>
      </c>
      <c r="T729" s="193">
        <f>S729*H729</f>
        <v>0</v>
      </c>
      <c r="AR729" s="24" t="s">
        <v>132</v>
      </c>
      <c r="AT729" s="24" t="s">
        <v>129</v>
      </c>
      <c r="AU729" s="24" t="s">
        <v>87</v>
      </c>
      <c r="AY729" s="24" t="s">
        <v>128</v>
      </c>
      <c r="BE729" s="194">
        <f>IF(N729="základní",J729,0)</f>
        <v>0</v>
      </c>
      <c r="BF729" s="194">
        <f>IF(N729="snížená",J729,0)</f>
        <v>0</v>
      </c>
      <c r="BG729" s="194">
        <f>IF(N729="zákl. přenesená",J729,0)</f>
        <v>0</v>
      </c>
      <c r="BH729" s="194">
        <f>IF(N729="sníž. přenesená",J729,0)</f>
        <v>0</v>
      </c>
      <c r="BI729" s="194">
        <f>IF(N729="nulová",J729,0)</f>
        <v>0</v>
      </c>
      <c r="BJ729" s="24" t="s">
        <v>84</v>
      </c>
      <c r="BK729" s="194">
        <f>ROUND(I729*H729,2)</f>
        <v>0</v>
      </c>
      <c r="BL729" s="24" t="s">
        <v>132</v>
      </c>
      <c r="BM729" s="24" t="s">
        <v>986</v>
      </c>
    </row>
    <row r="730" spans="2:65" s="1" customFormat="1" ht="60">
      <c r="B730" s="41"/>
      <c r="C730" s="63"/>
      <c r="D730" s="195" t="s">
        <v>134</v>
      </c>
      <c r="E730" s="63"/>
      <c r="F730" s="196" t="s">
        <v>840</v>
      </c>
      <c r="G730" s="63"/>
      <c r="H730" s="63"/>
      <c r="I730" s="156"/>
      <c r="J730" s="63"/>
      <c r="K730" s="63"/>
      <c r="L730" s="61"/>
      <c r="M730" s="197"/>
      <c r="N730" s="42"/>
      <c r="O730" s="42"/>
      <c r="P730" s="42"/>
      <c r="Q730" s="42"/>
      <c r="R730" s="42"/>
      <c r="S730" s="42"/>
      <c r="T730" s="78"/>
      <c r="AT730" s="24" t="s">
        <v>134</v>
      </c>
      <c r="AU730" s="24" t="s">
        <v>87</v>
      </c>
    </row>
    <row r="731" spans="2:65" s="11" customFormat="1" ht="24">
      <c r="B731" s="211"/>
      <c r="C731" s="212"/>
      <c r="D731" s="195" t="s">
        <v>276</v>
      </c>
      <c r="E731" s="213" t="s">
        <v>33</v>
      </c>
      <c r="F731" s="214" t="s">
        <v>923</v>
      </c>
      <c r="G731" s="212"/>
      <c r="H731" s="213" t="s">
        <v>33</v>
      </c>
      <c r="I731" s="215"/>
      <c r="J731" s="212"/>
      <c r="K731" s="212"/>
      <c r="L731" s="216"/>
      <c r="M731" s="217"/>
      <c r="N731" s="218"/>
      <c r="O731" s="218"/>
      <c r="P731" s="218"/>
      <c r="Q731" s="218"/>
      <c r="R731" s="218"/>
      <c r="S731" s="218"/>
      <c r="T731" s="219"/>
      <c r="AT731" s="220" t="s">
        <v>276</v>
      </c>
      <c r="AU731" s="220" t="s">
        <v>87</v>
      </c>
      <c r="AV731" s="11" t="s">
        <v>84</v>
      </c>
      <c r="AW731" s="11" t="s">
        <v>40</v>
      </c>
      <c r="AX731" s="11" t="s">
        <v>77</v>
      </c>
      <c r="AY731" s="220" t="s">
        <v>128</v>
      </c>
    </row>
    <row r="732" spans="2:65" s="11" customFormat="1" ht="12">
      <c r="B732" s="211"/>
      <c r="C732" s="212"/>
      <c r="D732" s="195" t="s">
        <v>276</v>
      </c>
      <c r="E732" s="213" t="s">
        <v>33</v>
      </c>
      <c r="F732" s="214" t="s">
        <v>924</v>
      </c>
      <c r="G732" s="212"/>
      <c r="H732" s="213" t="s">
        <v>33</v>
      </c>
      <c r="I732" s="215"/>
      <c r="J732" s="212"/>
      <c r="K732" s="212"/>
      <c r="L732" s="216"/>
      <c r="M732" s="217"/>
      <c r="N732" s="218"/>
      <c r="O732" s="218"/>
      <c r="P732" s="218"/>
      <c r="Q732" s="218"/>
      <c r="R732" s="218"/>
      <c r="S732" s="218"/>
      <c r="T732" s="219"/>
      <c r="AT732" s="220" t="s">
        <v>276</v>
      </c>
      <c r="AU732" s="220" t="s">
        <v>87</v>
      </c>
      <c r="AV732" s="11" t="s">
        <v>84</v>
      </c>
      <c r="AW732" s="11" t="s">
        <v>40</v>
      </c>
      <c r="AX732" s="11" t="s">
        <v>77</v>
      </c>
      <c r="AY732" s="220" t="s">
        <v>128</v>
      </c>
    </row>
    <row r="733" spans="2:65" s="11" customFormat="1" ht="12">
      <c r="B733" s="211"/>
      <c r="C733" s="212"/>
      <c r="D733" s="195" t="s">
        <v>276</v>
      </c>
      <c r="E733" s="213" t="s">
        <v>33</v>
      </c>
      <c r="F733" s="214" t="s">
        <v>842</v>
      </c>
      <c r="G733" s="212"/>
      <c r="H733" s="213" t="s">
        <v>33</v>
      </c>
      <c r="I733" s="215"/>
      <c r="J733" s="212"/>
      <c r="K733" s="212"/>
      <c r="L733" s="216"/>
      <c r="M733" s="217"/>
      <c r="N733" s="218"/>
      <c r="O733" s="218"/>
      <c r="P733" s="218"/>
      <c r="Q733" s="218"/>
      <c r="R733" s="218"/>
      <c r="S733" s="218"/>
      <c r="T733" s="219"/>
      <c r="AT733" s="220" t="s">
        <v>276</v>
      </c>
      <c r="AU733" s="220" t="s">
        <v>87</v>
      </c>
      <c r="AV733" s="11" t="s">
        <v>84</v>
      </c>
      <c r="AW733" s="11" t="s">
        <v>40</v>
      </c>
      <c r="AX733" s="11" t="s">
        <v>77</v>
      </c>
      <c r="AY733" s="220" t="s">
        <v>128</v>
      </c>
    </row>
    <row r="734" spans="2:65" s="12" customFormat="1" ht="12">
      <c r="B734" s="221"/>
      <c r="C734" s="222"/>
      <c r="D734" s="195" t="s">
        <v>276</v>
      </c>
      <c r="E734" s="223" t="s">
        <v>33</v>
      </c>
      <c r="F734" s="224" t="s">
        <v>132</v>
      </c>
      <c r="G734" s="222"/>
      <c r="H734" s="225">
        <v>4</v>
      </c>
      <c r="I734" s="226"/>
      <c r="J734" s="222"/>
      <c r="K734" s="222"/>
      <c r="L734" s="227"/>
      <c r="M734" s="228"/>
      <c r="N734" s="229"/>
      <c r="O734" s="229"/>
      <c r="P734" s="229"/>
      <c r="Q734" s="229"/>
      <c r="R734" s="229"/>
      <c r="S734" s="229"/>
      <c r="T734" s="230"/>
      <c r="AT734" s="231" t="s">
        <v>276</v>
      </c>
      <c r="AU734" s="231" t="s">
        <v>87</v>
      </c>
      <c r="AV734" s="12" t="s">
        <v>87</v>
      </c>
      <c r="AW734" s="12" t="s">
        <v>40</v>
      </c>
      <c r="AX734" s="12" t="s">
        <v>77</v>
      </c>
      <c r="AY734" s="231" t="s">
        <v>128</v>
      </c>
    </row>
    <row r="735" spans="2:65" s="11" customFormat="1" ht="12">
      <c r="B735" s="211"/>
      <c r="C735" s="212"/>
      <c r="D735" s="195" t="s">
        <v>276</v>
      </c>
      <c r="E735" s="213" t="s">
        <v>33</v>
      </c>
      <c r="F735" s="214" t="s">
        <v>844</v>
      </c>
      <c r="G735" s="212"/>
      <c r="H735" s="213" t="s">
        <v>33</v>
      </c>
      <c r="I735" s="215"/>
      <c r="J735" s="212"/>
      <c r="K735" s="212"/>
      <c r="L735" s="216"/>
      <c r="M735" s="217"/>
      <c r="N735" s="218"/>
      <c r="O735" s="218"/>
      <c r="P735" s="218"/>
      <c r="Q735" s="218"/>
      <c r="R735" s="218"/>
      <c r="S735" s="218"/>
      <c r="T735" s="219"/>
      <c r="AT735" s="220" t="s">
        <v>276</v>
      </c>
      <c r="AU735" s="220" t="s">
        <v>87</v>
      </c>
      <c r="AV735" s="11" t="s">
        <v>84</v>
      </c>
      <c r="AW735" s="11" t="s">
        <v>40</v>
      </c>
      <c r="AX735" s="11" t="s">
        <v>77</v>
      </c>
      <c r="AY735" s="220" t="s">
        <v>128</v>
      </c>
    </row>
    <row r="736" spans="2:65" s="13" customFormat="1" ht="12">
      <c r="B736" s="232"/>
      <c r="C736" s="233"/>
      <c r="D736" s="195" t="s">
        <v>276</v>
      </c>
      <c r="E736" s="234" t="s">
        <v>33</v>
      </c>
      <c r="F736" s="235" t="s">
        <v>279</v>
      </c>
      <c r="G736" s="233"/>
      <c r="H736" s="236">
        <v>4</v>
      </c>
      <c r="I736" s="237"/>
      <c r="J736" s="233"/>
      <c r="K736" s="233"/>
      <c r="L736" s="238"/>
      <c r="M736" s="239"/>
      <c r="N736" s="240"/>
      <c r="O736" s="240"/>
      <c r="P736" s="240"/>
      <c r="Q736" s="240"/>
      <c r="R736" s="240"/>
      <c r="S736" s="240"/>
      <c r="T736" s="241"/>
      <c r="AT736" s="242" t="s">
        <v>276</v>
      </c>
      <c r="AU736" s="242" t="s">
        <v>87</v>
      </c>
      <c r="AV736" s="13" t="s">
        <v>132</v>
      </c>
      <c r="AW736" s="13" t="s">
        <v>40</v>
      </c>
      <c r="AX736" s="13" t="s">
        <v>84</v>
      </c>
      <c r="AY736" s="242" t="s">
        <v>128</v>
      </c>
    </row>
    <row r="737" spans="2:65" s="1" customFormat="1" ht="16.5" customHeight="1">
      <c r="B737" s="41"/>
      <c r="C737" s="183" t="s">
        <v>987</v>
      </c>
      <c r="D737" s="183" t="s">
        <v>129</v>
      </c>
      <c r="E737" s="184" t="s">
        <v>988</v>
      </c>
      <c r="F737" s="185" t="s">
        <v>989</v>
      </c>
      <c r="G737" s="186" t="s">
        <v>869</v>
      </c>
      <c r="H737" s="187">
        <v>2</v>
      </c>
      <c r="I737" s="188"/>
      <c r="J737" s="189">
        <f>ROUND(I737*H737,2)</f>
        <v>0</v>
      </c>
      <c r="K737" s="185" t="s">
        <v>335</v>
      </c>
      <c r="L737" s="61"/>
      <c r="M737" s="190" t="s">
        <v>33</v>
      </c>
      <c r="N737" s="191" t="s">
        <v>48</v>
      </c>
      <c r="O737" s="42"/>
      <c r="P737" s="192">
        <f>O737*H737</f>
        <v>0</v>
      </c>
      <c r="Q737" s="192">
        <v>0</v>
      </c>
      <c r="R737" s="192">
        <f>Q737*H737</f>
        <v>0</v>
      </c>
      <c r="S737" s="192">
        <v>0</v>
      </c>
      <c r="T737" s="193">
        <f>S737*H737</f>
        <v>0</v>
      </c>
      <c r="AR737" s="24" t="s">
        <v>132</v>
      </c>
      <c r="AT737" s="24" t="s">
        <v>129</v>
      </c>
      <c r="AU737" s="24" t="s">
        <v>87</v>
      </c>
      <c r="AY737" s="24" t="s">
        <v>128</v>
      </c>
      <c r="BE737" s="194">
        <f>IF(N737="základní",J737,0)</f>
        <v>0</v>
      </c>
      <c r="BF737" s="194">
        <f>IF(N737="snížená",J737,0)</f>
        <v>0</v>
      </c>
      <c r="BG737" s="194">
        <f>IF(N737="zákl. přenesená",J737,0)</f>
        <v>0</v>
      </c>
      <c r="BH737" s="194">
        <f>IF(N737="sníž. přenesená",J737,0)</f>
        <v>0</v>
      </c>
      <c r="BI737" s="194">
        <f>IF(N737="nulová",J737,0)</f>
        <v>0</v>
      </c>
      <c r="BJ737" s="24" t="s">
        <v>84</v>
      </c>
      <c r="BK737" s="194">
        <f>ROUND(I737*H737,2)</f>
        <v>0</v>
      </c>
      <c r="BL737" s="24" t="s">
        <v>132</v>
      </c>
      <c r="BM737" s="24" t="s">
        <v>990</v>
      </c>
    </row>
    <row r="738" spans="2:65" s="1" customFormat="1" ht="60">
      <c r="B738" s="41"/>
      <c r="C738" s="63"/>
      <c r="D738" s="195" t="s">
        <v>134</v>
      </c>
      <c r="E738" s="63"/>
      <c r="F738" s="196" t="s">
        <v>840</v>
      </c>
      <c r="G738" s="63"/>
      <c r="H738" s="63"/>
      <c r="I738" s="156"/>
      <c r="J738" s="63"/>
      <c r="K738" s="63"/>
      <c r="L738" s="61"/>
      <c r="M738" s="197"/>
      <c r="N738" s="42"/>
      <c r="O738" s="42"/>
      <c r="P738" s="42"/>
      <c r="Q738" s="42"/>
      <c r="R738" s="42"/>
      <c r="S738" s="42"/>
      <c r="T738" s="78"/>
      <c r="AT738" s="24" t="s">
        <v>134</v>
      </c>
      <c r="AU738" s="24" t="s">
        <v>87</v>
      </c>
    </row>
    <row r="739" spans="2:65" s="11" customFormat="1" ht="24">
      <c r="B739" s="211"/>
      <c r="C739" s="212"/>
      <c r="D739" s="195" t="s">
        <v>276</v>
      </c>
      <c r="E739" s="213" t="s">
        <v>33</v>
      </c>
      <c r="F739" s="214" t="s">
        <v>923</v>
      </c>
      <c r="G739" s="212"/>
      <c r="H739" s="213" t="s">
        <v>33</v>
      </c>
      <c r="I739" s="215"/>
      <c r="J739" s="212"/>
      <c r="K739" s="212"/>
      <c r="L739" s="216"/>
      <c r="M739" s="217"/>
      <c r="N739" s="218"/>
      <c r="O739" s="218"/>
      <c r="P739" s="218"/>
      <c r="Q739" s="218"/>
      <c r="R739" s="218"/>
      <c r="S739" s="218"/>
      <c r="T739" s="219"/>
      <c r="AT739" s="220" t="s">
        <v>276</v>
      </c>
      <c r="AU739" s="220" t="s">
        <v>87</v>
      </c>
      <c r="AV739" s="11" t="s">
        <v>84</v>
      </c>
      <c r="AW739" s="11" t="s">
        <v>40</v>
      </c>
      <c r="AX739" s="11" t="s">
        <v>77</v>
      </c>
      <c r="AY739" s="220" t="s">
        <v>128</v>
      </c>
    </row>
    <row r="740" spans="2:65" s="11" customFormat="1" ht="12">
      <c r="B740" s="211"/>
      <c r="C740" s="212"/>
      <c r="D740" s="195" t="s">
        <v>276</v>
      </c>
      <c r="E740" s="213" t="s">
        <v>33</v>
      </c>
      <c r="F740" s="214" t="s">
        <v>924</v>
      </c>
      <c r="G740" s="212"/>
      <c r="H740" s="213" t="s">
        <v>33</v>
      </c>
      <c r="I740" s="215"/>
      <c r="J740" s="212"/>
      <c r="K740" s="212"/>
      <c r="L740" s="216"/>
      <c r="M740" s="217"/>
      <c r="N740" s="218"/>
      <c r="O740" s="218"/>
      <c r="P740" s="218"/>
      <c r="Q740" s="218"/>
      <c r="R740" s="218"/>
      <c r="S740" s="218"/>
      <c r="T740" s="219"/>
      <c r="AT740" s="220" t="s">
        <v>276</v>
      </c>
      <c r="AU740" s="220" t="s">
        <v>87</v>
      </c>
      <c r="AV740" s="11" t="s">
        <v>84</v>
      </c>
      <c r="AW740" s="11" t="s">
        <v>40</v>
      </c>
      <c r="AX740" s="11" t="s">
        <v>77</v>
      </c>
      <c r="AY740" s="220" t="s">
        <v>128</v>
      </c>
    </row>
    <row r="741" spans="2:65" s="11" customFormat="1" ht="12">
      <c r="B741" s="211"/>
      <c r="C741" s="212"/>
      <c r="D741" s="195" t="s">
        <v>276</v>
      </c>
      <c r="E741" s="213" t="s">
        <v>33</v>
      </c>
      <c r="F741" s="214" t="s">
        <v>842</v>
      </c>
      <c r="G741" s="212"/>
      <c r="H741" s="213" t="s">
        <v>33</v>
      </c>
      <c r="I741" s="215"/>
      <c r="J741" s="212"/>
      <c r="K741" s="212"/>
      <c r="L741" s="216"/>
      <c r="M741" s="217"/>
      <c r="N741" s="218"/>
      <c r="O741" s="218"/>
      <c r="P741" s="218"/>
      <c r="Q741" s="218"/>
      <c r="R741" s="218"/>
      <c r="S741" s="218"/>
      <c r="T741" s="219"/>
      <c r="AT741" s="220" t="s">
        <v>276</v>
      </c>
      <c r="AU741" s="220" t="s">
        <v>87</v>
      </c>
      <c r="AV741" s="11" t="s">
        <v>84</v>
      </c>
      <c r="AW741" s="11" t="s">
        <v>40</v>
      </c>
      <c r="AX741" s="11" t="s">
        <v>77</v>
      </c>
      <c r="AY741" s="220" t="s">
        <v>128</v>
      </c>
    </row>
    <row r="742" spans="2:65" s="12" customFormat="1" ht="12">
      <c r="B742" s="221"/>
      <c r="C742" s="222"/>
      <c r="D742" s="195" t="s">
        <v>276</v>
      </c>
      <c r="E742" s="223" t="s">
        <v>33</v>
      </c>
      <c r="F742" s="224" t="s">
        <v>87</v>
      </c>
      <c r="G742" s="222"/>
      <c r="H742" s="225">
        <v>2</v>
      </c>
      <c r="I742" s="226"/>
      <c r="J742" s="222"/>
      <c r="K742" s="222"/>
      <c r="L742" s="227"/>
      <c r="M742" s="228"/>
      <c r="N742" s="229"/>
      <c r="O742" s="229"/>
      <c r="P742" s="229"/>
      <c r="Q742" s="229"/>
      <c r="R742" s="229"/>
      <c r="S742" s="229"/>
      <c r="T742" s="230"/>
      <c r="AT742" s="231" t="s">
        <v>276</v>
      </c>
      <c r="AU742" s="231" t="s">
        <v>87</v>
      </c>
      <c r="AV742" s="12" t="s">
        <v>87</v>
      </c>
      <c r="AW742" s="12" t="s">
        <v>40</v>
      </c>
      <c r="AX742" s="12" t="s">
        <v>77</v>
      </c>
      <c r="AY742" s="231" t="s">
        <v>128</v>
      </c>
    </row>
    <row r="743" spans="2:65" s="11" customFormat="1" ht="12">
      <c r="B743" s="211"/>
      <c r="C743" s="212"/>
      <c r="D743" s="195" t="s">
        <v>276</v>
      </c>
      <c r="E743" s="213" t="s">
        <v>33</v>
      </c>
      <c r="F743" s="214" t="s">
        <v>844</v>
      </c>
      <c r="G743" s="212"/>
      <c r="H743" s="213" t="s">
        <v>33</v>
      </c>
      <c r="I743" s="215"/>
      <c r="J743" s="212"/>
      <c r="K743" s="212"/>
      <c r="L743" s="216"/>
      <c r="M743" s="217"/>
      <c r="N743" s="218"/>
      <c r="O743" s="218"/>
      <c r="P743" s="218"/>
      <c r="Q743" s="218"/>
      <c r="R743" s="218"/>
      <c r="S743" s="218"/>
      <c r="T743" s="219"/>
      <c r="AT743" s="220" t="s">
        <v>276</v>
      </c>
      <c r="AU743" s="220" t="s">
        <v>87</v>
      </c>
      <c r="AV743" s="11" t="s">
        <v>84</v>
      </c>
      <c r="AW743" s="11" t="s">
        <v>40</v>
      </c>
      <c r="AX743" s="11" t="s">
        <v>77</v>
      </c>
      <c r="AY743" s="220" t="s">
        <v>128</v>
      </c>
    </row>
    <row r="744" spans="2:65" s="13" customFormat="1" ht="12">
      <c r="B744" s="232"/>
      <c r="C744" s="233"/>
      <c r="D744" s="195" t="s">
        <v>276</v>
      </c>
      <c r="E744" s="234" t="s">
        <v>33</v>
      </c>
      <c r="F744" s="235" t="s">
        <v>279</v>
      </c>
      <c r="G744" s="233"/>
      <c r="H744" s="236">
        <v>2</v>
      </c>
      <c r="I744" s="237"/>
      <c r="J744" s="233"/>
      <c r="K744" s="233"/>
      <c r="L744" s="238"/>
      <c r="M744" s="239"/>
      <c r="N744" s="240"/>
      <c r="O744" s="240"/>
      <c r="P744" s="240"/>
      <c r="Q744" s="240"/>
      <c r="R744" s="240"/>
      <c r="S744" s="240"/>
      <c r="T744" s="241"/>
      <c r="AT744" s="242" t="s">
        <v>276</v>
      </c>
      <c r="AU744" s="242" t="s">
        <v>87</v>
      </c>
      <c r="AV744" s="13" t="s">
        <v>132</v>
      </c>
      <c r="AW744" s="13" t="s">
        <v>40</v>
      </c>
      <c r="AX744" s="13" t="s">
        <v>84</v>
      </c>
      <c r="AY744" s="242" t="s">
        <v>128</v>
      </c>
    </row>
    <row r="745" spans="2:65" s="1" customFormat="1" ht="25.5" customHeight="1">
      <c r="B745" s="41"/>
      <c r="C745" s="183" t="s">
        <v>991</v>
      </c>
      <c r="D745" s="183" t="s">
        <v>129</v>
      </c>
      <c r="E745" s="184" t="s">
        <v>992</v>
      </c>
      <c r="F745" s="185" t="s">
        <v>993</v>
      </c>
      <c r="G745" s="186" t="s">
        <v>972</v>
      </c>
      <c r="H745" s="187">
        <v>558</v>
      </c>
      <c r="I745" s="188"/>
      <c r="J745" s="189">
        <f>ROUND(I745*H745,2)</f>
        <v>0</v>
      </c>
      <c r="K745" s="185" t="s">
        <v>274</v>
      </c>
      <c r="L745" s="61"/>
      <c r="M745" s="190" t="s">
        <v>33</v>
      </c>
      <c r="N745" s="191" t="s">
        <v>48</v>
      </c>
      <c r="O745" s="42"/>
      <c r="P745" s="192">
        <f>O745*H745</f>
        <v>0</v>
      </c>
      <c r="Q745" s="192">
        <v>5.0000000000000002E-5</v>
      </c>
      <c r="R745" s="192">
        <f>Q745*H745</f>
        <v>2.7900000000000001E-2</v>
      </c>
      <c r="S745" s="192">
        <v>1E-3</v>
      </c>
      <c r="T745" s="193">
        <f>S745*H745</f>
        <v>0.55800000000000005</v>
      </c>
      <c r="AR745" s="24" t="s">
        <v>195</v>
      </c>
      <c r="AT745" s="24" t="s">
        <v>129</v>
      </c>
      <c r="AU745" s="24" t="s">
        <v>87</v>
      </c>
      <c r="AY745" s="24" t="s">
        <v>128</v>
      </c>
      <c r="BE745" s="194">
        <f>IF(N745="základní",J745,0)</f>
        <v>0</v>
      </c>
      <c r="BF745" s="194">
        <f>IF(N745="snížená",J745,0)</f>
        <v>0</v>
      </c>
      <c r="BG745" s="194">
        <f>IF(N745="zákl. přenesená",J745,0)</f>
        <v>0</v>
      </c>
      <c r="BH745" s="194">
        <f>IF(N745="sníž. přenesená",J745,0)</f>
        <v>0</v>
      </c>
      <c r="BI745" s="194">
        <f>IF(N745="nulová",J745,0)</f>
        <v>0</v>
      </c>
      <c r="BJ745" s="24" t="s">
        <v>84</v>
      </c>
      <c r="BK745" s="194">
        <f>ROUND(I745*H745,2)</f>
        <v>0</v>
      </c>
      <c r="BL745" s="24" t="s">
        <v>195</v>
      </c>
      <c r="BM745" s="24" t="s">
        <v>994</v>
      </c>
    </row>
    <row r="746" spans="2:65" s="11" customFormat="1" ht="24">
      <c r="B746" s="211"/>
      <c r="C746" s="212"/>
      <c r="D746" s="195" t="s">
        <v>276</v>
      </c>
      <c r="E746" s="213" t="s">
        <v>33</v>
      </c>
      <c r="F746" s="214" t="s">
        <v>498</v>
      </c>
      <c r="G746" s="212"/>
      <c r="H746" s="213" t="s">
        <v>33</v>
      </c>
      <c r="I746" s="215"/>
      <c r="J746" s="212"/>
      <c r="K746" s="212"/>
      <c r="L746" s="216"/>
      <c r="M746" s="217"/>
      <c r="N746" s="218"/>
      <c r="O746" s="218"/>
      <c r="P746" s="218"/>
      <c r="Q746" s="218"/>
      <c r="R746" s="218"/>
      <c r="S746" s="218"/>
      <c r="T746" s="219"/>
      <c r="AT746" s="220" t="s">
        <v>276</v>
      </c>
      <c r="AU746" s="220" t="s">
        <v>87</v>
      </c>
      <c r="AV746" s="11" t="s">
        <v>84</v>
      </c>
      <c r="AW746" s="11" t="s">
        <v>40</v>
      </c>
      <c r="AX746" s="11" t="s">
        <v>77</v>
      </c>
      <c r="AY746" s="220" t="s">
        <v>128</v>
      </c>
    </row>
    <row r="747" spans="2:65" s="12" customFormat="1" ht="12">
      <c r="B747" s="221"/>
      <c r="C747" s="222"/>
      <c r="D747" s="195" t="s">
        <v>276</v>
      </c>
      <c r="E747" s="223" t="s">
        <v>33</v>
      </c>
      <c r="F747" s="224" t="s">
        <v>995</v>
      </c>
      <c r="G747" s="222"/>
      <c r="H747" s="225">
        <v>558</v>
      </c>
      <c r="I747" s="226"/>
      <c r="J747" s="222"/>
      <c r="K747" s="222"/>
      <c r="L747" s="227"/>
      <c r="M747" s="228"/>
      <c r="N747" s="229"/>
      <c r="O747" s="229"/>
      <c r="P747" s="229"/>
      <c r="Q747" s="229"/>
      <c r="R747" s="229"/>
      <c r="S747" s="229"/>
      <c r="T747" s="230"/>
      <c r="AT747" s="231" t="s">
        <v>276</v>
      </c>
      <c r="AU747" s="231" t="s">
        <v>87</v>
      </c>
      <c r="AV747" s="12" t="s">
        <v>87</v>
      </c>
      <c r="AW747" s="12" t="s">
        <v>40</v>
      </c>
      <c r="AX747" s="12" t="s">
        <v>77</v>
      </c>
      <c r="AY747" s="231" t="s">
        <v>128</v>
      </c>
    </row>
    <row r="748" spans="2:65" s="13" customFormat="1" ht="12">
      <c r="B748" s="232"/>
      <c r="C748" s="233"/>
      <c r="D748" s="195" t="s">
        <v>276</v>
      </c>
      <c r="E748" s="234" t="s">
        <v>33</v>
      </c>
      <c r="F748" s="235" t="s">
        <v>279</v>
      </c>
      <c r="G748" s="233"/>
      <c r="H748" s="236">
        <v>558</v>
      </c>
      <c r="I748" s="237"/>
      <c r="J748" s="233"/>
      <c r="K748" s="233"/>
      <c r="L748" s="238"/>
      <c r="M748" s="239"/>
      <c r="N748" s="240"/>
      <c r="O748" s="240"/>
      <c r="P748" s="240"/>
      <c r="Q748" s="240"/>
      <c r="R748" s="240"/>
      <c r="S748" s="240"/>
      <c r="T748" s="241"/>
      <c r="AT748" s="242" t="s">
        <v>276</v>
      </c>
      <c r="AU748" s="242" t="s">
        <v>87</v>
      </c>
      <c r="AV748" s="13" t="s">
        <v>132</v>
      </c>
      <c r="AW748" s="13" t="s">
        <v>40</v>
      </c>
      <c r="AX748" s="13" t="s">
        <v>84</v>
      </c>
      <c r="AY748" s="242" t="s">
        <v>128</v>
      </c>
    </row>
    <row r="749" spans="2:65" s="1" customFormat="1" ht="16.5" customHeight="1">
      <c r="B749" s="41"/>
      <c r="C749" s="183" t="s">
        <v>996</v>
      </c>
      <c r="D749" s="183" t="s">
        <v>129</v>
      </c>
      <c r="E749" s="184" t="s">
        <v>997</v>
      </c>
      <c r="F749" s="185" t="s">
        <v>998</v>
      </c>
      <c r="G749" s="186" t="s">
        <v>715</v>
      </c>
      <c r="H749" s="264"/>
      <c r="I749" s="188"/>
      <c r="J749" s="189">
        <f>ROUND(I749*H749,2)</f>
        <v>0</v>
      </c>
      <c r="K749" s="185" t="s">
        <v>274</v>
      </c>
      <c r="L749" s="61"/>
      <c r="M749" s="190" t="s">
        <v>33</v>
      </c>
      <c r="N749" s="191" t="s">
        <v>48</v>
      </c>
      <c r="O749" s="42"/>
      <c r="P749" s="192">
        <f>O749*H749</f>
        <v>0</v>
      </c>
      <c r="Q749" s="192">
        <v>0</v>
      </c>
      <c r="R749" s="192">
        <f>Q749*H749</f>
        <v>0</v>
      </c>
      <c r="S749" s="192">
        <v>0</v>
      </c>
      <c r="T749" s="193">
        <f>S749*H749</f>
        <v>0</v>
      </c>
      <c r="AR749" s="24" t="s">
        <v>195</v>
      </c>
      <c r="AT749" s="24" t="s">
        <v>129</v>
      </c>
      <c r="AU749" s="24" t="s">
        <v>87</v>
      </c>
      <c r="AY749" s="24" t="s">
        <v>128</v>
      </c>
      <c r="BE749" s="194">
        <f>IF(N749="základní",J749,0)</f>
        <v>0</v>
      </c>
      <c r="BF749" s="194">
        <f>IF(N749="snížená",J749,0)</f>
        <v>0</v>
      </c>
      <c r="BG749" s="194">
        <f>IF(N749="zákl. přenesená",J749,0)</f>
        <v>0</v>
      </c>
      <c r="BH749" s="194">
        <f>IF(N749="sníž. přenesená",J749,0)</f>
        <v>0</v>
      </c>
      <c r="BI749" s="194">
        <f>IF(N749="nulová",J749,0)</f>
        <v>0</v>
      </c>
      <c r="BJ749" s="24" t="s">
        <v>84</v>
      </c>
      <c r="BK749" s="194">
        <f>ROUND(I749*H749,2)</f>
        <v>0</v>
      </c>
      <c r="BL749" s="24" t="s">
        <v>195</v>
      </c>
      <c r="BM749" s="24" t="s">
        <v>999</v>
      </c>
    </row>
    <row r="750" spans="2:65" s="9" customFormat="1" ht="29.85" customHeight="1">
      <c r="B750" s="169"/>
      <c r="C750" s="170"/>
      <c r="D750" s="171" t="s">
        <v>76</v>
      </c>
      <c r="E750" s="209" t="s">
        <v>1000</v>
      </c>
      <c r="F750" s="209" t="s">
        <v>1001</v>
      </c>
      <c r="G750" s="170"/>
      <c r="H750" s="170"/>
      <c r="I750" s="173"/>
      <c r="J750" s="210">
        <f>BK750</f>
        <v>0</v>
      </c>
      <c r="K750" s="170"/>
      <c r="L750" s="175"/>
      <c r="M750" s="176"/>
      <c r="N750" s="177"/>
      <c r="O750" s="177"/>
      <c r="P750" s="178">
        <f>SUM(P751:P760)</f>
        <v>0</v>
      </c>
      <c r="Q750" s="177"/>
      <c r="R750" s="178">
        <f>SUM(R751:R760)</f>
        <v>2.3351383999999999</v>
      </c>
      <c r="S750" s="177"/>
      <c r="T750" s="179">
        <f>SUM(T751:T760)</f>
        <v>0</v>
      </c>
      <c r="AR750" s="180" t="s">
        <v>87</v>
      </c>
      <c r="AT750" s="181" t="s">
        <v>76</v>
      </c>
      <c r="AU750" s="181" t="s">
        <v>84</v>
      </c>
      <c r="AY750" s="180" t="s">
        <v>128</v>
      </c>
      <c r="BK750" s="182">
        <f>SUM(BK751:BK760)</f>
        <v>0</v>
      </c>
    </row>
    <row r="751" spans="2:65" s="1" customFormat="1" ht="25.5" customHeight="1">
      <c r="B751" s="41"/>
      <c r="C751" s="183" t="s">
        <v>1002</v>
      </c>
      <c r="D751" s="183" t="s">
        <v>129</v>
      </c>
      <c r="E751" s="184" t="s">
        <v>1003</v>
      </c>
      <c r="F751" s="185" t="s">
        <v>1004</v>
      </c>
      <c r="G751" s="186" t="s">
        <v>273</v>
      </c>
      <c r="H751" s="187">
        <v>121.812</v>
      </c>
      <c r="I751" s="188"/>
      <c r="J751" s="189">
        <f>ROUND(I751*H751,2)</f>
        <v>0</v>
      </c>
      <c r="K751" s="185" t="s">
        <v>274</v>
      </c>
      <c r="L751" s="61"/>
      <c r="M751" s="190" t="s">
        <v>33</v>
      </c>
      <c r="N751" s="191" t="s">
        <v>48</v>
      </c>
      <c r="O751" s="42"/>
      <c r="P751" s="192">
        <f>O751*H751</f>
        <v>0</v>
      </c>
      <c r="Q751" s="192">
        <v>5.3E-3</v>
      </c>
      <c r="R751" s="192">
        <f>Q751*H751</f>
        <v>0.64560359999999994</v>
      </c>
      <c r="S751" s="192">
        <v>0</v>
      </c>
      <c r="T751" s="193">
        <f>S751*H751</f>
        <v>0</v>
      </c>
      <c r="AR751" s="24" t="s">
        <v>195</v>
      </c>
      <c r="AT751" s="24" t="s">
        <v>129</v>
      </c>
      <c r="AU751" s="24" t="s">
        <v>87</v>
      </c>
      <c r="AY751" s="24" t="s">
        <v>128</v>
      </c>
      <c r="BE751" s="194">
        <f>IF(N751="základní",J751,0)</f>
        <v>0</v>
      </c>
      <c r="BF751" s="194">
        <f>IF(N751="snížená",J751,0)</f>
        <v>0</v>
      </c>
      <c r="BG751" s="194">
        <f>IF(N751="zákl. přenesená",J751,0)</f>
        <v>0</v>
      </c>
      <c r="BH751" s="194">
        <f>IF(N751="sníž. přenesená",J751,0)</f>
        <v>0</v>
      </c>
      <c r="BI751" s="194">
        <f>IF(N751="nulová",J751,0)</f>
        <v>0</v>
      </c>
      <c r="BJ751" s="24" t="s">
        <v>84</v>
      </c>
      <c r="BK751" s="194">
        <f>ROUND(I751*H751,2)</f>
        <v>0</v>
      </c>
      <c r="BL751" s="24" t="s">
        <v>195</v>
      </c>
      <c r="BM751" s="24" t="s">
        <v>1005</v>
      </c>
    </row>
    <row r="752" spans="2:65" s="11" customFormat="1" ht="12">
      <c r="B752" s="211"/>
      <c r="C752" s="212"/>
      <c r="D752" s="195" t="s">
        <v>276</v>
      </c>
      <c r="E752" s="213" t="s">
        <v>33</v>
      </c>
      <c r="F752" s="214" t="s">
        <v>277</v>
      </c>
      <c r="G752" s="212"/>
      <c r="H752" s="213" t="s">
        <v>33</v>
      </c>
      <c r="I752" s="215"/>
      <c r="J752" s="212"/>
      <c r="K752" s="212"/>
      <c r="L752" s="216"/>
      <c r="M752" s="217"/>
      <c r="N752" s="218"/>
      <c r="O752" s="218"/>
      <c r="P752" s="218"/>
      <c r="Q752" s="218"/>
      <c r="R752" s="218"/>
      <c r="S752" s="218"/>
      <c r="T752" s="219"/>
      <c r="AT752" s="220" t="s">
        <v>276</v>
      </c>
      <c r="AU752" s="220" t="s">
        <v>87</v>
      </c>
      <c r="AV752" s="11" t="s">
        <v>84</v>
      </c>
      <c r="AW752" s="11" t="s">
        <v>40</v>
      </c>
      <c r="AX752" s="11" t="s">
        <v>77</v>
      </c>
      <c r="AY752" s="220" t="s">
        <v>128</v>
      </c>
    </row>
    <row r="753" spans="2:65" s="11" customFormat="1" ht="24">
      <c r="B753" s="211"/>
      <c r="C753" s="212"/>
      <c r="D753" s="195" t="s">
        <v>276</v>
      </c>
      <c r="E753" s="213" t="s">
        <v>33</v>
      </c>
      <c r="F753" s="214" t="s">
        <v>1006</v>
      </c>
      <c r="G753" s="212"/>
      <c r="H753" s="213" t="s">
        <v>33</v>
      </c>
      <c r="I753" s="215"/>
      <c r="J753" s="212"/>
      <c r="K753" s="212"/>
      <c r="L753" s="216"/>
      <c r="M753" s="217"/>
      <c r="N753" s="218"/>
      <c r="O753" s="218"/>
      <c r="P753" s="218"/>
      <c r="Q753" s="218"/>
      <c r="R753" s="218"/>
      <c r="S753" s="218"/>
      <c r="T753" s="219"/>
      <c r="AT753" s="220" t="s">
        <v>276</v>
      </c>
      <c r="AU753" s="220" t="s">
        <v>87</v>
      </c>
      <c r="AV753" s="11" t="s">
        <v>84</v>
      </c>
      <c r="AW753" s="11" t="s">
        <v>40</v>
      </c>
      <c r="AX753" s="11" t="s">
        <v>77</v>
      </c>
      <c r="AY753" s="220" t="s">
        <v>128</v>
      </c>
    </row>
    <row r="754" spans="2:65" s="12" customFormat="1" ht="12">
      <c r="B754" s="221"/>
      <c r="C754" s="222"/>
      <c r="D754" s="195" t="s">
        <v>276</v>
      </c>
      <c r="E754" s="223" t="s">
        <v>33</v>
      </c>
      <c r="F754" s="224" t="s">
        <v>1007</v>
      </c>
      <c r="G754" s="222"/>
      <c r="H754" s="225">
        <v>121.812</v>
      </c>
      <c r="I754" s="226"/>
      <c r="J754" s="222"/>
      <c r="K754" s="222"/>
      <c r="L754" s="227"/>
      <c r="M754" s="228"/>
      <c r="N754" s="229"/>
      <c r="O754" s="229"/>
      <c r="P754" s="229"/>
      <c r="Q754" s="229"/>
      <c r="R754" s="229"/>
      <c r="S754" s="229"/>
      <c r="T754" s="230"/>
      <c r="AT754" s="231" t="s">
        <v>276</v>
      </c>
      <c r="AU754" s="231" t="s">
        <v>87</v>
      </c>
      <c r="AV754" s="12" t="s">
        <v>87</v>
      </c>
      <c r="AW754" s="12" t="s">
        <v>40</v>
      </c>
      <c r="AX754" s="12" t="s">
        <v>77</v>
      </c>
      <c r="AY754" s="231" t="s">
        <v>128</v>
      </c>
    </row>
    <row r="755" spans="2:65" s="13" customFormat="1" ht="12">
      <c r="B755" s="232"/>
      <c r="C755" s="233"/>
      <c r="D755" s="195" t="s">
        <v>276</v>
      </c>
      <c r="E755" s="234" t="s">
        <v>33</v>
      </c>
      <c r="F755" s="235" t="s">
        <v>279</v>
      </c>
      <c r="G755" s="233"/>
      <c r="H755" s="236">
        <v>121.812</v>
      </c>
      <c r="I755" s="237"/>
      <c r="J755" s="233"/>
      <c r="K755" s="233"/>
      <c r="L755" s="238"/>
      <c r="M755" s="239"/>
      <c r="N755" s="240"/>
      <c r="O755" s="240"/>
      <c r="P755" s="240"/>
      <c r="Q755" s="240"/>
      <c r="R755" s="240"/>
      <c r="S755" s="240"/>
      <c r="T755" s="241"/>
      <c r="AT755" s="242" t="s">
        <v>276</v>
      </c>
      <c r="AU755" s="242" t="s">
        <v>87</v>
      </c>
      <c r="AV755" s="13" t="s">
        <v>132</v>
      </c>
      <c r="AW755" s="13" t="s">
        <v>40</v>
      </c>
      <c r="AX755" s="13" t="s">
        <v>84</v>
      </c>
      <c r="AY755" s="242" t="s">
        <v>128</v>
      </c>
    </row>
    <row r="756" spans="2:65" s="1" customFormat="1" ht="25.5" customHeight="1">
      <c r="B756" s="41"/>
      <c r="C756" s="243" t="s">
        <v>1008</v>
      </c>
      <c r="D756" s="243" t="s">
        <v>319</v>
      </c>
      <c r="E756" s="244" t="s">
        <v>1009</v>
      </c>
      <c r="F756" s="245" t="s">
        <v>1010</v>
      </c>
      <c r="G756" s="246" t="s">
        <v>273</v>
      </c>
      <c r="H756" s="247">
        <v>140.084</v>
      </c>
      <c r="I756" s="248"/>
      <c r="J756" s="249">
        <f>ROUND(I756*H756,2)</f>
        <v>0</v>
      </c>
      <c r="K756" s="245" t="s">
        <v>335</v>
      </c>
      <c r="L756" s="250"/>
      <c r="M756" s="251" t="s">
        <v>33</v>
      </c>
      <c r="N756" s="252" t="s">
        <v>48</v>
      </c>
      <c r="O756" s="42"/>
      <c r="P756" s="192">
        <f>O756*H756</f>
        <v>0</v>
      </c>
      <c r="Q756" s="192">
        <v>1.18E-2</v>
      </c>
      <c r="R756" s="192">
        <f>Q756*H756</f>
        <v>1.6529912</v>
      </c>
      <c r="S756" s="192">
        <v>0</v>
      </c>
      <c r="T756" s="193">
        <f>S756*H756</f>
        <v>0</v>
      </c>
      <c r="AR756" s="24" t="s">
        <v>411</v>
      </c>
      <c r="AT756" s="24" t="s">
        <v>319</v>
      </c>
      <c r="AU756" s="24" t="s">
        <v>87</v>
      </c>
      <c r="AY756" s="24" t="s">
        <v>128</v>
      </c>
      <c r="BE756" s="194">
        <f>IF(N756="základní",J756,0)</f>
        <v>0</v>
      </c>
      <c r="BF756" s="194">
        <f>IF(N756="snížená",J756,0)</f>
        <v>0</v>
      </c>
      <c r="BG756" s="194">
        <f>IF(N756="zákl. přenesená",J756,0)</f>
        <v>0</v>
      </c>
      <c r="BH756" s="194">
        <f>IF(N756="sníž. přenesená",J756,0)</f>
        <v>0</v>
      </c>
      <c r="BI756" s="194">
        <f>IF(N756="nulová",J756,0)</f>
        <v>0</v>
      </c>
      <c r="BJ756" s="24" t="s">
        <v>84</v>
      </c>
      <c r="BK756" s="194">
        <f>ROUND(I756*H756,2)</f>
        <v>0</v>
      </c>
      <c r="BL756" s="24" t="s">
        <v>195</v>
      </c>
      <c r="BM756" s="24" t="s">
        <v>1011</v>
      </c>
    </row>
    <row r="757" spans="2:65" s="12" customFormat="1" ht="12">
      <c r="B757" s="221"/>
      <c r="C757" s="222"/>
      <c r="D757" s="195" t="s">
        <v>276</v>
      </c>
      <c r="E757" s="222"/>
      <c r="F757" s="224" t="s">
        <v>1012</v>
      </c>
      <c r="G757" s="222"/>
      <c r="H757" s="225">
        <v>140.084</v>
      </c>
      <c r="I757" s="226"/>
      <c r="J757" s="222"/>
      <c r="K757" s="222"/>
      <c r="L757" s="227"/>
      <c r="M757" s="228"/>
      <c r="N757" s="229"/>
      <c r="O757" s="229"/>
      <c r="P757" s="229"/>
      <c r="Q757" s="229"/>
      <c r="R757" s="229"/>
      <c r="S757" s="229"/>
      <c r="T757" s="230"/>
      <c r="AT757" s="231" t="s">
        <v>276</v>
      </c>
      <c r="AU757" s="231" t="s">
        <v>87</v>
      </c>
      <c r="AV757" s="12" t="s">
        <v>87</v>
      </c>
      <c r="AW757" s="12" t="s">
        <v>6</v>
      </c>
      <c r="AX757" s="12" t="s">
        <v>84</v>
      </c>
      <c r="AY757" s="231" t="s">
        <v>128</v>
      </c>
    </row>
    <row r="758" spans="2:65" s="1" customFormat="1" ht="16.5" customHeight="1">
      <c r="B758" s="41"/>
      <c r="C758" s="183" t="s">
        <v>1013</v>
      </c>
      <c r="D758" s="183" t="s">
        <v>129</v>
      </c>
      <c r="E758" s="184" t="s">
        <v>1014</v>
      </c>
      <c r="F758" s="185" t="s">
        <v>1015</v>
      </c>
      <c r="G758" s="186" t="s">
        <v>273</v>
      </c>
      <c r="H758" s="187">
        <v>121.812</v>
      </c>
      <c r="I758" s="188"/>
      <c r="J758" s="189">
        <f>ROUND(I758*H758,2)</f>
        <v>0</v>
      </c>
      <c r="K758" s="185" t="s">
        <v>274</v>
      </c>
      <c r="L758" s="61"/>
      <c r="M758" s="190" t="s">
        <v>33</v>
      </c>
      <c r="N758" s="191" t="s">
        <v>48</v>
      </c>
      <c r="O758" s="42"/>
      <c r="P758" s="192">
        <f>O758*H758</f>
        <v>0</v>
      </c>
      <c r="Q758" s="192">
        <v>0</v>
      </c>
      <c r="R758" s="192">
        <f>Q758*H758</f>
        <v>0</v>
      </c>
      <c r="S758" s="192">
        <v>0</v>
      </c>
      <c r="T758" s="193">
        <f>S758*H758</f>
        <v>0</v>
      </c>
      <c r="AR758" s="24" t="s">
        <v>195</v>
      </c>
      <c r="AT758" s="24" t="s">
        <v>129</v>
      </c>
      <c r="AU758" s="24" t="s">
        <v>87</v>
      </c>
      <c r="AY758" s="24" t="s">
        <v>128</v>
      </c>
      <c r="BE758" s="194">
        <f>IF(N758="základní",J758,0)</f>
        <v>0</v>
      </c>
      <c r="BF758" s="194">
        <f>IF(N758="snížená",J758,0)</f>
        <v>0</v>
      </c>
      <c r="BG758" s="194">
        <f>IF(N758="zákl. přenesená",J758,0)</f>
        <v>0</v>
      </c>
      <c r="BH758" s="194">
        <f>IF(N758="sníž. přenesená",J758,0)</f>
        <v>0</v>
      </c>
      <c r="BI758" s="194">
        <f>IF(N758="nulová",J758,0)</f>
        <v>0</v>
      </c>
      <c r="BJ758" s="24" t="s">
        <v>84</v>
      </c>
      <c r="BK758" s="194">
        <f>ROUND(I758*H758,2)</f>
        <v>0</v>
      </c>
      <c r="BL758" s="24" t="s">
        <v>195</v>
      </c>
      <c r="BM758" s="24" t="s">
        <v>1016</v>
      </c>
    </row>
    <row r="759" spans="2:65" s="1" customFormat="1" ht="16.5" customHeight="1">
      <c r="B759" s="41"/>
      <c r="C759" s="183" t="s">
        <v>1017</v>
      </c>
      <c r="D759" s="183" t="s">
        <v>129</v>
      </c>
      <c r="E759" s="184" t="s">
        <v>1018</v>
      </c>
      <c r="F759" s="185" t="s">
        <v>1019</v>
      </c>
      <c r="G759" s="186" t="s">
        <v>273</v>
      </c>
      <c r="H759" s="187">
        <v>121.812</v>
      </c>
      <c r="I759" s="188"/>
      <c r="J759" s="189">
        <f>ROUND(I759*H759,2)</f>
        <v>0</v>
      </c>
      <c r="K759" s="185" t="s">
        <v>274</v>
      </c>
      <c r="L759" s="61"/>
      <c r="M759" s="190" t="s">
        <v>33</v>
      </c>
      <c r="N759" s="191" t="s">
        <v>48</v>
      </c>
      <c r="O759" s="42"/>
      <c r="P759" s="192">
        <f>O759*H759</f>
        <v>0</v>
      </c>
      <c r="Q759" s="192">
        <v>2.9999999999999997E-4</v>
      </c>
      <c r="R759" s="192">
        <f>Q759*H759</f>
        <v>3.6543599999999996E-2</v>
      </c>
      <c r="S759" s="192">
        <v>0</v>
      </c>
      <c r="T759" s="193">
        <f>S759*H759</f>
        <v>0</v>
      </c>
      <c r="AR759" s="24" t="s">
        <v>195</v>
      </c>
      <c r="AT759" s="24" t="s">
        <v>129</v>
      </c>
      <c r="AU759" s="24" t="s">
        <v>87</v>
      </c>
      <c r="AY759" s="24" t="s">
        <v>128</v>
      </c>
      <c r="BE759" s="194">
        <f>IF(N759="základní",J759,0)</f>
        <v>0</v>
      </c>
      <c r="BF759" s="194">
        <f>IF(N759="snížená",J759,0)</f>
        <v>0</v>
      </c>
      <c r="BG759" s="194">
        <f>IF(N759="zákl. přenesená",J759,0)</f>
        <v>0</v>
      </c>
      <c r="BH759" s="194">
        <f>IF(N759="sníž. přenesená",J759,0)</f>
        <v>0</v>
      </c>
      <c r="BI759" s="194">
        <f>IF(N759="nulová",J759,0)</f>
        <v>0</v>
      </c>
      <c r="BJ759" s="24" t="s">
        <v>84</v>
      </c>
      <c r="BK759" s="194">
        <f>ROUND(I759*H759,2)</f>
        <v>0</v>
      </c>
      <c r="BL759" s="24" t="s">
        <v>195</v>
      </c>
      <c r="BM759" s="24" t="s">
        <v>1020</v>
      </c>
    </row>
    <row r="760" spans="2:65" s="1" customFormat="1" ht="16.5" customHeight="1">
      <c r="B760" s="41"/>
      <c r="C760" s="183" t="s">
        <v>1021</v>
      </c>
      <c r="D760" s="183" t="s">
        <v>129</v>
      </c>
      <c r="E760" s="184" t="s">
        <v>1022</v>
      </c>
      <c r="F760" s="185" t="s">
        <v>1023</v>
      </c>
      <c r="G760" s="186" t="s">
        <v>715</v>
      </c>
      <c r="H760" s="264"/>
      <c r="I760" s="188"/>
      <c r="J760" s="189">
        <f>ROUND(I760*H760,2)</f>
        <v>0</v>
      </c>
      <c r="K760" s="185" t="s">
        <v>274</v>
      </c>
      <c r="L760" s="61"/>
      <c r="M760" s="190" t="s">
        <v>33</v>
      </c>
      <c r="N760" s="191" t="s">
        <v>48</v>
      </c>
      <c r="O760" s="42"/>
      <c r="P760" s="192">
        <f>O760*H760</f>
        <v>0</v>
      </c>
      <c r="Q760" s="192">
        <v>0</v>
      </c>
      <c r="R760" s="192">
        <f>Q760*H760</f>
        <v>0</v>
      </c>
      <c r="S760" s="192">
        <v>0</v>
      </c>
      <c r="T760" s="193">
        <f>S760*H760</f>
        <v>0</v>
      </c>
      <c r="AR760" s="24" t="s">
        <v>195</v>
      </c>
      <c r="AT760" s="24" t="s">
        <v>129</v>
      </c>
      <c r="AU760" s="24" t="s">
        <v>87</v>
      </c>
      <c r="AY760" s="24" t="s">
        <v>128</v>
      </c>
      <c r="BE760" s="194">
        <f>IF(N760="základní",J760,0)</f>
        <v>0</v>
      </c>
      <c r="BF760" s="194">
        <f>IF(N760="snížená",J760,0)</f>
        <v>0</v>
      </c>
      <c r="BG760" s="194">
        <f>IF(N760="zákl. přenesená",J760,0)</f>
        <v>0</v>
      </c>
      <c r="BH760" s="194">
        <f>IF(N760="sníž. přenesená",J760,0)</f>
        <v>0</v>
      </c>
      <c r="BI760" s="194">
        <f>IF(N760="nulová",J760,0)</f>
        <v>0</v>
      </c>
      <c r="BJ760" s="24" t="s">
        <v>84</v>
      </c>
      <c r="BK760" s="194">
        <f>ROUND(I760*H760,2)</f>
        <v>0</v>
      </c>
      <c r="BL760" s="24" t="s">
        <v>195</v>
      </c>
      <c r="BM760" s="24" t="s">
        <v>1024</v>
      </c>
    </row>
    <row r="761" spans="2:65" s="9" customFormat="1" ht="29.85" customHeight="1">
      <c r="B761" s="169"/>
      <c r="C761" s="170"/>
      <c r="D761" s="171" t="s">
        <v>76</v>
      </c>
      <c r="E761" s="209" t="s">
        <v>1025</v>
      </c>
      <c r="F761" s="209" t="s">
        <v>1026</v>
      </c>
      <c r="G761" s="170"/>
      <c r="H761" s="170"/>
      <c r="I761" s="173"/>
      <c r="J761" s="210">
        <f>BK761</f>
        <v>0</v>
      </c>
      <c r="K761" s="170"/>
      <c r="L761" s="175"/>
      <c r="M761" s="176"/>
      <c r="N761" s="177"/>
      <c r="O761" s="177"/>
      <c r="P761" s="178">
        <f>SUM(P762:P765)</f>
        <v>0</v>
      </c>
      <c r="Q761" s="177"/>
      <c r="R761" s="178">
        <f>SUM(R762:R765)</f>
        <v>0</v>
      </c>
      <c r="S761" s="177"/>
      <c r="T761" s="179">
        <f>SUM(T762:T765)</f>
        <v>0</v>
      </c>
      <c r="AR761" s="180" t="s">
        <v>87</v>
      </c>
      <c r="AT761" s="181" t="s">
        <v>76</v>
      </c>
      <c r="AU761" s="181" t="s">
        <v>84</v>
      </c>
      <c r="AY761" s="180" t="s">
        <v>128</v>
      </c>
      <c r="BK761" s="182">
        <f>SUM(BK762:BK765)</f>
        <v>0</v>
      </c>
    </row>
    <row r="762" spans="2:65" s="1" customFormat="1" ht="38.25" customHeight="1">
      <c r="B762" s="41"/>
      <c r="C762" s="183" t="s">
        <v>1027</v>
      </c>
      <c r="D762" s="183" t="s">
        <v>129</v>
      </c>
      <c r="E762" s="184" t="s">
        <v>1028</v>
      </c>
      <c r="F762" s="185" t="s">
        <v>1029</v>
      </c>
      <c r="G762" s="186" t="s">
        <v>273</v>
      </c>
      <c r="H762" s="187">
        <v>55</v>
      </c>
      <c r="I762" s="188"/>
      <c r="J762" s="189">
        <f>ROUND(I762*H762,2)</f>
        <v>0</v>
      </c>
      <c r="K762" s="185" t="s">
        <v>335</v>
      </c>
      <c r="L762" s="61"/>
      <c r="M762" s="190" t="s">
        <v>33</v>
      </c>
      <c r="N762" s="191" t="s">
        <v>48</v>
      </c>
      <c r="O762" s="42"/>
      <c r="P762" s="192">
        <f>O762*H762</f>
        <v>0</v>
      </c>
      <c r="Q762" s="192">
        <v>0</v>
      </c>
      <c r="R762" s="192">
        <f>Q762*H762</f>
        <v>0</v>
      </c>
      <c r="S762" s="192">
        <v>0</v>
      </c>
      <c r="T762" s="193">
        <f>S762*H762</f>
        <v>0</v>
      </c>
      <c r="AR762" s="24" t="s">
        <v>195</v>
      </c>
      <c r="AT762" s="24" t="s">
        <v>129</v>
      </c>
      <c r="AU762" s="24" t="s">
        <v>87</v>
      </c>
      <c r="AY762" s="24" t="s">
        <v>128</v>
      </c>
      <c r="BE762" s="194">
        <f>IF(N762="základní",J762,0)</f>
        <v>0</v>
      </c>
      <c r="BF762" s="194">
        <f>IF(N762="snížená",J762,0)</f>
        <v>0</v>
      </c>
      <c r="BG762" s="194">
        <f>IF(N762="zákl. přenesená",J762,0)</f>
        <v>0</v>
      </c>
      <c r="BH762" s="194">
        <f>IF(N762="sníž. přenesená",J762,0)</f>
        <v>0</v>
      </c>
      <c r="BI762" s="194">
        <f>IF(N762="nulová",J762,0)</f>
        <v>0</v>
      </c>
      <c r="BJ762" s="24" t="s">
        <v>84</v>
      </c>
      <c r="BK762" s="194">
        <f>ROUND(I762*H762,2)</f>
        <v>0</v>
      </c>
      <c r="BL762" s="24" t="s">
        <v>195</v>
      </c>
      <c r="BM762" s="24" t="s">
        <v>1030</v>
      </c>
    </row>
    <row r="763" spans="2:65" s="11" customFormat="1" ht="24">
      <c r="B763" s="211"/>
      <c r="C763" s="212"/>
      <c r="D763" s="195" t="s">
        <v>276</v>
      </c>
      <c r="E763" s="213" t="s">
        <v>33</v>
      </c>
      <c r="F763" s="214" t="s">
        <v>813</v>
      </c>
      <c r="G763" s="212"/>
      <c r="H763" s="213" t="s">
        <v>33</v>
      </c>
      <c r="I763" s="215"/>
      <c r="J763" s="212"/>
      <c r="K763" s="212"/>
      <c r="L763" s="216"/>
      <c r="M763" s="217"/>
      <c r="N763" s="218"/>
      <c r="O763" s="218"/>
      <c r="P763" s="218"/>
      <c r="Q763" s="218"/>
      <c r="R763" s="218"/>
      <c r="S763" s="218"/>
      <c r="T763" s="219"/>
      <c r="AT763" s="220" t="s">
        <v>276</v>
      </c>
      <c r="AU763" s="220" t="s">
        <v>87</v>
      </c>
      <c r="AV763" s="11" t="s">
        <v>84</v>
      </c>
      <c r="AW763" s="11" t="s">
        <v>40</v>
      </c>
      <c r="AX763" s="11" t="s">
        <v>77</v>
      </c>
      <c r="AY763" s="220" t="s">
        <v>128</v>
      </c>
    </row>
    <row r="764" spans="2:65" s="12" customFormat="1" ht="12">
      <c r="B764" s="221"/>
      <c r="C764" s="222"/>
      <c r="D764" s="195" t="s">
        <v>276</v>
      </c>
      <c r="E764" s="223" t="s">
        <v>33</v>
      </c>
      <c r="F764" s="224" t="s">
        <v>1031</v>
      </c>
      <c r="G764" s="222"/>
      <c r="H764" s="225">
        <v>55</v>
      </c>
      <c r="I764" s="226"/>
      <c r="J764" s="222"/>
      <c r="K764" s="222"/>
      <c r="L764" s="227"/>
      <c r="M764" s="228"/>
      <c r="N764" s="229"/>
      <c r="O764" s="229"/>
      <c r="P764" s="229"/>
      <c r="Q764" s="229"/>
      <c r="R764" s="229"/>
      <c r="S764" s="229"/>
      <c r="T764" s="230"/>
      <c r="AT764" s="231" t="s">
        <v>276</v>
      </c>
      <c r="AU764" s="231" t="s">
        <v>87</v>
      </c>
      <c r="AV764" s="12" t="s">
        <v>87</v>
      </c>
      <c r="AW764" s="12" t="s">
        <v>40</v>
      </c>
      <c r="AX764" s="12" t="s">
        <v>77</v>
      </c>
      <c r="AY764" s="231" t="s">
        <v>128</v>
      </c>
    </row>
    <row r="765" spans="2:65" s="13" customFormat="1" ht="12">
      <c r="B765" s="232"/>
      <c r="C765" s="233"/>
      <c r="D765" s="195" t="s">
        <v>276</v>
      </c>
      <c r="E765" s="234" t="s">
        <v>33</v>
      </c>
      <c r="F765" s="235" t="s">
        <v>279</v>
      </c>
      <c r="G765" s="233"/>
      <c r="H765" s="236">
        <v>55</v>
      </c>
      <c r="I765" s="237"/>
      <c r="J765" s="233"/>
      <c r="K765" s="233"/>
      <c r="L765" s="238"/>
      <c r="M765" s="239"/>
      <c r="N765" s="240"/>
      <c r="O765" s="240"/>
      <c r="P765" s="240"/>
      <c r="Q765" s="240"/>
      <c r="R765" s="240"/>
      <c r="S765" s="240"/>
      <c r="T765" s="241"/>
      <c r="AT765" s="242" t="s">
        <v>276</v>
      </c>
      <c r="AU765" s="242" t="s">
        <v>87</v>
      </c>
      <c r="AV765" s="13" t="s">
        <v>132</v>
      </c>
      <c r="AW765" s="13" t="s">
        <v>40</v>
      </c>
      <c r="AX765" s="13" t="s">
        <v>84</v>
      </c>
      <c r="AY765" s="242" t="s">
        <v>128</v>
      </c>
    </row>
    <row r="766" spans="2:65" s="9" customFormat="1" ht="29.85" customHeight="1">
      <c r="B766" s="169"/>
      <c r="C766" s="170"/>
      <c r="D766" s="171" t="s">
        <v>76</v>
      </c>
      <c r="E766" s="209" t="s">
        <v>1032</v>
      </c>
      <c r="F766" s="209" t="s">
        <v>1033</v>
      </c>
      <c r="G766" s="170"/>
      <c r="H766" s="170"/>
      <c r="I766" s="173"/>
      <c r="J766" s="210">
        <f>BK766</f>
        <v>0</v>
      </c>
      <c r="K766" s="170"/>
      <c r="L766" s="175"/>
      <c r="M766" s="176"/>
      <c r="N766" s="177"/>
      <c r="O766" s="177"/>
      <c r="P766" s="178">
        <f>SUM(P767:P778)</f>
        <v>0</v>
      </c>
      <c r="Q766" s="177"/>
      <c r="R766" s="178">
        <f>SUM(R767:R778)</f>
        <v>1.8625</v>
      </c>
      <c r="S766" s="177"/>
      <c r="T766" s="179">
        <f>SUM(T767:T778)</f>
        <v>0.38750000000000001</v>
      </c>
      <c r="AR766" s="180" t="s">
        <v>87</v>
      </c>
      <c r="AT766" s="181" t="s">
        <v>76</v>
      </c>
      <c r="AU766" s="181" t="s">
        <v>84</v>
      </c>
      <c r="AY766" s="180" t="s">
        <v>128</v>
      </c>
      <c r="BK766" s="182">
        <f>SUM(BK767:BK778)</f>
        <v>0</v>
      </c>
    </row>
    <row r="767" spans="2:65" s="1" customFormat="1" ht="16.5" customHeight="1">
      <c r="B767" s="41"/>
      <c r="C767" s="183" t="s">
        <v>1034</v>
      </c>
      <c r="D767" s="183" t="s">
        <v>129</v>
      </c>
      <c r="E767" s="184" t="s">
        <v>1035</v>
      </c>
      <c r="F767" s="185" t="s">
        <v>1036</v>
      </c>
      <c r="G767" s="186" t="s">
        <v>273</v>
      </c>
      <c r="H767" s="187">
        <v>1250</v>
      </c>
      <c r="I767" s="188"/>
      <c r="J767" s="189">
        <f>ROUND(I767*H767,2)</f>
        <v>0</v>
      </c>
      <c r="K767" s="185" t="s">
        <v>274</v>
      </c>
      <c r="L767" s="61"/>
      <c r="M767" s="190" t="s">
        <v>33</v>
      </c>
      <c r="N767" s="191" t="s">
        <v>48</v>
      </c>
      <c r="O767" s="42"/>
      <c r="P767" s="192">
        <f>O767*H767</f>
        <v>0</v>
      </c>
      <c r="Q767" s="192">
        <v>1E-3</v>
      </c>
      <c r="R767" s="192">
        <f>Q767*H767</f>
        <v>1.25</v>
      </c>
      <c r="S767" s="192">
        <v>3.1E-4</v>
      </c>
      <c r="T767" s="193">
        <f>S767*H767</f>
        <v>0.38750000000000001</v>
      </c>
      <c r="AR767" s="24" t="s">
        <v>195</v>
      </c>
      <c r="AT767" s="24" t="s">
        <v>129</v>
      </c>
      <c r="AU767" s="24" t="s">
        <v>87</v>
      </c>
      <c r="AY767" s="24" t="s">
        <v>128</v>
      </c>
      <c r="BE767" s="194">
        <f>IF(N767="základní",J767,0)</f>
        <v>0</v>
      </c>
      <c r="BF767" s="194">
        <f>IF(N767="snížená",J767,0)</f>
        <v>0</v>
      </c>
      <c r="BG767" s="194">
        <f>IF(N767="zákl. přenesená",J767,0)</f>
        <v>0</v>
      </c>
      <c r="BH767" s="194">
        <f>IF(N767="sníž. přenesená",J767,0)</f>
        <v>0</v>
      </c>
      <c r="BI767" s="194">
        <f>IF(N767="nulová",J767,0)</f>
        <v>0</v>
      </c>
      <c r="BJ767" s="24" t="s">
        <v>84</v>
      </c>
      <c r="BK767" s="194">
        <f>ROUND(I767*H767,2)</f>
        <v>0</v>
      </c>
      <c r="BL767" s="24" t="s">
        <v>195</v>
      </c>
      <c r="BM767" s="24" t="s">
        <v>1037</v>
      </c>
    </row>
    <row r="768" spans="2:65" s="11" customFormat="1" ht="12">
      <c r="B768" s="211"/>
      <c r="C768" s="212"/>
      <c r="D768" s="195" t="s">
        <v>276</v>
      </c>
      <c r="E768" s="213" t="s">
        <v>33</v>
      </c>
      <c r="F768" s="214" t="s">
        <v>277</v>
      </c>
      <c r="G768" s="212"/>
      <c r="H768" s="213" t="s">
        <v>33</v>
      </c>
      <c r="I768" s="215"/>
      <c r="J768" s="212"/>
      <c r="K768" s="212"/>
      <c r="L768" s="216"/>
      <c r="M768" s="217"/>
      <c r="N768" s="218"/>
      <c r="O768" s="218"/>
      <c r="P768" s="218"/>
      <c r="Q768" s="218"/>
      <c r="R768" s="218"/>
      <c r="S768" s="218"/>
      <c r="T768" s="219"/>
      <c r="AT768" s="220" t="s">
        <v>276</v>
      </c>
      <c r="AU768" s="220" t="s">
        <v>87</v>
      </c>
      <c r="AV768" s="11" t="s">
        <v>84</v>
      </c>
      <c r="AW768" s="11" t="s">
        <v>40</v>
      </c>
      <c r="AX768" s="11" t="s">
        <v>77</v>
      </c>
      <c r="AY768" s="220" t="s">
        <v>128</v>
      </c>
    </row>
    <row r="769" spans="2:65" s="12" customFormat="1" ht="12">
      <c r="B769" s="221"/>
      <c r="C769" s="222"/>
      <c r="D769" s="195" t="s">
        <v>276</v>
      </c>
      <c r="E769" s="223" t="s">
        <v>33</v>
      </c>
      <c r="F769" s="224" t="s">
        <v>1038</v>
      </c>
      <c r="G769" s="222"/>
      <c r="H769" s="225">
        <v>1250</v>
      </c>
      <c r="I769" s="226"/>
      <c r="J769" s="222"/>
      <c r="K769" s="222"/>
      <c r="L769" s="227"/>
      <c r="M769" s="228"/>
      <c r="N769" s="229"/>
      <c r="O769" s="229"/>
      <c r="P769" s="229"/>
      <c r="Q769" s="229"/>
      <c r="R769" s="229"/>
      <c r="S769" s="229"/>
      <c r="T769" s="230"/>
      <c r="AT769" s="231" t="s">
        <v>276</v>
      </c>
      <c r="AU769" s="231" t="s">
        <v>87</v>
      </c>
      <c r="AV769" s="12" t="s">
        <v>87</v>
      </c>
      <c r="AW769" s="12" t="s">
        <v>40</v>
      </c>
      <c r="AX769" s="12" t="s">
        <v>77</v>
      </c>
      <c r="AY769" s="231" t="s">
        <v>128</v>
      </c>
    </row>
    <row r="770" spans="2:65" s="13" customFormat="1" ht="12">
      <c r="B770" s="232"/>
      <c r="C770" s="233"/>
      <c r="D770" s="195" t="s">
        <v>276</v>
      </c>
      <c r="E770" s="234" t="s">
        <v>33</v>
      </c>
      <c r="F770" s="235" t="s">
        <v>279</v>
      </c>
      <c r="G770" s="233"/>
      <c r="H770" s="236">
        <v>1250</v>
      </c>
      <c r="I770" s="237"/>
      <c r="J770" s="233"/>
      <c r="K770" s="233"/>
      <c r="L770" s="238"/>
      <c r="M770" s="239"/>
      <c r="N770" s="240"/>
      <c r="O770" s="240"/>
      <c r="P770" s="240"/>
      <c r="Q770" s="240"/>
      <c r="R770" s="240"/>
      <c r="S770" s="240"/>
      <c r="T770" s="241"/>
      <c r="AT770" s="242" t="s">
        <v>276</v>
      </c>
      <c r="AU770" s="242" t="s">
        <v>87</v>
      </c>
      <c r="AV770" s="13" t="s">
        <v>132</v>
      </c>
      <c r="AW770" s="13" t="s">
        <v>40</v>
      </c>
      <c r="AX770" s="13" t="s">
        <v>84</v>
      </c>
      <c r="AY770" s="242" t="s">
        <v>128</v>
      </c>
    </row>
    <row r="771" spans="2:65" s="1" customFormat="1" ht="25.5" customHeight="1">
      <c r="B771" s="41"/>
      <c r="C771" s="183" t="s">
        <v>1039</v>
      </c>
      <c r="D771" s="183" t="s">
        <v>129</v>
      </c>
      <c r="E771" s="184" t="s">
        <v>1040</v>
      </c>
      <c r="F771" s="185" t="s">
        <v>1041</v>
      </c>
      <c r="G771" s="186" t="s">
        <v>273</v>
      </c>
      <c r="H771" s="187">
        <v>1250</v>
      </c>
      <c r="I771" s="188"/>
      <c r="J771" s="189">
        <f>ROUND(I771*H771,2)</f>
        <v>0</v>
      </c>
      <c r="K771" s="185" t="s">
        <v>274</v>
      </c>
      <c r="L771" s="61"/>
      <c r="M771" s="190" t="s">
        <v>33</v>
      </c>
      <c r="N771" s="191" t="s">
        <v>48</v>
      </c>
      <c r="O771" s="42"/>
      <c r="P771" s="192">
        <f>O771*H771</f>
        <v>0</v>
      </c>
      <c r="Q771" s="192">
        <v>2.0000000000000001E-4</v>
      </c>
      <c r="R771" s="192">
        <f>Q771*H771</f>
        <v>0.25</v>
      </c>
      <c r="S771" s="192">
        <v>0</v>
      </c>
      <c r="T771" s="193">
        <f>S771*H771</f>
        <v>0</v>
      </c>
      <c r="AR771" s="24" t="s">
        <v>195</v>
      </c>
      <c r="AT771" s="24" t="s">
        <v>129</v>
      </c>
      <c r="AU771" s="24" t="s">
        <v>87</v>
      </c>
      <c r="AY771" s="24" t="s">
        <v>128</v>
      </c>
      <c r="BE771" s="194">
        <f>IF(N771="základní",J771,0)</f>
        <v>0</v>
      </c>
      <c r="BF771" s="194">
        <f>IF(N771="snížená",J771,0)</f>
        <v>0</v>
      </c>
      <c r="BG771" s="194">
        <f>IF(N771="zákl. přenesená",J771,0)</f>
        <v>0</v>
      </c>
      <c r="BH771" s="194">
        <f>IF(N771="sníž. přenesená",J771,0)</f>
        <v>0</v>
      </c>
      <c r="BI771" s="194">
        <f>IF(N771="nulová",J771,0)</f>
        <v>0</v>
      </c>
      <c r="BJ771" s="24" t="s">
        <v>84</v>
      </c>
      <c r="BK771" s="194">
        <f>ROUND(I771*H771,2)</f>
        <v>0</v>
      </c>
      <c r="BL771" s="24" t="s">
        <v>195</v>
      </c>
      <c r="BM771" s="24" t="s">
        <v>1042</v>
      </c>
    </row>
    <row r="772" spans="2:65" s="11" customFormat="1" ht="12">
      <c r="B772" s="211"/>
      <c r="C772" s="212"/>
      <c r="D772" s="195" t="s">
        <v>276</v>
      </c>
      <c r="E772" s="213" t="s">
        <v>33</v>
      </c>
      <c r="F772" s="214" t="s">
        <v>277</v>
      </c>
      <c r="G772" s="212"/>
      <c r="H772" s="213" t="s">
        <v>33</v>
      </c>
      <c r="I772" s="215"/>
      <c r="J772" s="212"/>
      <c r="K772" s="212"/>
      <c r="L772" s="216"/>
      <c r="M772" s="217"/>
      <c r="N772" s="218"/>
      <c r="O772" s="218"/>
      <c r="P772" s="218"/>
      <c r="Q772" s="218"/>
      <c r="R772" s="218"/>
      <c r="S772" s="218"/>
      <c r="T772" s="219"/>
      <c r="AT772" s="220" t="s">
        <v>276</v>
      </c>
      <c r="AU772" s="220" t="s">
        <v>87</v>
      </c>
      <c r="AV772" s="11" t="s">
        <v>84</v>
      </c>
      <c r="AW772" s="11" t="s">
        <v>40</v>
      </c>
      <c r="AX772" s="11" t="s">
        <v>77</v>
      </c>
      <c r="AY772" s="220" t="s">
        <v>128</v>
      </c>
    </row>
    <row r="773" spans="2:65" s="12" customFormat="1" ht="12">
      <c r="B773" s="221"/>
      <c r="C773" s="222"/>
      <c r="D773" s="195" t="s">
        <v>276</v>
      </c>
      <c r="E773" s="223" t="s">
        <v>33</v>
      </c>
      <c r="F773" s="224" t="s">
        <v>1038</v>
      </c>
      <c r="G773" s="222"/>
      <c r="H773" s="225">
        <v>1250</v>
      </c>
      <c r="I773" s="226"/>
      <c r="J773" s="222"/>
      <c r="K773" s="222"/>
      <c r="L773" s="227"/>
      <c r="M773" s="228"/>
      <c r="N773" s="229"/>
      <c r="O773" s="229"/>
      <c r="P773" s="229"/>
      <c r="Q773" s="229"/>
      <c r="R773" s="229"/>
      <c r="S773" s="229"/>
      <c r="T773" s="230"/>
      <c r="AT773" s="231" t="s">
        <v>276</v>
      </c>
      <c r="AU773" s="231" t="s">
        <v>87</v>
      </c>
      <c r="AV773" s="12" t="s">
        <v>87</v>
      </c>
      <c r="AW773" s="12" t="s">
        <v>40</v>
      </c>
      <c r="AX773" s="12" t="s">
        <v>77</v>
      </c>
      <c r="AY773" s="231" t="s">
        <v>128</v>
      </c>
    </row>
    <row r="774" spans="2:65" s="13" customFormat="1" ht="12">
      <c r="B774" s="232"/>
      <c r="C774" s="233"/>
      <c r="D774" s="195" t="s">
        <v>276</v>
      </c>
      <c r="E774" s="234" t="s">
        <v>33</v>
      </c>
      <c r="F774" s="235" t="s">
        <v>279</v>
      </c>
      <c r="G774" s="233"/>
      <c r="H774" s="236">
        <v>1250</v>
      </c>
      <c r="I774" s="237"/>
      <c r="J774" s="233"/>
      <c r="K774" s="233"/>
      <c r="L774" s="238"/>
      <c r="M774" s="239"/>
      <c r="N774" s="240"/>
      <c r="O774" s="240"/>
      <c r="P774" s="240"/>
      <c r="Q774" s="240"/>
      <c r="R774" s="240"/>
      <c r="S774" s="240"/>
      <c r="T774" s="241"/>
      <c r="AT774" s="242" t="s">
        <v>276</v>
      </c>
      <c r="AU774" s="242" t="s">
        <v>87</v>
      </c>
      <c r="AV774" s="13" t="s">
        <v>132</v>
      </c>
      <c r="AW774" s="13" t="s">
        <v>40</v>
      </c>
      <c r="AX774" s="13" t="s">
        <v>84</v>
      </c>
      <c r="AY774" s="242" t="s">
        <v>128</v>
      </c>
    </row>
    <row r="775" spans="2:65" s="1" customFormat="1" ht="25.5" customHeight="1">
      <c r="B775" s="41"/>
      <c r="C775" s="183" t="s">
        <v>1043</v>
      </c>
      <c r="D775" s="183" t="s">
        <v>129</v>
      </c>
      <c r="E775" s="184" t="s">
        <v>1044</v>
      </c>
      <c r="F775" s="185" t="s">
        <v>1045</v>
      </c>
      <c r="G775" s="186" t="s">
        <v>273</v>
      </c>
      <c r="H775" s="187">
        <v>1250</v>
      </c>
      <c r="I775" s="188"/>
      <c r="J775" s="189">
        <f>ROUND(I775*H775,2)</f>
        <v>0</v>
      </c>
      <c r="K775" s="185" t="s">
        <v>274</v>
      </c>
      <c r="L775" s="61"/>
      <c r="M775" s="190" t="s">
        <v>33</v>
      </c>
      <c r="N775" s="191" t="s">
        <v>48</v>
      </c>
      <c r="O775" s="42"/>
      <c r="P775" s="192">
        <f>O775*H775</f>
        <v>0</v>
      </c>
      <c r="Q775" s="192">
        <v>2.9E-4</v>
      </c>
      <c r="R775" s="192">
        <f>Q775*H775</f>
        <v>0.36249999999999999</v>
      </c>
      <c r="S775" s="192">
        <v>0</v>
      </c>
      <c r="T775" s="193">
        <f>S775*H775</f>
        <v>0</v>
      </c>
      <c r="AR775" s="24" t="s">
        <v>195</v>
      </c>
      <c r="AT775" s="24" t="s">
        <v>129</v>
      </c>
      <c r="AU775" s="24" t="s">
        <v>87</v>
      </c>
      <c r="AY775" s="24" t="s">
        <v>128</v>
      </c>
      <c r="BE775" s="194">
        <f>IF(N775="základní",J775,0)</f>
        <v>0</v>
      </c>
      <c r="BF775" s="194">
        <f>IF(N775="snížená",J775,0)</f>
        <v>0</v>
      </c>
      <c r="BG775" s="194">
        <f>IF(N775="zákl. přenesená",J775,0)</f>
        <v>0</v>
      </c>
      <c r="BH775" s="194">
        <f>IF(N775="sníž. přenesená",J775,0)</f>
        <v>0</v>
      </c>
      <c r="BI775" s="194">
        <f>IF(N775="nulová",J775,0)</f>
        <v>0</v>
      </c>
      <c r="BJ775" s="24" t="s">
        <v>84</v>
      </c>
      <c r="BK775" s="194">
        <f>ROUND(I775*H775,2)</f>
        <v>0</v>
      </c>
      <c r="BL775" s="24" t="s">
        <v>195</v>
      </c>
      <c r="BM775" s="24" t="s">
        <v>1046</v>
      </c>
    </row>
    <row r="776" spans="2:65" s="11" customFormat="1" ht="12">
      <c r="B776" s="211"/>
      <c r="C776" s="212"/>
      <c r="D776" s="195" t="s">
        <v>276</v>
      </c>
      <c r="E776" s="213" t="s">
        <v>33</v>
      </c>
      <c r="F776" s="214" t="s">
        <v>277</v>
      </c>
      <c r="G776" s="212"/>
      <c r="H776" s="213" t="s">
        <v>33</v>
      </c>
      <c r="I776" s="215"/>
      <c r="J776" s="212"/>
      <c r="K776" s="212"/>
      <c r="L776" s="216"/>
      <c r="M776" s="217"/>
      <c r="N776" s="218"/>
      <c r="O776" s="218"/>
      <c r="P776" s="218"/>
      <c r="Q776" s="218"/>
      <c r="R776" s="218"/>
      <c r="S776" s="218"/>
      <c r="T776" s="219"/>
      <c r="AT776" s="220" t="s">
        <v>276</v>
      </c>
      <c r="AU776" s="220" t="s">
        <v>87</v>
      </c>
      <c r="AV776" s="11" t="s">
        <v>84</v>
      </c>
      <c r="AW776" s="11" t="s">
        <v>40</v>
      </c>
      <c r="AX776" s="11" t="s">
        <v>77</v>
      </c>
      <c r="AY776" s="220" t="s">
        <v>128</v>
      </c>
    </row>
    <row r="777" spans="2:65" s="12" customFormat="1" ht="12">
      <c r="B777" s="221"/>
      <c r="C777" s="222"/>
      <c r="D777" s="195" t="s">
        <v>276</v>
      </c>
      <c r="E777" s="223" t="s">
        <v>33</v>
      </c>
      <c r="F777" s="224" t="s">
        <v>1038</v>
      </c>
      <c r="G777" s="222"/>
      <c r="H777" s="225">
        <v>1250</v>
      </c>
      <c r="I777" s="226"/>
      <c r="J777" s="222"/>
      <c r="K777" s="222"/>
      <c r="L777" s="227"/>
      <c r="M777" s="228"/>
      <c r="N777" s="229"/>
      <c r="O777" s="229"/>
      <c r="P777" s="229"/>
      <c r="Q777" s="229"/>
      <c r="R777" s="229"/>
      <c r="S777" s="229"/>
      <c r="T777" s="230"/>
      <c r="AT777" s="231" t="s">
        <v>276</v>
      </c>
      <c r="AU777" s="231" t="s">
        <v>87</v>
      </c>
      <c r="AV777" s="12" t="s">
        <v>87</v>
      </c>
      <c r="AW777" s="12" t="s">
        <v>40</v>
      </c>
      <c r="AX777" s="12" t="s">
        <v>77</v>
      </c>
      <c r="AY777" s="231" t="s">
        <v>128</v>
      </c>
    </row>
    <row r="778" spans="2:65" s="13" customFormat="1" ht="12">
      <c r="B778" s="232"/>
      <c r="C778" s="233"/>
      <c r="D778" s="195" t="s">
        <v>276</v>
      </c>
      <c r="E778" s="234" t="s">
        <v>33</v>
      </c>
      <c r="F778" s="235" t="s">
        <v>279</v>
      </c>
      <c r="G778" s="233"/>
      <c r="H778" s="236">
        <v>1250</v>
      </c>
      <c r="I778" s="237"/>
      <c r="J778" s="233"/>
      <c r="K778" s="233"/>
      <c r="L778" s="238"/>
      <c r="M778" s="239"/>
      <c r="N778" s="240"/>
      <c r="O778" s="240"/>
      <c r="P778" s="240"/>
      <c r="Q778" s="240"/>
      <c r="R778" s="240"/>
      <c r="S778" s="240"/>
      <c r="T778" s="241"/>
      <c r="AT778" s="242" t="s">
        <v>276</v>
      </c>
      <c r="AU778" s="242" t="s">
        <v>87</v>
      </c>
      <c r="AV778" s="13" t="s">
        <v>132</v>
      </c>
      <c r="AW778" s="13" t="s">
        <v>40</v>
      </c>
      <c r="AX778" s="13" t="s">
        <v>84</v>
      </c>
      <c r="AY778" s="242" t="s">
        <v>128</v>
      </c>
    </row>
    <row r="779" spans="2:65" s="9" customFormat="1" ht="37.35" customHeight="1">
      <c r="B779" s="169"/>
      <c r="C779" s="170"/>
      <c r="D779" s="171" t="s">
        <v>76</v>
      </c>
      <c r="E779" s="172" t="s">
        <v>319</v>
      </c>
      <c r="F779" s="172" t="s">
        <v>1047</v>
      </c>
      <c r="G779" s="170"/>
      <c r="H779" s="170"/>
      <c r="I779" s="173"/>
      <c r="J779" s="174">
        <f>BK779</f>
        <v>0</v>
      </c>
      <c r="K779" s="170"/>
      <c r="L779" s="175"/>
      <c r="M779" s="176"/>
      <c r="N779" s="177"/>
      <c r="O779" s="177"/>
      <c r="P779" s="178">
        <f>P780</f>
        <v>0</v>
      </c>
      <c r="Q779" s="177"/>
      <c r="R779" s="178">
        <f>R780</f>
        <v>0</v>
      </c>
      <c r="S779" s="177"/>
      <c r="T779" s="179">
        <f>T780</f>
        <v>0</v>
      </c>
      <c r="AR779" s="180" t="s">
        <v>143</v>
      </c>
      <c r="AT779" s="181" t="s">
        <v>76</v>
      </c>
      <c r="AU779" s="181" t="s">
        <v>77</v>
      </c>
      <c r="AY779" s="180" t="s">
        <v>128</v>
      </c>
      <c r="BK779" s="182">
        <f>BK780</f>
        <v>0</v>
      </c>
    </row>
    <row r="780" spans="2:65" s="9" customFormat="1" ht="19.95" customHeight="1">
      <c r="B780" s="169"/>
      <c r="C780" s="170"/>
      <c r="D780" s="171" t="s">
        <v>76</v>
      </c>
      <c r="E780" s="209" t="s">
        <v>1048</v>
      </c>
      <c r="F780" s="209" t="s">
        <v>1049</v>
      </c>
      <c r="G780" s="170"/>
      <c r="H780" s="170"/>
      <c r="I780" s="173"/>
      <c r="J780" s="210">
        <f>BK780</f>
        <v>0</v>
      </c>
      <c r="K780" s="170"/>
      <c r="L780" s="175"/>
      <c r="M780" s="176"/>
      <c r="N780" s="177"/>
      <c r="O780" s="177"/>
      <c r="P780" s="178">
        <f>SUM(P781:P783)</f>
        <v>0</v>
      </c>
      <c r="Q780" s="177"/>
      <c r="R780" s="178">
        <f>SUM(R781:R783)</f>
        <v>0</v>
      </c>
      <c r="S780" s="177"/>
      <c r="T780" s="179">
        <f>SUM(T781:T783)</f>
        <v>0</v>
      </c>
      <c r="AR780" s="180" t="s">
        <v>143</v>
      </c>
      <c r="AT780" s="181" t="s">
        <v>76</v>
      </c>
      <c r="AU780" s="181" t="s">
        <v>84</v>
      </c>
      <c r="AY780" s="180" t="s">
        <v>128</v>
      </c>
      <c r="BK780" s="182">
        <f>SUM(BK781:BK783)</f>
        <v>0</v>
      </c>
    </row>
    <row r="781" spans="2:65" s="1" customFormat="1" ht="25.5" customHeight="1">
      <c r="B781" s="41"/>
      <c r="C781" s="183" t="s">
        <v>1050</v>
      </c>
      <c r="D781" s="183" t="s">
        <v>129</v>
      </c>
      <c r="E781" s="184" t="s">
        <v>1051</v>
      </c>
      <c r="F781" s="185" t="s">
        <v>1052</v>
      </c>
      <c r="G781" s="186" t="s">
        <v>131</v>
      </c>
      <c r="H781" s="187">
        <v>1</v>
      </c>
      <c r="I781" s="188"/>
      <c r="J781" s="189">
        <f>ROUND(I781*H781,2)</f>
        <v>0</v>
      </c>
      <c r="K781" s="185" t="s">
        <v>335</v>
      </c>
      <c r="L781" s="61"/>
      <c r="M781" s="190" t="s">
        <v>33</v>
      </c>
      <c r="N781" s="191" t="s">
        <v>48</v>
      </c>
      <c r="O781" s="42"/>
      <c r="P781" s="192">
        <f>O781*H781</f>
        <v>0</v>
      </c>
      <c r="Q781" s="192">
        <v>0</v>
      </c>
      <c r="R781" s="192">
        <f>Q781*H781</f>
        <v>0</v>
      </c>
      <c r="S781" s="192">
        <v>0</v>
      </c>
      <c r="T781" s="193">
        <f>S781*H781</f>
        <v>0</v>
      </c>
      <c r="AR781" s="24" t="s">
        <v>581</v>
      </c>
      <c r="AT781" s="24" t="s">
        <v>129</v>
      </c>
      <c r="AU781" s="24" t="s">
        <v>87</v>
      </c>
      <c r="AY781" s="24" t="s">
        <v>128</v>
      </c>
      <c r="BE781" s="194">
        <f>IF(N781="základní",J781,0)</f>
        <v>0</v>
      </c>
      <c r="BF781" s="194">
        <f>IF(N781="snížená",J781,0)</f>
        <v>0</v>
      </c>
      <c r="BG781" s="194">
        <f>IF(N781="zákl. přenesená",J781,0)</f>
        <v>0</v>
      </c>
      <c r="BH781" s="194">
        <f>IF(N781="sníž. přenesená",J781,0)</f>
        <v>0</v>
      </c>
      <c r="BI781" s="194">
        <f>IF(N781="nulová",J781,0)</f>
        <v>0</v>
      </c>
      <c r="BJ781" s="24" t="s">
        <v>84</v>
      </c>
      <c r="BK781" s="194">
        <f>ROUND(I781*H781,2)</f>
        <v>0</v>
      </c>
      <c r="BL781" s="24" t="s">
        <v>581</v>
      </c>
      <c r="BM781" s="24" t="s">
        <v>1053</v>
      </c>
    </row>
    <row r="782" spans="2:65" s="12" customFormat="1" ht="12">
      <c r="B782" s="221"/>
      <c r="C782" s="222"/>
      <c r="D782" s="195" t="s">
        <v>276</v>
      </c>
      <c r="E782" s="223" t="s">
        <v>33</v>
      </c>
      <c r="F782" s="224" t="s">
        <v>520</v>
      </c>
      <c r="G782" s="222"/>
      <c r="H782" s="225">
        <v>1</v>
      </c>
      <c r="I782" s="226"/>
      <c r="J782" s="222"/>
      <c r="K782" s="222"/>
      <c r="L782" s="227"/>
      <c r="M782" s="228"/>
      <c r="N782" s="229"/>
      <c r="O782" s="229"/>
      <c r="P782" s="229"/>
      <c r="Q782" s="229"/>
      <c r="R782" s="229"/>
      <c r="S782" s="229"/>
      <c r="T782" s="230"/>
      <c r="AT782" s="231" t="s">
        <v>276</v>
      </c>
      <c r="AU782" s="231" t="s">
        <v>87</v>
      </c>
      <c r="AV782" s="12" t="s">
        <v>87</v>
      </c>
      <c r="AW782" s="12" t="s">
        <v>40</v>
      </c>
      <c r="AX782" s="12" t="s">
        <v>77</v>
      </c>
      <c r="AY782" s="231" t="s">
        <v>128</v>
      </c>
    </row>
    <row r="783" spans="2:65" s="13" customFormat="1" ht="12">
      <c r="B783" s="232"/>
      <c r="C783" s="233"/>
      <c r="D783" s="195" t="s">
        <v>276</v>
      </c>
      <c r="E783" s="234" t="s">
        <v>33</v>
      </c>
      <c r="F783" s="235" t="s">
        <v>279</v>
      </c>
      <c r="G783" s="233"/>
      <c r="H783" s="236">
        <v>1</v>
      </c>
      <c r="I783" s="237"/>
      <c r="J783" s="233"/>
      <c r="K783" s="233"/>
      <c r="L783" s="238"/>
      <c r="M783" s="239"/>
      <c r="N783" s="240"/>
      <c r="O783" s="240"/>
      <c r="P783" s="240"/>
      <c r="Q783" s="240"/>
      <c r="R783" s="240"/>
      <c r="S783" s="240"/>
      <c r="T783" s="241"/>
      <c r="AT783" s="242" t="s">
        <v>276</v>
      </c>
      <c r="AU783" s="242" t="s">
        <v>87</v>
      </c>
      <c r="AV783" s="13" t="s">
        <v>132</v>
      </c>
      <c r="AW783" s="13" t="s">
        <v>40</v>
      </c>
      <c r="AX783" s="13" t="s">
        <v>84</v>
      </c>
      <c r="AY783" s="242" t="s">
        <v>128</v>
      </c>
    </row>
    <row r="784" spans="2:65" s="9" customFormat="1" ht="37.35" customHeight="1">
      <c r="B784" s="169"/>
      <c r="C784" s="170"/>
      <c r="D784" s="171" t="s">
        <v>76</v>
      </c>
      <c r="E784" s="172" t="s">
        <v>1054</v>
      </c>
      <c r="F784" s="172" t="s">
        <v>1055</v>
      </c>
      <c r="G784" s="170"/>
      <c r="H784" s="170"/>
      <c r="I784" s="173"/>
      <c r="J784" s="174">
        <f>BK784</f>
        <v>0</v>
      </c>
      <c r="K784" s="170"/>
      <c r="L784" s="175"/>
      <c r="M784" s="176"/>
      <c r="N784" s="177"/>
      <c r="O784" s="177"/>
      <c r="P784" s="178">
        <f>SUM(P785:P793)</f>
        <v>0</v>
      </c>
      <c r="Q784" s="177"/>
      <c r="R784" s="178">
        <f>SUM(R785:R793)</f>
        <v>0</v>
      </c>
      <c r="S784" s="177"/>
      <c r="T784" s="179">
        <f>SUM(T785:T793)</f>
        <v>0</v>
      </c>
      <c r="AR784" s="180" t="s">
        <v>132</v>
      </c>
      <c r="AT784" s="181" t="s">
        <v>76</v>
      </c>
      <c r="AU784" s="181" t="s">
        <v>77</v>
      </c>
      <c r="AY784" s="180" t="s">
        <v>128</v>
      </c>
      <c r="BK784" s="182">
        <f>SUM(BK785:BK793)</f>
        <v>0</v>
      </c>
    </row>
    <row r="785" spans="2:65" s="1" customFormat="1" ht="38.25" customHeight="1">
      <c r="B785" s="41"/>
      <c r="C785" s="183" t="s">
        <v>1056</v>
      </c>
      <c r="D785" s="183" t="s">
        <v>129</v>
      </c>
      <c r="E785" s="184" t="s">
        <v>1057</v>
      </c>
      <c r="F785" s="185" t="s">
        <v>1058</v>
      </c>
      <c r="G785" s="186" t="s">
        <v>310</v>
      </c>
      <c r="H785" s="187">
        <v>24</v>
      </c>
      <c r="I785" s="188"/>
      <c r="J785" s="189">
        <f>ROUND(I785*H785,2)</f>
        <v>0</v>
      </c>
      <c r="K785" s="185" t="s">
        <v>335</v>
      </c>
      <c r="L785" s="61"/>
      <c r="M785" s="190" t="s">
        <v>33</v>
      </c>
      <c r="N785" s="191" t="s">
        <v>48</v>
      </c>
      <c r="O785" s="42"/>
      <c r="P785" s="192">
        <f>O785*H785</f>
        <v>0</v>
      </c>
      <c r="Q785" s="192">
        <v>0</v>
      </c>
      <c r="R785" s="192">
        <f>Q785*H785</f>
        <v>0</v>
      </c>
      <c r="S785" s="192">
        <v>0</v>
      </c>
      <c r="T785" s="193">
        <f>S785*H785</f>
        <v>0</v>
      </c>
      <c r="AR785" s="24" t="s">
        <v>1059</v>
      </c>
      <c r="AT785" s="24" t="s">
        <v>129</v>
      </c>
      <c r="AU785" s="24" t="s">
        <v>84</v>
      </c>
      <c r="AY785" s="24" t="s">
        <v>128</v>
      </c>
      <c r="BE785" s="194">
        <f>IF(N785="základní",J785,0)</f>
        <v>0</v>
      </c>
      <c r="BF785" s="194">
        <f>IF(N785="snížená",J785,0)</f>
        <v>0</v>
      </c>
      <c r="BG785" s="194">
        <f>IF(N785="zákl. přenesená",J785,0)</f>
        <v>0</v>
      </c>
      <c r="BH785" s="194">
        <f>IF(N785="sníž. přenesená",J785,0)</f>
        <v>0</v>
      </c>
      <c r="BI785" s="194">
        <f>IF(N785="nulová",J785,0)</f>
        <v>0</v>
      </c>
      <c r="BJ785" s="24" t="s">
        <v>84</v>
      </c>
      <c r="BK785" s="194">
        <f>ROUND(I785*H785,2)</f>
        <v>0</v>
      </c>
      <c r="BL785" s="24" t="s">
        <v>1059</v>
      </c>
      <c r="BM785" s="24" t="s">
        <v>1060</v>
      </c>
    </row>
    <row r="786" spans="2:65" s="1" customFormat="1" ht="84">
      <c r="B786" s="41"/>
      <c r="C786" s="63"/>
      <c r="D786" s="195" t="s">
        <v>134</v>
      </c>
      <c r="E786" s="63"/>
      <c r="F786" s="196" t="s">
        <v>1061</v>
      </c>
      <c r="G786" s="63"/>
      <c r="H786" s="63"/>
      <c r="I786" s="156"/>
      <c r="J786" s="63"/>
      <c r="K786" s="63"/>
      <c r="L786" s="61"/>
      <c r="M786" s="197"/>
      <c r="N786" s="42"/>
      <c r="O786" s="42"/>
      <c r="P786" s="42"/>
      <c r="Q786" s="42"/>
      <c r="R786" s="42"/>
      <c r="S786" s="42"/>
      <c r="T786" s="78"/>
      <c r="AT786" s="24" t="s">
        <v>134</v>
      </c>
      <c r="AU786" s="24" t="s">
        <v>84</v>
      </c>
    </row>
    <row r="787" spans="2:65" s="12" customFormat="1" ht="12">
      <c r="B787" s="221"/>
      <c r="C787" s="222"/>
      <c r="D787" s="195" t="s">
        <v>276</v>
      </c>
      <c r="E787" s="223" t="s">
        <v>33</v>
      </c>
      <c r="F787" s="224" t="s">
        <v>1062</v>
      </c>
      <c r="G787" s="222"/>
      <c r="H787" s="225">
        <v>13</v>
      </c>
      <c r="I787" s="226"/>
      <c r="J787" s="222"/>
      <c r="K787" s="222"/>
      <c r="L787" s="227"/>
      <c r="M787" s="228"/>
      <c r="N787" s="229"/>
      <c r="O787" s="229"/>
      <c r="P787" s="229"/>
      <c r="Q787" s="229"/>
      <c r="R787" s="229"/>
      <c r="S787" s="229"/>
      <c r="T787" s="230"/>
      <c r="AT787" s="231" t="s">
        <v>276</v>
      </c>
      <c r="AU787" s="231" t="s">
        <v>84</v>
      </c>
      <c r="AV787" s="12" t="s">
        <v>87</v>
      </c>
      <c r="AW787" s="12" t="s">
        <v>40</v>
      </c>
      <c r="AX787" s="12" t="s">
        <v>77</v>
      </c>
      <c r="AY787" s="231" t="s">
        <v>128</v>
      </c>
    </row>
    <row r="788" spans="2:65" s="12" customFormat="1" ht="12">
      <c r="B788" s="221"/>
      <c r="C788" s="222"/>
      <c r="D788" s="195" t="s">
        <v>276</v>
      </c>
      <c r="E788" s="223" t="s">
        <v>33</v>
      </c>
      <c r="F788" s="224" t="s">
        <v>1063</v>
      </c>
      <c r="G788" s="222"/>
      <c r="H788" s="225">
        <v>11</v>
      </c>
      <c r="I788" s="226"/>
      <c r="J788" s="222"/>
      <c r="K788" s="222"/>
      <c r="L788" s="227"/>
      <c r="M788" s="228"/>
      <c r="N788" s="229"/>
      <c r="O788" s="229"/>
      <c r="P788" s="229"/>
      <c r="Q788" s="229"/>
      <c r="R788" s="229"/>
      <c r="S788" s="229"/>
      <c r="T788" s="230"/>
      <c r="AT788" s="231" t="s">
        <v>276</v>
      </c>
      <c r="AU788" s="231" t="s">
        <v>84</v>
      </c>
      <c r="AV788" s="12" t="s">
        <v>87</v>
      </c>
      <c r="AW788" s="12" t="s">
        <v>40</v>
      </c>
      <c r="AX788" s="12" t="s">
        <v>77</v>
      </c>
      <c r="AY788" s="231" t="s">
        <v>128</v>
      </c>
    </row>
    <row r="789" spans="2:65" s="13" customFormat="1" ht="12">
      <c r="B789" s="232"/>
      <c r="C789" s="233"/>
      <c r="D789" s="195" t="s">
        <v>276</v>
      </c>
      <c r="E789" s="234" t="s">
        <v>33</v>
      </c>
      <c r="F789" s="235" t="s">
        <v>279</v>
      </c>
      <c r="G789" s="233"/>
      <c r="H789" s="236">
        <v>24</v>
      </c>
      <c r="I789" s="237"/>
      <c r="J789" s="233"/>
      <c r="K789" s="233"/>
      <c r="L789" s="238"/>
      <c r="M789" s="239"/>
      <c r="N789" s="240"/>
      <c r="O789" s="240"/>
      <c r="P789" s="240"/>
      <c r="Q789" s="240"/>
      <c r="R789" s="240"/>
      <c r="S789" s="240"/>
      <c r="T789" s="241"/>
      <c r="AT789" s="242" t="s">
        <v>276</v>
      </c>
      <c r="AU789" s="242" t="s">
        <v>84</v>
      </c>
      <c r="AV789" s="13" t="s">
        <v>132</v>
      </c>
      <c r="AW789" s="13" t="s">
        <v>40</v>
      </c>
      <c r="AX789" s="13" t="s">
        <v>84</v>
      </c>
      <c r="AY789" s="242" t="s">
        <v>128</v>
      </c>
    </row>
    <row r="790" spans="2:65" s="1" customFormat="1" ht="25.5" customHeight="1">
      <c r="B790" s="41"/>
      <c r="C790" s="183" t="s">
        <v>1064</v>
      </c>
      <c r="D790" s="183" t="s">
        <v>129</v>
      </c>
      <c r="E790" s="184" t="s">
        <v>1065</v>
      </c>
      <c r="F790" s="185" t="s">
        <v>1066</v>
      </c>
      <c r="G790" s="186" t="s">
        <v>310</v>
      </c>
      <c r="H790" s="187">
        <v>1</v>
      </c>
      <c r="I790" s="188"/>
      <c r="J790" s="189">
        <f>ROUND(I790*H790,2)</f>
        <v>0</v>
      </c>
      <c r="K790" s="185" t="s">
        <v>335</v>
      </c>
      <c r="L790" s="61"/>
      <c r="M790" s="190" t="s">
        <v>33</v>
      </c>
      <c r="N790" s="191" t="s">
        <v>48</v>
      </c>
      <c r="O790" s="42"/>
      <c r="P790" s="192">
        <f>O790*H790</f>
        <v>0</v>
      </c>
      <c r="Q790" s="192">
        <v>0</v>
      </c>
      <c r="R790" s="192">
        <f>Q790*H790</f>
        <v>0</v>
      </c>
      <c r="S790" s="192">
        <v>0</v>
      </c>
      <c r="T790" s="193">
        <f>S790*H790</f>
        <v>0</v>
      </c>
      <c r="AR790" s="24" t="s">
        <v>581</v>
      </c>
      <c r="AT790" s="24" t="s">
        <v>129</v>
      </c>
      <c r="AU790" s="24" t="s">
        <v>84</v>
      </c>
      <c r="AY790" s="24" t="s">
        <v>128</v>
      </c>
      <c r="BE790" s="194">
        <f>IF(N790="základní",J790,0)</f>
        <v>0</v>
      </c>
      <c r="BF790" s="194">
        <f>IF(N790="snížená",J790,0)</f>
        <v>0</v>
      </c>
      <c r="BG790" s="194">
        <f>IF(N790="zákl. přenesená",J790,0)</f>
        <v>0</v>
      </c>
      <c r="BH790" s="194">
        <f>IF(N790="sníž. přenesená",J790,0)</f>
        <v>0</v>
      </c>
      <c r="BI790" s="194">
        <f>IF(N790="nulová",J790,0)</f>
        <v>0</v>
      </c>
      <c r="BJ790" s="24" t="s">
        <v>84</v>
      </c>
      <c r="BK790" s="194">
        <f>ROUND(I790*H790,2)</f>
        <v>0</v>
      </c>
      <c r="BL790" s="24" t="s">
        <v>581</v>
      </c>
      <c r="BM790" s="24" t="s">
        <v>1067</v>
      </c>
    </row>
    <row r="791" spans="2:65" s="11" customFormat="1" ht="24">
      <c r="B791" s="211"/>
      <c r="C791" s="212"/>
      <c r="D791" s="195" t="s">
        <v>276</v>
      </c>
      <c r="E791" s="213" t="s">
        <v>33</v>
      </c>
      <c r="F791" s="214" t="s">
        <v>498</v>
      </c>
      <c r="G791" s="212"/>
      <c r="H791" s="213" t="s">
        <v>33</v>
      </c>
      <c r="I791" s="215"/>
      <c r="J791" s="212"/>
      <c r="K791" s="212"/>
      <c r="L791" s="216"/>
      <c r="M791" s="217"/>
      <c r="N791" s="218"/>
      <c r="O791" s="218"/>
      <c r="P791" s="218"/>
      <c r="Q791" s="218"/>
      <c r="R791" s="218"/>
      <c r="S791" s="218"/>
      <c r="T791" s="219"/>
      <c r="AT791" s="220" t="s">
        <v>276</v>
      </c>
      <c r="AU791" s="220" t="s">
        <v>84</v>
      </c>
      <c r="AV791" s="11" t="s">
        <v>84</v>
      </c>
      <c r="AW791" s="11" t="s">
        <v>40</v>
      </c>
      <c r="AX791" s="11" t="s">
        <v>77</v>
      </c>
      <c r="AY791" s="220" t="s">
        <v>128</v>
      </c>
    </row>
    <row r="792" spans="2:65" s="12" customFormat="1" ht="12">
      <c r="B792" s="221"/>
      <c r="C792" s="222"/>
      <c r="D792" s="195" t="s">
        <v>276</v>
      </c>
      <c r="E792" s="223" t="s">
        <v>33</v>
      </c>
      <c r="F792" s="224" t="s">
        <v>1068</v>
      </c>
      <c r="G792" s="222"/>
      <c r="H792" s="225">
        <v>1</v>
      </c>
      <c r="I792" s="226"/>
      <c r="J792" s="222"/>
      <c r="K792" s="222"/>
      <c r="L792" s="227"/>
      <c r="M792" s="228"/>
      <c r="N792" s="229"/>
      <c r="O792" s="229"/>
      <c r="P792" s="229"/>
      <c r="Q792" s="229"/>
      <c r="R792" s="229"/>
      <c r="S792" s="229"/>
      <c r="T792" s="230"/>
      <c r="AT792" s="231" t="s">
        <v>276</v>
      </c>
      <c r="AU792" s="231" t="s">
        <v>84</v>
      </c>
      <c r="AV792" s="12" t="s">
        <v>87</v>
      </c>
      <c r="AW792" s="12" t="s">
        <v>40</v>
      </c>
      <c r="AX792" s="12" t="s">
        <v>77</v>
      </c>
      <c r="AY792" s="231" t="s">
        <v>128</v>
      </c>
    </row>
    <row r="793" spans="2:65" s="13" customFormat="1" ht="12">
      <c r="B793" s="232"/>
      <c r="C793" s="233"/>
      <c r="D793" s="195" t="s">
        <v>276</v>
      </c>
      <c r="E793" s="234" t="s">
        <v>33</v>
      </c>
      <c r="F793" s="235" t="s">
        <v>279</v>
      </c>
      <c r="G793" s="233"/>
      <c r="H793" s="236">
        <v>1</v>
      </c>
      <c r="I793" s="237"/>
      <c r="J793" s="233"/>
      <c r="K793" s="233"/>
      <c r="L793" s="238"/>
      <c r="M793" s="239"/>
      <c r="N793" s="240"/>
      <c r="O793" s="240"/>
      <c r="P793" s="240"/>
      <c r="Q793" s="240"/>
      <c r="R793" s="240"/>
      <c r="S793" s="240"/>
      <c r="T793" s="241"/>
      <c r="AT793" s="242" t="s">
        <v>276</v>
      </c>
      <c r="AU793" s="242" t="s">
        <v>84</v>
      </c>
      <c r="AV793" s="13" t="s">
        <v>132</v>
      </c>
      <c r="AW793" s="13" t="s">
        <v>40</v>
      </c>
      <c r="AX793" s="13" t="s">
        <v>84</v>
      </c>
      <c r="AY793" s="242" t="s">
        <v>128</v>
      </c>
    </row>
    <row r="794" spans="2:65" s="9" customFormat="1" ht="37.35" customHeight="1">
      <c r="B794" s="169"/>
      <c r="C794" s="170"/>
      <c r="D794" s="171" t="s">
        <v>76</v>
      </c>
      <c r="E794" s="172" t="s">
        <v>1069</v>
      </c>
      <c r="F794" s="172" t="s">
        <v>1069</v>
      </c>
      <c r="G794" s="170"/>
      <c r="H794" s="170"/>
      <c r="I794" s="173"/>
      <c r="J794" s="174">
        <f>BK794</f>
        <v>0</v>
      </c>
      <c r="K794" s="170"/>
      <c r="L794" s="175"/>
      <c r="M794" s="176"/>
      <c r="N794" s="177"/>
      <c r="O794" s="177"/>
      <c r="P794" s="178">
        <f>P795</f>
        <v>0</v>
      </c>
      <c r="Q794" s="177"/>
      <c r="R794" s="178">
        <f>R795</f>
        <v>0</v>
      </c>
      <c r="S794" s="177"/>
      <c r="T794" s="179">
        <f>T795</f>
        <v>0</v>
      </c>
      <c r="AR794" s="180" t="s">
        <v>132</v>
      </c>
      <c r="AT794" s="181" t="s">
        <v>76</v>
      </c>
      <c r="AU794" s="181" t="s">
        <v>77</v>
      </c>
      <c r="AY794" s="180" t="s">
        <v>128</v>
      </c>
      <c r="BK794" s="182">
        <f>BK795</f>
        <v>0</v>
      </c>
    </row>
    <row r="795" spans="2:65" s="9" customFormat="1" ht="19.95" customHeight="1">
      <c r="B795" s="169"/>
      <c r="C795" s="170"/>
      <c r="D795" s="171" t="s">
        <v>76</v>
      </c>
      <c r="E795" s="209" t="s">
        <v>1070</v>
      </c>
      <c r="F795" s="209" t="s">
        <v>1071</v>
      </c>
      <c r="G795" s="170"/>
      <c r="H795" s="170"/>
      <c r="I795" s="173"/>
      <c r="J795" s="210">
        <f>BK795</f>
        <v>0</v>
      </c>
      <c r="K795" s="170"/>
      <c r="L795" s="175"/>
      <c r="M795" s="176"/>
      <c r="N795" s="177"/>
      <c r="O795" s="177"/>
      <c r="P795" s="178">
        <f>SUM(P796:P807)</f>
        <v>0</v>
      </c>
      <c r="Q795" s="177"/>
      <c r="R795" s="178">
        <f>SUM(R796:R807)</f>
        <v>0</v>
      </c>
      <c r="S795" s="177"/>
      <c r="T795" s="179">
        <f>SUM(T796:T807)</f>
        <v>0</v>
      </c>
      <c r="AR795" s="180" t="s">
        <v>132</v>
      </c>
      <c r="AT795" s="181" t="s">
        <v>76</v>
      </c>
      <c r="AU795" s="181" t="s">
        <v>84</v>
      </c>
      <c r="AY795" s="180" t="s">
        <v>128</v>
      </c>
      <c r="BK795" s="182">
        <f>SUM(BK796:BK807)</f>
        <v>0</v>
      </c>
    </row>
    <row r="796" spans="2:65" s="1" customFormat="1" ht="16.5" customHeight="1">
      <c r="B796" s="41"/>
      <c r="C796" s="183" t="s">
        <v>1072</v>
      </c>
      <c r="D796" s="183" t="s">
        <v>129</v>
      </c>
      <c r="E796" s="184" t="s">
        <v>1073</v>
      </c>
      <c r="F796" s="185" t="s">
        <v>1074</v>
      </c>
      <c r="G796" s="186" t="s">
        <v>310</v>
      </c>
      <c r="H796" s="187">
        <v>19</v>
      </c>
      <c r="I796" s="188"/>
      <c r="J796" s="189">
        <f>ROUND(I796*H796,2)</f>
        <v>0</v>
      </c>
      <c r="K796" s="185" t="s">
        <v>335</v>
      </c>
      <c r="L796" s="61"/>
      <c r="M796" s="190" t="s">
        <v>33</v>
      </c>
      <c r="N796" s="191" t="s">
        <v>48</v>
      </c>
      <c r="O796" s="42"/>
      <c r="P796" s="192">
        <f>O796*H796</f>
        <v>0</v>
      </c>
      <c r="Q796" s="192">
        <v>0</v>
      </c>
      <c r="R796" s="192">
        <f>Q796*H796</f>
        <v>0</v>
      </c>
      <c r="S796" s="192">
        <v>0</v>
      </c>
      <c r="T796" s="193">
        <f>S796*H796</f>
        <v>0</v>
      </c>
      <c r="AR796" s="24" t="s">
        <v>581</v>
      </c>
      <c r="AT796" s="24" t="s">
        <v>129</v>
      </c>
      <c r="AU796" s="24" t="s">
        <v>87</v>
      </c>
      <c r="AY796" s="24" t="s">
        <v>128</v>
      </c>
      <c r="BE796" s="194">
        <f>IF(N796="základní",J796,0)</f>
        <v>0</v>
      </c>
      <c r="BF796" s="194">
        <f>IF(N796="snížená",J796,0)</f>
        <v>0</v>
      </c>
      <c r="BG796" s="194">
        <f>IF(N796="zákl. přenesená",J796,0)</f>
        <v>0</v>
      </c>
      <c r="BH796" s="194">
        <f>IF(N796="sníž. přenesená",J796,0)</f>
        <v>0</v>
      </c>
      <c r="BI796" s="194">
        <f>IF(N796="nulová",J796,0)</f>
        <v>0</v>
      </c>
      <c r="BJ796" s="24" t="s">
        <v>84</v>
      </c>
      <c r="BK796" s="194">
        <f>ROUND(I796*H796,2)</f>
        <v>0</v>
      </c>
      <c r="BL796" s="24" t="s">
        <v>581</v>
      </c>
      <c r="BM796" s="24" t="s">
        <v>1075</v>
      </c>
    </row>
    <row r="797" spans="2:65" s="11" customFormat="1" ht="24">
      <c r="B797" s="211"/>
      <c r="C797" s="212"/>
      <c r="D797" s="195" t="s">
        <v>276</v>
      </c>
      <c r="E797" s="213" t="s">
        <v>33</v>
      </c>
      <c r="F797" s="214" t="s">
        <v>498</v>
      </c>
      <c r="G797" s="212"/>
      <c r="H797" s="213" t="s">
        <v>33</v>
      </c>
      <c r="I797" s="215"/>
      <c r="J797" s="212"/>
      <c r="K797" s="212"/>
      <c r="L797" s="216"/>
      <c r="M797" s="217"/>
      <c r="N797" s="218"/>
      <c r="O797" s="218"/>
      <c r="P797" s="218"/>
      <c r="Q797" s="218"/>
      <c r="R797" s="218"/>
      <c r="S797" s="218"/>
      <c r="T797" s="219"/>
      <c r="AT797" s="220" t="s">
        <v>276</v>
      </c>
      <c r="AU797" s="220" t="s">
        <v>87</v>
      </c>
      <c r="AV797" s="11" t="s">
        <v>84</v>
      </c>
      <c r="AW797" s="11" t="s">
        <v>40</v>
      </c>
      <c r="AX797" s="11" t="s">
        <v>77</v>
      </c>
      <c r="AY797" s="220" t="s">
        <v>128</v>
      </c>
    </row>
    <row r="798" spans="2:65" s="12" customFormat="1" ht="12">
      <c r="B798" s="221"/>
      <c r="C798" s="222"/>
      <c r="D798" s="195" t="s">
        <v>276</v>
      </c>
      <c r="E798" s="223" t="s">
        <v>33</v>
      </c>
      <c r="F798" s="224" t="s">
        <v>1076</v>
      </c>
      <c r="G798" s="222"/>
      <c r="H798" s="225">
        <v>19</v>
      </c>
      <c r="I798" s="226"/>
      <c r="J798" s="222"/>
      <c r="K798" s="222"/>
      <c r="L798" s="227"/>
      <c r="M798" s="228"/>
      <c r="N798" s="229"/>
      <c r="O798" s="229"/>
      <c r="P798" s="229"/>
      <c r="Q798" s="229"/>
      <c r="R798" s="229"/>
      <c r="S798" s="229"/>
      <c r="T798" s="230"/>
      <c r="AT798" s="231" t="s">
        <v>276</v>
      </c>
      <c r="AU798" s="231" t="s">
        <v>87</v>
      </c>
      <c r="AV798" s="12" t="s">
        <v>87</v>
      </c>
      <c r="AW798" s="12" t="s">
        <v>40</v>
      </c>
      <c r="AX798" s="12" t="s">
        <v>77</v>
      </c>
      <c r="AY798" s="231" t="s">
        <v>128</v>
      </c>
    </row>
    <row r="799" spans="2:65" s="13" customFormat="1" ht="12">
      <c r="B799" s="232"/>
      <c r="C799" s="233"/>
      <c r="D799" s="195" t="s">
        <v>276</v>
      </c>
      <c r="E799" s="234" t="s">
        <v>33</v>
      </c>
      <c r="F799" s="235" t="s">
        <v>279</v>
      </c>
      <c r="G799" s="233"/>
      <c r="H799" s="236">
        <v>19</v>
      </c>
      <c r="I799" s="237"/>
      <c r="J799" s="233"/>
      <c r="K799" s="233"/>
      <c r="L799" s="238"/>
      <c r="M799" s="239"/>
      <c r="N799" s="240"/>
      <c r="O799" s="240"/>
      <c r="P799" s="240"/>
      <c r="Q799" s="240"/>
      <c r="R799" s="240"/>
      <c r="S799" s="240"/>
      <c r="T799" s="241"/>
      <c r="AT799" s="242" t="s">
        <v>276</v>
      </c>
      <c r="AU799" s="242" t="s">
        <v>87</v>
      </c>
      <c r="AV799" s="13" t="s">
        <v>132</v>
      </c>
      <c r="AW799" s="13" t="s">
        <v>40</v>
      </c>
      <c r="AX799" s="13" t="s">
        <v>84</v>
      </c>
      <c r="AY799" s="242" t="s">
        <v>128</v>
      </c>
    </row>
    <row r="800" spans="2:65" s="1" customFormat="1" ht="16.5" customHeight="1">
      <c r="B800" s="41"/>
      <c r="C800" s="183" t="s">
        <v>1077</v>
      </c>
      <c r="D800" s="183" t="s">
        <v>129</v>
      </c>
      <c r="E800" s="184" t="s">
        <v>1078</v>
      </c>
      <c r="F800" s="185" t="s">
        <v>1079</v>
      </c>
      <c r="G800" s="186" t="s">
        <v>310</v>
      </c>
      <c r="H800" s="187">
        <v>2</v>
      </c>
      <c r="I800" s="188"/>
      <c r="J800" s="189">
        <f>ROUND(I800*H800,2)</f>
        <v>0</v>
      </c>
      <c r="K800" s="185" t="s">
        <v>335</v>
      </c>
      <c r="L800" s="61"/>
      <c r="M800" s="190" t="s">
        <v>33</v>
      </c>
      <c r="N800" s="191" t="s">
        <v>48</v>
      </c>
      <c r="O800" s="42"/>
      <c r="P800" s="192">
        <f>O800*H800</f>
        <v>0</v>
      </c>
      <c r="Q800" s="192">
        <v>0</v>
      </c>
      <c r="R800" s="192">
        <f>Q800*H800</f>
        <v>0</v>
      </c>
      <c r="S800" s="192">
        <v>0</v>
      </c>
      <c r="T800" s="193">
        <f>S800*H800</f>
        <v>0</v>
      </c>
      <c r="AR800" s="24" t="s">
        <v>581</v>
      </c>
      <c r="AT800" s="24" t="s">
        <v>129</v>
      </c>
      <c r="AU800" s="24" t="s">
        <v>87</v>
      </c>
      <c r="AY800" s="24" t="s">
        <v>128</v>
      </c>
      <c r="BE800" s="194">
        <f>IF(N800="základní",J800,0)</f>
        <v>0</v>
      </c>
      <c r="BF800" s="194">
        <f>IF(N800="snížená",J800,0)</f>
        <v>0</v>
      </c>
      <c r="BG800" s="194">
        <f>IF(N800="zákl. přenesená",J800,0)</f>
        <v>0</v>
      </c>
      <c r="BH800" s="194">
        <f>IF(N800="sníž. přenesená",J800,0)</f>
        <v>0</v>
      </c>
      <c r="BI800" s="194">
        <f>IF(N800="nulová",J800,0)</f>
        <v>0</v>
      </c>
      <c r="BJ800" s="24" t="s">
        <v>84</v>
      </c>
      <c r="BK800" s="194">
        <f>ROUND(I800*H800,2)</f>
        <v>0</v>
      </c>
      <c r="BL800" s="24" t="s">
        <v>581</v>
      </c>
      <c r="BM800" s="24" t="s">
        <v>1080</v>
      </c>
    </row>
    <row r="801" spans="2:65" s="11" customFormat="1" ht="24">
      <c r="B801" s="211"/>
      <c r="C801" s="212"/>
      <c r="D801" s="195" t="s">
        <v>276</v>
      </c>
      <c r="E801" s="213" t="s">
        <v>33</v>
      </c>
      <c r="F801" s="214" t="s">
        <v>498</v>
      </c>
      <c r="G801" s="212"/>
      <c r="H801" s="213" t="s">
        <v>33</v>
      </c>
      <c r="I801" s="215"/>
      <c r="J801" s="212"/>
      <c r="K801" s="212"/>
      <c r="L801" s="216"/>
      <c r="M801" s="217"/>
      <c r="N801" s="218"/>
      <c r="O801" s="218"/>
      <c r="P801" s="218"/>
      <c r="Q801" s="218"/>
      <c r="R801" s="218"/>
      <c r="S801" s="218"/>
      <c r="T801" s="219"/>
      <c r="AT801" s="220" t="s">
        <v>276</v>
      </c>
      <c r="AU801" s="220" t="s">
        <v>87</v>
      </c>
      <c r="AV801" s="11" t="s">
        <v>84</v>
      </c>
      <c r="AW801" s="11" t="s">
        <v>40</v>
      </c>
      <c r="AX801" s="11" t="s">
        <v>77</v>
      </c>
      <c r="AY801" s="220" t="s">
        <v>128</v>
      </c>
    </row>
    <row r="802" spans="2:65" s="12" customFormat="1" ht="12">
      <c r="B802" s="221"/>
      <c r="C802" s="222"/>
      <c r="D802" s="195" t="s">
        <v>276</v>
      </c>
      <c r="E802" s="223" t="s">
        <v>33</v>
      </c>
      <c r="F802" s="224" t="s">
        <v>1081</v>
      </c>
      <c r="G802" s="222"/>
      <c r="H802" s="225">
        <v>2</v>
      </c>
      <c r="I802" s="226"/>
      <c r="J802" s="222"/>
      <c r="K802" s="222"/>
      <c r="L802" s="227"/>
      <c r="M802" s="228"/>
      <c r="N802" s="229"/>
      <c r="O802" s="229"/>
      <c r="P802" s="229"/>
      <c r="Q802" s="229"/>
      <c r="R802" s="229"/>
      <c r="S802" s="229"/>
      <c r="T802" s="230"/>
      <c r="AT802" s="231" t="s">
        <v>276</v>
      </c>
      <c r="AU802" s="231" t="s">
        <v>87</v>
      </c>
      <c r="AV802" s="12" t="s">
        <v>87</v>
      </c>
      <c r="AW802" s="12" t="s">
        <v>40</v>
      </c>
      <c r="AX802" s="12" t="s">
        <v>77</v>
      </c>
      <c r="AY802" s="231" t="s">
        <v>128</v>
      </c>
    </row>
    <row r="803" spans="2:65" s="13" customFormat="1" ht="12">
      <c r="B803" s="232"/>
      <c r="C803" s="233"/>
      <c r="D803" s="195" t="s">
        <v>276</v>
      </c>
      <c r="E803" s="234" t="s">
        <v>33</v>
      </c>
      <c r="F803" s="235" t="s">
        <v>279</v>
      </c>
      <c r="G803" s="233"/>
      <c r="H803" s="236">
        <v>2</v>
      </c>
      <c r="I803" s="237"/>
      <c r="J803" s="233"/>
      <c r="K803" s="233"/>
      <c r="L803" s="238"/>
      <c r="M803" s="239"/>
      <c r="N803" s="240"/>
      <c r="O803" s="240"/>
      <c r="P803" s="240"/>
      <c r="Q803" s="240"/>
      <c r="R803" s="240"/>
      <c r="S803" s="240"/>
      <c r="T803" s="241"/>
      <c r="AT803" s="242" t="s">
        <v>276</v>
      </c>
      <c r="AU803" s="242" t="s">
        <v>87</v>
      </c>
      <c r="AV803" s="13" t="s">
        <v>132</v>
      </c>
      <c r="AW803" s="13" t="s">
        <v>40</v>
      </c>
      <c r="AX803" s="13" t="s">
        <v>84</v>
      </c>
      <c r="AY803" s="242" t="s">
        <v>128</v>
      </c>
    </row>
    <row r="804" spans="2:65" s="1" customFormat="1" ht="25.5" customHeight="1">
      <c r="B804" s="41"/>
      <c r="C804" s="183" t="s">
        <v>1082</v>
      </c>
      <c r="D804" s="183" t="s">
        <v>129</v>
      </c>
      <c r="E804" s="184" t="s">
        <v>1083</v>
      </c>
      <c r="F804" s="185" t="s">
        <v>1084</v>
      </c>
      <c r="G804" s="186" t="s">
        <v>310</v>
      </c>
      <c r="H804" s="187">
        <v>1</v>
      </c>
      <c r="I804" s="188"/>
      <c r="J804" s="189">
        <f>ROUND(I804*H804,2)</f>
        <v>0</v>
      </c>
      <c r="K804" s="185" t="s">
        <v>335</v>
      </c>
      <c r="L804" s="61"/>
      <c r="M804" s="190" t="s">
        <v>33</v>
      </c>
      <c r="N804" s="191" t="s">
        <v>48</v>
      </c>
      <c r="O804" s="42"/>
      <c r="P804" s="192">
        <f>O804*H804</f>
        <v>0</v>
      </c>
      <c r="Q804" s="192">
        <v>0</v>
      </c>
      <c r="R804" s="192">
        <f>Q804*H804</f>
        <v>0</v>
      </c>
      <c r="S804" s="192">
        <v>0</v>
      </c>
      <c r="T804" s="193">
        <f>S804*H804</f>
        <v>0</v>
      </c>
      <c r="AR804" s="24" t="s">
        <v>581</v>
      </c>
      <c r="AT804" s="24" t="s">
        <v>129</v>
      </c>
      <c r="AU804" s="24" t="s">
        <v>87</v>
      </c>
      <c r="AY804" s="24" t="s">
        <v>128</v>
      </c>
      <c r="BE804" s="194">
        <f>IF(N804="základní",J804,0)</f>
        <v>0</v>
      </c>
      <c r="BF804" s="194">
        <f>IF(N804="snížená",J804,0)</f>
        <v>0</v>
      </c>
      <c r="BG804" s="194">
        <f>IF(N804="zákl. přenesená",J804,0)</f>
        <v>0</v>
      </c>
      <c r="BH804" s="194">
        <f>IF(N804="sníž. přenesená",J804,0)</f>
        <v>0</v>
      </c>
      <c r="BI804" s="194">
        <f>IF(N804="nulová",J804,0)</f>
        <v>0</v>
      </c>
      <c r="BJ804" s="24" t="s">
        <v>84</v>
      </c>
      <c r="BK804" s="194">
        <f>ROUND(I804*H804,2)</f>
        <v>0</v>
      </c>
      <c r="BL804" s="24" t="s">
        <v>581</v>
      </c>
      <c r="BM804" s="24" t="s">
        <v>1085</v>
      </c>
    </row>
    <row r="805" spans="2:65" s="11" customFormat="1" ht="24">
      <c r="B805" s="211"/>
      <c r="C805" s="212"/>
      <c r="D805" s="195" t="s">
        <v>276</v>
      </c>
      <c r="E805" s="213" t="s">
        <v>33</v>
      </c>
      <c r="F805" s="214" t="s">
        <v>498</v>
      </c>
      <c r="G805" s="212"/>
      <c r="H805" s="213" t="s">
        <v>33</v>
      </c>
      <c r="I805" s="215"/>
      <c r="J805" s="212"/>
      <c r="K805" s="212"/>
      <c r="L805" s="216"/>
      <c r="M805" s="217"/>
      <c r="N805" s="218"/>
      <c r="O805" s="218"/>
      <c r="P805" s="218"/>
      <c r="Q805" s="218"/>
      <c r="R805" s="218"/>
      <c r="S805" s="218"/>
      <c r="T805" s="219"/>
      <c r="AT805" s="220" t="s">
        <v>276</v>
      </c>
      <c r="AU805" s="220" t="s">
        <v>87</v>
      </c>
      <c r="AV805" s="11" t="s">
        <v>84</v>
      </c>
      <c r="AW805" s="11" t="s">
        <v>40</v>
      </c>
      <c r="AX805" s="11" t="s">
        <v>77</v>
      </c>
      <c r="AY805" s="220" t="s">
        <v>128</v>
      </c>
    </row>
    <row r="806" spans="2:65" s="12" customFormat="1" ht="12">
      <c r="B806" s="221"/>
      <c r="C806" s="222"/>
      <c r="D806" s="195" t="s">
        <v>276</v>
      </c>
      <c r="E806" s="223" t="s">
        <v>33</v>
      </c>
      <c r="F806" s="224" t="s">
        <v>1068</v>
      </c>
      <c r="G806" s="222"/>
      <c r="H806" s="225">
        <v>1</v>
      </c>
      <c r="I806" s="226"/>
      <c r="J806" s="222"/>
      <c r="K806" s="222"/>
      <c r="L806" s="227"/>
      <c r="M806" s="228"/>
      <c r="N806" s="229"/>
      <c r="O806" s="229"/>
      <c r="P806" s="229"/>
      <c r="Q806" s="229"/>
      <c r="R806" s="229"/>
      <c r="S806" s="229"/>
      <c r="T806" s="230"/>
      <c r="AT806" s="231" t="s">
        <v>276</v>
      </c>
      <c r="AU806" s="231" t="s">
        <v>87</v>
      </c>
      <c r="AV806" s="12" t="s">
        <v>87</v>
      </c>
      <c r="AW806" s="12" t="s">
        <v>40</v>
      </c>
      <c r="AX806" s="12" t="s">
        <v>77</v>
      </c>
      <c r="AY806" s="231" t="s">
        <v>128</v>
      </c>
    </row>
    <row r="807" spans="2:65" s="13" customFormat="1" ht="12">
      <c r="B807" s="232"/>
      <c r="C807" s="233"/>
      <c r="D807" s="195" t="s">
        <v>276</v>
      </c>
      <c r="E807" s="234" t="s">
        <v>33</v>
      </c>
      <c r="F807" s="235" t="s">
        <v>279</v>
      </c>
      <c r="G807" s="233"/>
      <c r="H807" s="236">
        <v>1</v>
      </c>
      <c r="I807" s="237"/>
      <c r="J807" s="233"/>
      <c r="K807" s="233"/>
      <c r="L807" s="238"/>
      <c r="M807" s="265"/>
      <c r="N807" s="266"/>
      <c r="O807" s="266"/>
      <c r="P807" s="266"/>
      <c r="Q807" s="266"/>
      <c r="R807" s="266"/>
      <c r="S807" s="266"/>
      <c r="T807" s="267"/>
      <c r="AT807" s="242" t="s">
        <v>276</v>
      </c>
      <c r="AU807" s="242" t="s">
        <v>87</v>
      </c>
      <c r="AV807" s="13" t="s">
        <v>132</v>
      </c>
      <c r="AW807" s="13" t="s">
        <v>40</v>
      </c>
      <c r="AX807" s="13" t="s">
        <v>84</v>
      </c>
      <c r="AY807" s="242" t="s">
        <v>128</v>
      </c>
    </row>
    <row r="808" spans="2:65" s="1" customFormat="1" ht="6.9" customHeight="1">
      <c r="B808" s="56"/>
      <c r="C808" s="57"/>
      <c r="D808" s="57"/>
      <c r="E808" s="57"/>
      <c r="F808" s="57"/>
      <c r="G808" s="57"/>
      <c r="H808" s="57"/>
      <c r="I808" s="139"/>
      <c r="J808" s="57"/>
      <c r="K808" s="57"/>
      <c r="L808" s="61"/>
    </row>
  </sheetData>
  <sheetProtection algorithmName="SHA-512" hashValue="kIOVxy7k3qfKh9AYlediUO8oo3Y/zrc436vtt7+/0ogn+ogEusHhDW9EMggUzqEP5Y3wtXR8VBSW77Jp8KqxOQ==" saltValue="6Tg4rECPasdg9un1Ya3m59srMBt+ug7K18YgTiL1+h12bjFb4ctyUJ2gV8wHN7ziOCQf1GhdxVeeLXe3+bw/xg==" spinCount="100000" sheet="1" objects="1" scenarios="1" formatColumns="0" formatRows="0" autoFilter="0"/>
  <autoFilter ref="C102:K807"/>
  <mergeCells count="10">
    <mergeCell ref="J51:J52"/>
    <mergeCell ref="E93:H93"/>
    <mergeCell ref="E95:H9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223"/>
  <sheetViews>
    <sheetView showGridLines="0" workbookViewId="0">
      <pane ySplit="1" topLeftCell="A2" activePane="bottomLeft" state="frozen"/>
      <selection pane="bottomLeft"/>
    </sheetView>
  </sheetViews>
  <sheetFormatPr defaultRowHeight="14.4"/>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style="111"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21"/>
      <c r="B1" s="112"/>
      <c r="C1" s="112"/>
      <c r="D1" s="113" t="s">
        <v>1</v>
      </c>
      <c r="E1" s="112"/>
      <c r="F1" s="114" t="s">
        <v>95</v>
      </c>
      <c r="G1" s="392" t="s">
        <v>96</v>
      </c>
      <c r="H1" s="392"/>
      <c r="I1" s="115"/>
      <c r="J1" s="114" t="s">
        <v>97</v>
      </c>
      <c r="K1" s="113" t="s">
        <v>98</v>
      </c>
      <c r="L1" s="114" t="s">
        <v>99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 customHeight="1">
      <c r="L2" s="383"/>
      <c r="M2" s="383"/>
      <c r="N2" s="383"/>
      <c r="O2" s="383"/>
      <c r="P2" s="383"/>
      <c r="Q2" s="383"/>
      <c r="R2" s="383"/>
      <c r="S2" s="383"/>
      <c r="T2" s="383"/>
      <c r="U2" s="383"/>
      <c r="V2" s="383"/>
      <c r="AT2" s="24" t="s">
        <v>94</v>
      </c>
    </row>
    <row r="3" spans="1:70" ht="6.9" customHeight="1">
      <c r="B3" s="25"/>
      <c r="C3" s="26"/>
      <c r="D3" s="26"/>
      <c r="E3" s="26"/>
      <c r="F3" s="26"/>
      <c r="G3" s="26"/>
      <c r="H3" s="26"/>
      <c r="I3" s="116"/>
      <c r="J3" s="26"/>
      <c r="K3" s="27"/>
      <c r="AT3" s="24" t="s">
        <v>87</v>
      </c>
    </row>
    <row r="4" spans="1:70" ht="36.9" customHeight="1">
      <c r="B4" s="28"/>
      <c r="C4" s="29"/>
      <c r="D4" s="30" t="s">
        <v>100</v>
      </c>
      <c r="E4" s="29"/>
      <c r="F4" s="29"/>
      <c r="G4" s="29"/>
      <c r="H4" s="29"/>
      <c r="I4" s="117"/>
      <c r="J4" s="29"/>
      <c r="K4" s="31"/>
      <c r="M4" s="32" t="s">
        <v>12</v>
      </c>
      <c r="AT4" s="24" t="s">
        <v>6</v>
      </c>
    </row>
    <row r="5" spans="1:70" ht="6.9" customHeight="1">
      <c r="B5" s="28"/>
      <c r="C5" s="29"/>
      <c r="D5" s="29"/>
      <c r="E5" s="29"/>
      <c r="F5" s="29"/>
      <c r="G5" s="29"/>
      <c r="H5" s="29"/>
      <c r="I5" s="117"/>
      <c r="J5" s="29"/>
      <c r="K5" s="31"/>
    </row>
    <row r="6" spans="1:70" ht="13.2">
      <c r="B6" s="28"/>
      <c r="C6" s="29"/>
      <c r="D6" s="37" t="s">
        <v>18</v>
      </c>
      <c r="E6" s="29"/>
      <c r="F6" s="29"/>
      <c r="G6" s="29"/>
      <c r="H6" s="29"/>
      <c r="I6" s="117"/>
      <c r="J6" s="29"/>
      <c r="K6" s="31"/>
    </row>
    <row r="7" spans="1:70" ht="16.5" customHeight="1">
      <c r="B7" s="28"/>
      <c r="C7" s="29"/>
      <c r="D7" s="29"/>
      <c r="E7" s="384" t="str">
        <f>'Rekapitulace stavby'!K6</f>
        <v>ENERGETICKÉ ÚSPORY MNO - Centrální sklad/sklad oddělení zásobování</v>
      </c>
      <c r="F7" s="385"/>
      <c r="G7" s="385"/>
      <c r="H7" s="385"/>
      <c r="I7" s="117"/>
      <c r="J7" s="29"/>
      <c r="K7" s="31"/>
    </row>
    <row r="8" spans="1:70" s="1" customFormat="1" ht="13.2">
      <c r="B8" s="41"/>
      <c r="C8" s="42"/>
      <c r="D8" s="37" t="s">
        <v>101</v>
      </c>
      <c r="E8" s="42"/>
      <c r="F8" s="42"/>
      <c r="G8" s="42"/>
      <c r="H8" s="42"/>
      <c r="I8" s="118"/>
      <c r="J8" s="42"/>
      <c r="K8" s="45"/>
    </row>
    <row r="9" spans="1:70" s="1" customFormat="1" ht="36.9" customHeight="1">
      <c r="B9" s="41"/>
      <c r="C9" s="42"/>
      <c r="D9" s="42"/>
      <c r="E9" s="386" t="s">
        <v>1086</v>
      </c>
      <c r="F9" s="387"/>
      <c r="G9" s="387"/>
      <c r="H9" s="387"/>
      <c r="I9" s="118"/>
      <c r="J9" s="42"/>
      <c r="K9" s="45"/>
    </row>
    <row r="10" spans="1:70" s="1" customFormat="1" ht="12">
      <c r="B10" s="41"/>
      <c r="C10" s="42"/>
      <c r="D10" s="42"/>
      <c r="E10" s="42"/>
      <c r="F10" s="42"/>
      <c r="G10" s="42"/>
      <c r="H10" s="42"/>
      <c r="I10" s="118"/>
      <c r="J10" s="42"/>
      <c r="K10" s="45"/>
    </row>
    <row r="11" spans="1:70" s="1" customFormat="1" ht="14.4" customHeight="1">
      <c r="B11" s="41"/>
      <c r="C11" s="42"/>
      <c r="D11" s="37" t="s">
        <v>20</v>
      </c>
      <c r="E11" s="42"/>
      <c r="F11" s="35" t="s">
        <v>33</v>
      </c>
      <c r="G11" s="42"/>
      <c r="H11" s="42"/>
      <c r="I11" s="119" t="s">
        <v>22</v>
      </c>
      <c r="J11" s="35" t="s">
        <v>33</v>
      </c>
      <c r="K11" s="45"/>
    </row>
    <row r="12" spans="1:70" s="1" customFormat="1" ht="14.4" customHeight="1">
      <c r="B12" s="41"/>
      <c r="C12" s="42"/>
      <c r="D12" s="37" t="s">
        <v>24</v>
      </c>
      <c r="E12" s="42"/>
      <c r="F12" s="35" t="s">
        <v>1087</v>
      </c>
      <c r="G12" s="42"/>
      <c r="H12" s="42"/>
      <c r="I12" s="119" t="s">
        <v>26</v>
      </c>
      <c r="J12" s="120">
        <f>'Rekapitulace stavby'!AN8</f>
        <v>43179</v>
      </c>
      <c r="K12" s="45"/>
    </row>
    <row r="13" spans="1:70" s="1" customFormat="1" ht="10.8" customHeight="1">
      <c r="B13" s="41"/>
      <c r="C13" s="42"/>
      <c r="D13" s="42"/>
      <c r="E13" s="42"/>
      <c r="F13" s="42"/>
      <c r="G13" s="42"/>
      <c r="H13" s="42"/>
      <c r="I13" s="118"/>
      <c r="J13" s="42"/>
      <c r="K13" s="45"/>
    </row>
    <row r="14" spans="1:70" s="1" customFormat="1" ht="14.4" customHeight="1">
      <c r="B14" s="41"/>
      <c r="C14" s="42"/>
      <c r="D14" s="37" t="s">
        <v>31</v>
      </c>
      <c r="E14" s="42"/>
      <c r="F14" s="42"/>
      <c r="G14" s="42"/>
      <c r="H14" s="42"/>
      <c r="I14" s="119" t="s">
        <v>32</v>
      </c>
      <c r="J14" s="35" t="s">
        <v>33</v>
      </c>
      <c r="K14" s="45"/>
    </row>
    <row r="15" spans="1:70" s="1" customFormat="1" ht="18" customHeight="1">
      <c r="B15" s="41"/>
      <c r="C15" s="42"/>
      <c r="D15" s="42"/>
      <c r="E15" s="35" t="s">
        <v>1088</v>
      </c>
      <c r="F15" s="42"/>
      <c r="G15" s="42"/>
      <c r="H15" s="42"/>
      <c r="I15" s="119" t="s">
        <v>35</v>
      </c>
      <c r="J15" s="35" t="s">
        <v>33</v>
      </c>
      <c r="K15" s="45"/>
    </row>
    <row r="16" spans="1:70" s="1" customFormat="1" ht="6.9" customHeight="1">
      <c r="B16" s="41"/>
      <c r="C16" s="42"/>
      <c r="D16" s="42"/>
      <c r="E16" s="42"/>
      <c r="F16" s="42"/>
      <c r="G16" s="42"/>
      <c r="H16" s="42"/>
      <c r="I16" s="118"/>
      <c r="J16" s="42"/>
      <c r="K16" s="45"/>
    </row>
    <row r="17" spans="2:11" s="1" customFormat="1" ht="14.4" customHeight="1">
      <c r="B17" s="41"/>
      <c r="C17" s="42"/>
      <c r="D17" s="37" t="s">
        <v>36</v>
      </c>
      <c r="E17" s="42"/>
      <c r="F17" s="42"/>
      <c r="G17" s="42"/>
      <c r="H17" s="42"/>
      <c r="I17" s="119" t="s">
        <v>32</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35</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38</v>
      </c>
      <c r="E20" s="42"/>
      <c r="F20" s="42"/>
      <c r="G20" s="42"/>
      <c r="H20" s="42"/>
      <c r="I20" s="119" t="s">
        <v>32</v>
      </c>
      <c r="J20" s="35" t="s">
        <v>33</v>
      </c>
      <c r="K20" s="45"/>
    </row>
    <row r="21" spans="2:11" s="1" customFormat="1" ht="18" customHeight="1">
      <c r="B21" s="41"/>
      <c r="C21" s="42"/>
      <c r="D21" s="42"/>
      <c r="E21" s="35" t="s">
        <v>1089</v>
      </c>
      <c r="F21" s="42"/>
      <c r="G21" s="42"/>
      <c r="H21" s="42"/>
      <c r="I21" s="119" t="s">
        <v>35</v>
      </c>
      <c r="J21" s="35" t="s">
        <v>33</v>
      </c>
      <c r="K21" s="45"/>
    </row>
    <row r="22" spans="2:11" s="1" customFormat="1" ht="6.9" customHeight="1">
      <c r="B22" s="41"/>
      <c r="C22" s="42"/>
      <c r="D22" s="42"/>
      <c r="E22" s="42"/>
      <c r="F22" s="42"/>
      <c r="G22" s="42"/>
      <c r="H22" s="42"/>
      <c r="I22" s="118"/>
      <c r="J22" s="42"/>
      <c r="K22" s="45"/>
    </row>
    <row r="23" spans="2:11" s="1" customFormat="1" ht="14.4" customHeight="1">
      <c r="B23" s="41"/>
      <c r="C23" s="42"/>
      <c r="D23" s="37" t="s">
        <v>41</v>
      </c>
      <c r="E23" s="42"/>
      <c r="F23" s="42"/>
      <c r="G23" s="42"/>
      <c r="H23" s="42"/>
      <c r="I23" s="118"/>
      <c r="J23" s="42"/>
      <c r="K23" s="45"/>
    </row>
    <row r="24" spans="2:11" s="6" customFormat="1" ht="16.5" customHeight="1">
      <c r="B24" s="121"/>
      <c r="C24" s="122"/>
      <c r="D24" s="122"/>
      <c r="E24" s="353" t="s">
        <v>33</v>
      </c>
      <c r="F24" s="353"/>
      <c r="G24" s="353"/>
      <c r="H24" s="353"/>
      <c r="I24" s="123"/>
      <c r="J24" s="122"/>
      <c r="K24" s="124"/>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5"/>
      <c r="J26" s="85"/>
      <c r="K26" s="126"/>
    </row>
    <row r="27" spans="2:11" s="1" customFormat="1" ht="25.35" customHeight="1">
      <c r="B27" s="41"/>
      <c r="C27" s="42"/>
      <c r="D27" s="127" t="s">
        <v>43</v>
      </c>
      <c r="E27" s="42"/>
      <c r="F27" s="42"/>
      <c r="G27" s="42"/>
      <c r="H27" s="42"/>
      <c r="I27" s="118"/>
      <c r="J27" s="128">
        <f>ROUND(J87,2)</f>
        <v>0</v>
      </c>
      <c r="K27" s="45"/>
    </row>
    <row r="28" spans="2:11" s="1" customFormat="1" ht="6.9" customHeight="1">
      <c r="B28" s="41"/>
      <c r="C28" s="42"/>
      <c r="D28" s="85"/>
      <c r="E28" s="85"/>
      <c r="F28" s="85"/>
      <c r="G28" s="85"/>
      <c r="H28" s="85"/>
      <c r="I28" s="125"/>
      <c r="J28" s="85"/>
      <c r="K28" s="126"/>
    </row>
    <row r="29" spans="2:11" s="1" customFormat="1" ht="14.4" customHeight="1">
      <c r="B29" s="41"/>
      <c r="C29" s="42"/>
      <c r="D29" s="42"/>
      <c r="E29" s="42"/>
      <c r="F29" s="46" t="s">
        <v>45</v>
      </c>
      <c r="G29" s="42"/>
      <c r="H29" s="42"/>
      <c r="I29" s="129" t="s">
        <v>44</v>
      </c>
      <c r="J29" s="46" t="s">
        <v>46</v>
      </c>
      <c r="K29" s="45"/>
    </row>
    <row r="30" spans="2:11" s="1" customFormat="1" ht="14.4" customHeight="1">
      <c r="B30" s="41"/>
      <c r="C30" s="42"/>
      <c r="D30" s="49" t="s">
        <v>47</v>
      </c>
      <c r="E30" s="49" t="s">
        <v>48</v>
      </c>
      <c r="F30" s="130">
        <f>ROUND(SUM(BE87:BE222), 2)</f>
        <v>0</v>
      </c>
      <c r="G30" s="42"/>
      <c r="H30" s="42"/>
      <c r="I30" s="131">
        <v>0.21</v>
      </c>
      <c r="J30" s="130">
        <f>ROUND(ROUND((SUM(BE87:BE222)), 2)*I30, 2)</f>
        <v>0</v>
      </c>
      <c r="K30" s="45"/>
    </row>
    <row r="31" spans="2:11" s="1" customFormat="1" ht="14.4" customHeight="1">
      <c r="B31" s="41"/>
      <c r="C31" s="42"/>
      <c r="D31" s="42"/>
      <c r="E31" s="49" t="s">
        <v>49</v>
      </c>
      <c r="F31" s="130">
        <f>ROUND(SUM(BF87:BF222), 2)</f>
        <v>0</v>
      </c>
      <c r="G31" s="42"/>
      <c r="H31" s="42"/>
      <c r="I31" s="131">
        <v>0.15</v>
      </c>
      <c r="J31" s="130">
        <f>ROUND(ROUND((SUM(BF87:BF222)), 2)*I31, 2)</f>
        <v>0</v>
      </c>
      <c r="K31" s="45"/>
    </row>
    <row r="32" spans="2:11" s="1" customFormat="1" ht="14.4" hidden="1" customHeight="1">
      <c r="B32" s="41"/>
      <c r="C32" s="42"/>
      <c r="D32" s="42"/>
      <c r="E32" s="49" t="s">
        <v>50</v>
      </c>
      <c r="F32" s="130">
        <f>ROUND(SUM(BG87:BG222), 2)</f>
        <v>0</v>
      </c>
      <c r="G32" s="42"/>
      <c r="H32" s="42"/>
      <c r="I32" s="131">
        <v>0.21</v>
      </c>
      <c r="J32" s="130">
        <v>0</v>
      </c>
      <c r="K32" s="45"/>
    </row>
    <row r="33" spans="2:11" s="1" customFormat="1" ht="14.4" hidden="1" customHeight="1">
      <c r="B33" s="41"/>
      <c r="C33" s="42"/>
      <c r="D33" s="42"/>
      <c r="E33" s="49" t="s">
        <v>51</v>
      </c>
      <c r="F33" s="130">
        <f>ROUND(SUM(BH87:BH222), 2)</f>
        <v>0</v>
      </c>
      <c r="G33" s="42"/>
      <c r="H33" s="42"/>
      <c r="I33" s="131">
        <v>0.15</v>
      </c>
      <c r="J33" s="130">
        <v>0</v>
      </c>
      <c r="K33" s="45"/>
    </row>
    <row r="34" spans="2:11" s="1" customFormat="1" ht="14.4" hidden="1" customHeight="1">
      <c r="B34" s="41"/>
      <c r="C34" s="42"/>
      <c r="D34" s="42"/>
      <c r="E34" s="49" t="s">
        <v>52</v>
      </c>
      <c r="F34" s="130">
        <f>ROUND(SUM(BI87:BI222), 2)</f>
        <v>0</v>
      </c>
      <c r="G34" s="42"/>
      <c r="H34" s="42"/>
      <c r="I34" s="131">
        <v>0</v>
      </c>
      <c r="J34" s="130">
        <v>0</v>
      </c>
      <c r="K34" s="45"/>
    </row>
    <row r="35" spans="2:11" s="1" customFormat="1" ht="6.9" customHeight="1">
      <c r="B35" s="41"/>
      <c r="C35" s="42"/>
      <c r="D35" s="42"/>
      <c r="E35" s="42"/>
      <c r="F35" s="42"/>
      <c r="G35" s="42"/>
      <c r="H35" s="42"/>
      <c r="I35" s="118"/>
      <c r="J35" s="42"/>
      <c r="K35" s="45"/>
    </row>
    <row r="36" spans="2:11" s="1" customFormat="1" ht="25.35" customHeight="1">
      <c r="B36" s="41"/>
      <c r="C36" s="132"/>
      <c r="D36" s="133" t="s">
        <v>53</v>
      </c>
      <c r="E36" s="79"/>
      <c r="F36" s="79"/>
      <c r="G36" s="134" t="s">
        <v>54</v>
      </c>
      <c r="H36" s="135" t="s">
        <v>55</v>
      </c>
      <c r="I36" s="136"/>
      <c r="J36" s="137">
        <f>SUM(J27:J34)</f>
        <v>0</v>
      </c>
      <c r="K36" s="138"/>
    </row>
    <row r="37" spans="2:11" s="1" customFormat="1" ht="14.4" customHeight="1">
      <c r="B37" s="56"/>
      <c r="C37" s="57"/>
      <c r="D37" s="57"/>
      <c r="E37" s="57"/>
      <c r="F37" s="57"/>
      <c r="G37" s="57"/>
      <c r="H37" s="57"/>
      <c r="I37" s="139"/>
      <c r="J37" s="57"/>
      <c r="K37" s="58"/>
    </row>
    <row r="41" spans="2:11" s="1" customFormat="1" ht="6.9" customHeight="1">
      <c r="B41" s="140"/>
      <c r="C41" s="141"/>
      <c r="D41" s="141"/>
      <c r="E41" s="141"/>
      <c r="F41" s="141"/>
      <c r="G41" s="141"/>
      <c r="H41" s="141"/>
      <c r="I41" s="142"/>
      <c r="J41" s="141"/>
      <c r="K41" s="143"/>
    </row>
    <row r="42" spans="2:11" s="1" customFormat="1" ht="36.9" customHeight="1">
      <c r="B42" s="41"/>
      <c r="C42" s="30" t="s">
        <v>103</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16.5" customHeight="1">
      <c r="B45" s="41"/>
      <c r="C45" s="42"/>
      <c r="D45" s="42"/>
      <c r="E45" s="384" t="str">
        <f>E7</f>
        <v>ENERGETICKÉ ÚSPORY MNO - Centrální sklad/sklad oddělení zásobování</v>
      </c>
      <c r="F45" s="385"/>
      <c r="G45" s="385"/>
      <c r="H45" s="385"/>
      <c r="I45" s="118"/>
      <c r="J45" s="42"/>
      <c r="K45" s="45"/>
    </row>
    <row r="46" spans="2:11" s="1" customFormat="1" ht="14.4" customHeight="1">
      <c r="B46" s="41"/>
      <c r="C46" s="37" t="s">
        <v>101</v>
      </c>
      <c r="D46" s="42"/>
      <c r="E46" s="42"/>
      <c r="F46" s="42"/>
      <c r="G46" s="42"/>
      <c r="H46" s="42"/>
      <c r="I46" s="118"/>
      <c r="J46" s="42"/>
      <c r="K46" s="45"/>
    </row>
    <row r="47" spans="2:11" s="1" customFormat="1" ht="17.25" customHeight="1">
      <c r="B47" s="41"/>
      <c r="C47" s="42"/>
      <c r="D47" s="42"/>
      <c r="E47" s="386" t="str">
        <f>E9</f>
        <v>D.1.4.2 - Ústřední vytápění</v>
      </c>
      <c r="F47" s="387"/>
      <c r="G47" s="387"/>
      <c r="H47" s="387"/>
      <c r="I47" s="118"/>
      <c r="J47" s="42"/>
      <c r="K47" s="45"/>
    </row>
    <row r="48" spans="2:11" s="1" customFormat="1" ht="6.9" customHeight="1">
      <c r="B48" s="41"/>
      <c r="C48" s="42"/>
      <c r="D48" s="42"/>
      <c r="E48" s="42"/>
      <c r="F48" s="42"/>
      <c r="G48" s="42"/>
      <c r="H48" s="42"/>
      <c r="I48" s="118"/>
      <c r="J48" s="42"/>
      <c r="K48" s="45"/>
    </row>
    <row r="49" spans="2:47" s="1" customFormat="1" ht="18" customHeight="1">
      <c r="B49" s="41"/>
      <c r="C49" s="37" t="s">
        <v>24</v>
      </c>
      <c r="D49" s="42"/>
      <c r="E49" s="42"/>
      <c r="F49" s="35" t="str">
        <f>F12</f>
        <v xml:space="preserve"> Ostrava</v>
      </c>
      <c r="G49" s="42"/>
      <c r="H49" s="42"/>
      <c r="I49" s="119" t="s">
        <v>26</v>
      </c>
      <c r="J49" s="120">
        <f>IF(J12="","",J12)</f>
        <v>43179</v>
      </c>
      <c r="K49" s="45"/>
    </row>
    <row r="50" spans="2:47" s="1" customFormat="1" ht="6.9" customHeight="1">
      <c r="B50" s="41"/>
      <c r="C50" s="42"/>
      <c r="D50" s="42"/>
      <c r="E50" s="42"/>
      <c r="F50" s="42"/>
      <c r="G50" s="42"/>
      <c r="H50" s="42"/>
      <c r="I50" s="118"/>
      <c r="J50" s="42"/>
      <c r="K50" s="45"/>
    </row>
    <row r="51" spans="2:47" s="1" customFormat="1" ht="13.2">
      <c r="B51" s="41"/>
      <c r="C51" s="37" t="s">
        <v>31</v>
      </c>
      <c r="D51" s="42"/>
      <c r="E51" s="42"/>
      <c r="F51" s="35" t="str">
        <f>E15</f>
        <v>Městská nemocnice Ostrava, p.o.</v>
      </c>
      <c r="G51" s="42"/>
      <c r="H51" s="42"/>
      <c r="I51" s="119" t="s">
        <v>38</v>
      </c>
      <c r="J51" s="353" t="str">
        <f>E21</f>
        <v>Ing. Rostislav Babka</v>
      </c>
      <c r="K51" s="45"/>
    </row>
    <row r="52" spans="2:47" s="1" customFormat="1" ht="14.4" customHeight="1">
      <c r="B52" s="41"/>
      <c r="C52" s="37" t="s">
        <v>36</v>
      </c>
      <c r="D52" s="42"/>
      <c r="E52" s="42"/>
      <c r="F52" s="35" t="str">
        <f>IF(E18="","",E18)</f>
        <v/>
      </c>
      <c r="G52" s="42"/>
      <c r="H52" s="42"/>
      <c r="I52" s="118"/>
      <c r="J52" s="388"/>
      <c r="K52" s="45"/>
    </row>
    <row r="53" spans="2:47" s="1" customFormat="1" ht="10.35" customHeight="1">
      <c r="B53" s="41"/>
      <c r="C53" s="42"/>
      <c r="D53" s="42"/>
      <c r="E53" s="42"/>
      <c r="F53" s="42"/>
      <c r="G53" s="42"/>
      <c r="H53" s="42"/>
      <c r="I53" s="118"/>
      <c r="J53" s="42"/>
      <c r="K53" s="45"/>
    </row>
    <row r="54" spans="2:47" s="1" customFormat="1" ht="29.25" customHeight="1">
      <c r="B54" s="41"/>
      <c r="C54" s="144" t="s">
        <v>104</v>
      </c>
      <c r="D54" s="132"/>
      <c r="E54" s="132"/>
      <c r="F54" s="132"/>
      <c r="G54" s="132"/>
      <c r="H54" s="132"/>
      <c r="I54" s="145"/>
      <c r="J54" s="146" t="s">
        <v>105</v>
      </c>
      <c r="K54" s="147"/>
    </row>
    <row r="55" spans="2:47" s="1" customFormat="1" ht="10.35" customHeight="1">
      <c r="B55" s="41"/>
      <c r="C55" s="42"/>
      <c r="D55" s="42"/>
      <c r="E55" s="42"/>
      <c r="F55" s="42"/>
      <c r="G55" s="42"/>
      <c r="H55" s="42"/>
      <c r="I55" s="118"/>
      <c r="J55" s="42"/>
      <c r="K55" s="45"/>
    </row>
    <row r="56" spans="2:47" s="1" customFormat="1" ht="29.25" customHeight="1">
      <c r="B56" s="41"/>
      <c r="C56" s="148" t="s">
        <v>106</v>
      </c>
      <c r="D56" s="42"/>
      <c r="E56" s="42"/>
      <c r="F56" s="42"/>
      <c r="G56" s="42"/>
      <c r="H56" s="42"/>
      <c r="I56" s="118"/>
      <c r="J56" s="128">
        <f>J87</f>
        <v>0</v>
      </c>
      <c r="K56" s="45"/>
      <c r="AU56" s="24" t="s">
        <v>107</v>
      </c>
    </row>
    <row r="57" spans="2:47" s="7" customFormat="1" ht="24.9" customHeight="1">
      <c r="B57" s="149"/>
      <c r="C57" s="150"/>
      <c r="D57" s="151" t="s">
        <v>1090</v>
      </c>
      <c r="E57" s="152"/>
      <c r="F57" s="152"/>
      <c r="G57" s="152"/>
      <c r="H57" s="152"/>
      <c r="I57" s="153"/>
      <c r="J57" s="154">
        <f>J88</f>
        <v>0</v>
      </c>
      <c r="K57" s="155"/>
    </row>
    <row r="58" spans="2:47" s="10" customFormat="1" ht="19.95" customHeight="1">
      <c r="B58" s="202"/>
      <c r="C58" s="203"/>
      <c r="D58" s="204" t="s">
        <v>1091</v>
      </c>
      <c r="E58" s="205"/>
      <c r="F58" s="205"/>
      <c r="G58" s="205"/>
      <c r="H58" s="205"/>
      <c r="I58" s="206"/>
      <c r="J58" s="207">
        <f>J89</f>
        <v>0</v>
      </c>
      <c r="K58" s="208"/>
    </row>
    <row r="59" spans="2:47" s="10" customFormat="1" ht="19.95" customHeight="1">
      <c r="B59" s="202"/>
      <c r="C59" s="203"/>
      <c r="D59" s="204" t="s">
        <v>1092</v>
      </c>
      <c r="E59" s="205"/>
      <c r="F59" s="205"/>
      <c r="G59" s="205"/>
      <c r="H59" s="205"/>
      <c r="I59" s="206"/>
      <c r="J59" s="207">
        <f>J91</f>
        <v>0</v>
      </c>
      <c r="K59" s="208"/>
    </row>
    <row r="60" spans="2:47" s="7" customFormat="1" ht="24.9" customHeight="1">
      <c r="B60" s="149"/>
      <c r="C60" s="150"/>
      <c r="D60" s="151" t="s">
        <v>1093</v>
      </c>
      <c r="E60" s="152"/>
      <c r="F60" s="152"/>
      <c r="G60" s="152"/>
      <c r="H60" s="152"/>
      <c r="I60" s="153"/>
      <c r="J60" s="154">
        <f>J98</f>
        <v>0</v>
      </c>
      <c r="K60" s="155"/>
    </row>
    <row r="61" spans="2:47" s="10" customFormat="1" ht="19.95" customHeight="1">
      <c r="B61" s="202"/>
      <c r="C61" s="203"/>
      <c r="D61" s="204" t="s">
        <v>1094</v>
      </c>
      <c r="E61" s="205"/>
      <c r="F61" s="205"/>
      <c r="G61" s="205"/>
      <c r="H61" s="205"/>
      <c r="I61" s="206"/>
      <c r="J61" s="207">
        <f>J99</f>
        <v>0</v>
      </c>
      <c r="K61" s="208"/>
    </row>
    <row r="62" spans="2:47" s="10" customFormat="1" ht="19.95" customHeight="1">
      <c r="B62" s="202"/>
      <c r="C62" s="203"/>
      <c r="D62" s="204" t="s">
        <v>1095</v>
      </c>
      <c r="E62" s="205"/>
      <c r="F62" s="205"/>
      <c r="G62" s="205"/>
      <c r="H62" s="205"/>
      <c r="I62" s="206"/>
      <c r="J62" s="207">
        <f>J113</f>
        <v>0</v>
      </c>
      <c r="K62" s="208"/>
    </row>
    <row r="63" spans="2:47" s="10" customFormat="1" ht="19.95" customHeight="1">
      <c r="B63" s="202"/>
      <c r="C63" s="203"/>
      <c r="D63" s="204" t="s">
        <v>1096</v>
      </c>
      <c r="E63" s="205"/>
      <c r="F63" s="205"/>
      <c r="G63" s="205"/>
      <c r="H63" s="205"/>
      <c r="I63" s="206"/>
      <c r="J63" s="207">
        <f>J133</f>
        <v>0</v>
      </c>
      <c r="K63" s="208"/>
    </row>
    <row r="64" spans="2:47" s="10" customFormat="1" ht="19.95" customHeight="1">
      <c r="B64" s="202"/>
      <c r="C64" s="203"/>
      <c r="D64" s="204" t="s">
        <v>1097</v>
      </c>
      <c r="E64" s="205"/>
      <c r="F64" s="205"/>
      <c r="G64" s="205"/>
      <c r="H64" s="205"/>
      <c r="I64" s="206"/>
      <c r="J64" s="207">
        <f>J205</f>
        <v>0</v>
      </c>
      <c r="K64" s="208"/>
    </row>
    <row r="65" spans="2:12" s="10" customFormat="1" ht="19.95" customHeight="1">
      <c r="B65" s="202"/>
      <c r="C65" s="203"/>
      <c r="D65" s="204" t="s">
        <v>1098</v>
      </c>
      <c r="E65" s="205"/>
      <c r="F65" s="205"/>
      <c r="G65" s="205"/>
      <c r="H65" s="205"/>
      <c r="I65" s="206"/>
      <c r="J65" s="207">
        <f>J213</f>
        <v>0</v>
      </c>
      <c r="K65" s="208"/>
    </row>
    <row r="66" spans="2:12" s="10" customFormat="1" ht="19.95" customHeight="1">
      <c r="B66" s="202"/>
      <c r="C66" s="203"/>
      <c r="D66" s="204" t="s">
        <v>1099</v>
      </c>
      <c r="E66" s="205"/>
      <c r="F66" s="205"/>
      <c r="G66" s="205"/>
      <c r="H66" s="205"/>
      <c r="I66" s="206"/>
      <c r="J66" s="207">
        <f>J216</f>
        <v>0</v>
      </c>
      <c r="K66" s="208"/>
    </row>
    <row r="67" spans="2:12" s="10" customFormat="1" ht="19.95" customHeight="1">
      <c r="B67" s="202"/>
      <c r="C67" s="203"/>
      <c r="D67" s="204" t="s">
        <v>1100</v>
      </c>
      <c r="E67" s="205"/>
      <c r="F67" s="205"/>
      <c r="G67" s="205"/>
      <c r="H67" s="205"/>
      <c r="I67" s="206"/>
      <c r="J67" s="207">
        <f>J221</f>
        <v>0</v>
      </c>
      <c r="K67" s="208"/>
    </row>
    <row r="68" spans="2:12" s="1" customFormat="1" ht="21.75" customHeight="1">
      <c r="B68" s="41"/>
      <c r="C68" s="42"/>
      <c r="D68" s="42"/>
      <c r="E68" s="42"/>
      <c r="F68" s="42"/>
      <c r="G68" s="42"/>
      <c r="H68" s="42"/>
      <c r="I68" s="118"/>
      <c r="J68" s="42"/>
      <c r="K68" s="45"/>
    </row>
    <row r="69" spans="2:12" s="1" customFormat="1" ht="6.9" customHeight="1">
      <c r="B69" s="56"/>
      <c r="C69" s="57"/>
      <c r="D69" s="57"/>
      <c r="E69" s="57"/>
      <c r="F69" s="57"/>
      <c r="G69" s="57"/>
      <c r="H69" s="57"/>
      <c r="I69" s="139"/>
      <c r="J69" s="57"/>
      <c r="K69" s="58"/>
    </row>
    <row r="73" spans="2:12" s="1" customFormat="1" ht="6.9" customHeight="1">
      <c r="B73" s="59"/>
      <c r="C73" s="60"/>
      <c r="D73" s="60"/>
      <c r="E73" s="60"/>
      <c r="F73" s="60"/>
      <c r="G73" s="60"/>
      <c r="H73" s="60"/>
      <c r="I73" s="142"/>
      <c r="J73" s="60"/>
      <c r="K73" s="60"/>
      <c r="L73" s="61"/>
    </row>
    <row r="74" spans="2:12" s="1" customFormat="1" ht="36.9" customHeight="1">
      <c r="B74" s="41"/>
      <c r="C74" s="62" t="s">
        <v>112</v>
      </c>
      <c r="D74" s="63"/>
      <c r="E74" s="63"/>
      <c r="F74" s="63"/>
      <c r="G74" s="63"/>
      <c r="H74" s="63"/>
      <c r="I74" s="156"/>
      <c r="J74" s="63"/>
      <c r="K74" s="63"/>
      <c r="L74" s="61"/>
    </row>
    <row r="75" spans="2:12" s="1" customFormat="1" ht="6.9" customHeight="1">
      <c r="B75" s="41"/>
      <c r="C75" s="63"/>
      <c r="D75" s="63"/>
      <c r="E75" s="63"/>
      <c r="F75" s="63"/>
      <c r="G75" s="63"/>
      <c r="H75" s="63"/>
      <c r="I75" s="156"/>
      <c r="J75" s="63"/>
      <c r="K75" s="63"/>
      <c r="L75" s="61"/>
    </row>
    <row r="76" spans="2:12" s="1" customFormat="1" ht="14.4" customHeight="1">
      <c r="B76" s="41"/>
      <c r="C76" s="65" t="s">
        <v>18</v>
      </c>
      <c r="D76" s="63"/>
      <c r="E76" s="63"/>
      <c r="F76" s="63"/>
      <c r="G76" s="63"/>
      <c r="H76" s="63"/>
      <c r="I76" s="156"/>
      <c r="J76" s="63"/>
      <c r="K76" s="63"/>
      <c r="L76" s="61"/>
    </row>
    <row r="77" spans="2:12" s="1" customFormat="1" ht="16.5" customHeight="1">
      <c r="B77" s="41"/>
      <c r="C77" s="63"/>
      <c r="D77" s="63"/>
      <c r="E77" s="389" t="str">
        <f>E7</f>
        <v>ENERGETICKÉ ÚSPORY MNO - Centrální sklad/sklad oddělení zásobování</v>
      </c>
      <c r="F77" s="390"/>
      <c r="G77" s="390"/>
      <c r="H77" s="390"/>
      <c r="I77" s="156"/>
      <c r="J77" s="63"/>
      <c r="K77" s="63"/>
      <c r="L77" s="61"/>
    </row>
    <row r="78" spans="2:12" s="1" customFormat="1" ht="14.4" customHeight="1">
      <c r="B78" s="41"/>
      <c r="C78" s="65" t="s">
        <v>101</v>
      </c>
      <c r="D78" s="63"/>
      <c r="E78" s="63"/>
      <c r="F78" s="63"/>
      <c r="G78" s="63"/>
      <c r="H78" s="63"/>
      <c r="I78" s="156"/>
      <c r="J78" s="63"/>
      <c r="K78" s="63"/>
      <c r="L78" s="61"/>
    </row>
    <row r="79" spans="2:12" s="1" customFormat="1" ht="17.25" customHeight="1">
      <c r="B79" s="41"/>
      <c r="C79" s="63"/>
      <c r="D79" s="63"/>
      <c r="E79" s="364" t="str">
        <f>E9</f>
        <v>D.1.4.2 - Ústřední vytápění</v>
      </c>
      <c r="F79" s="391"/>
      <c r="G79" s="391"/>
      <c r="H79" s="391"/>
      <c r="I79" s="156"/>
      <c r="J79" s="63"/>
      <c r="K79" s="63"/>
      <c r="L79" s="61"/>
    </row>
    <row r="80" spans="2:12" s="1" customFormat="1" ht="6.9" customHeight="1">
      <c r="B80" s="41"/>
      <c r="C80" s="63"/>
      <c r="D80" s="63"/>
      <c r="E80" s="63"/>
      <c r="F80" s="63"/>
      <c r="G80" s="63"/>
      <c r="H80" s="63"/>
      <c r="I80" s="156"/>
      <c r="J80" s="63"/>
      <c r="K80" s="63"/>
      <c r="L80" s="61"/>
    </row>
    <row r="81" spans="2:65" s="1" customFormat="1" ht="18" customHeight="1">
      <c r="B81" s="41"/>
      <c r="C81" s="65" t="s">
        <v>24</v>
      </c>
      <c r="D81" s="63"/>
      <c r="E81" s="63"/>
      <c r="F81" s="157" t="str">
        <f>F12</f>
        <v xml:space="preserve"> Ostrava</v>
      </c>
      <c r="G81" s="63"/>
      <c r="H81" s="63"/>
      <c r="I81" s="158" t="s">
        <v>26</v>
      </c>
      <c r="J81" s="73">
        <f>IF(J12="","",J12)</f>
        <v>43179</v>
      </c>
      <c r="K81" s="63"/>
      <c r="L81" s="61"/>
    </row>
    <row r="82" spans="2:65" s="1" customFormat="1" ht="6.9" customHeight="1">
      <c r="B82" s="41"/>
      <c r="C82" s="63"/>
      <c r="D82" s="63"/>
      <c r="E82" s="63"/>
      <c r="F82" s="63"/>
      <c r="G82" s="63"/>
      <c r="H82" s="63"/>
      <c r="I82" s="156"/>
      <c r="J82" s="63"/>
      <c r="K82" s="63"/>
      <c r="L82" s="61"/>
    </row>
    <row r="83" spans="2:65" s="1" customFormat="1" ht="13.2">
      <c r="B83" s="41"/>
      <c r="C83" s="65" t="s">
        <v>31</v>
      </c>
      <c r="D83" s="63"/>
      <c r="E83" s="63"/>
      <c r="F83" s="157" t="str">
        <f>E15</f>
        <v>Městská nemocnice Ostrava, p.o.</v>
      </c>
      <c r="G83" s="63"/>
      <c r="H83" s="63"/>
      <c r="I83" s="158" t="s">
        <v>38</v>
      </c>
      <c r="J83" s="157" t="str">
        <f>E21</f>
        <v>Ing. Rostislav Babka</v>
      </c>
      <c r="K83" s="63"/>
      <c r="L83" s="61"/>
    </row>
    <row r="84" spans="2:65" s="1" customFormat="1" ht="14.4" customHeight="1">
      <c r="B84" s="41"/>
      <c r="C84" s="65" t="s">
        <v>36</v>
      </c>
      <c r="D84" s="63"/>
      <c r="E84" s="63"/>
      <c r="F84" s="157" t="str">
        <f>IF(E18="","",E18)</f>
        <v/>
      </c>
      <c r="G84" s="63"/>
      <c r="H84" s="63"/>
      <c r="I84" s="156"/>
      <c r="J84" s="63"/>
      <c r="K84" s="63"/>
      <c r="L84" s="61"/>
    </row>
    <row r="85" spans="2:65" s="1" customFormat="1" ht="10.35" customHeight="1">
      <c r="B85" s="41"/>
      <c r="C85" s="63"/>
      <c r="D85" s="63"/>
      <c r="E85" s="63"/>
      <c r="F85" s="63"/>
      <c r="G85" s="63"/>
      <c r="H85" s="63"/>
      <c r="I85" s="156"/>
      <c r="J85" s="63"/>
      <c r="K85" s="63"/>
      <c r="L85" s="61"/>
    </row>
    <row r="86" spans="2:65" s="8" customFormat="1" ht="29.25" customHeight="1">
      <c r="B86" s="159"/>
      <c r="C86" s="160" t="s">
        <v>113</v>
      </c>
      <c r="D86" s="161" t="s">
        <v>62</v>
      </c>
      <c r="E86" s="161" t="s">
        <v>58</v>
      </c>
      <c r="F86" s="161" t="s">
        <v>114</v>
      </c>
      <c r="G86" s="161" t="s">
        <v>115</v>
      </c>
      <c r="H86" s="161" t="s">
        <v>116</v>
      </c>
      <c r="I86" s="162" t="s">
        <v>117</v>
      </c>
      <c r="J86" s="161" t="s">
        <v>105</v>
      </c>
      <c r="K86" s="163" t="s">
        <v>118</v>
      </c>
      <c r="L86" s="164"/>
      <c r="M86" s="81" t="s">
        <v>119</v>
      </c>
      <c r="N86" s="82" t="s">
        <v>47</v>
      </c>
      <c r="O86" s="82" t="s">
        <v>120</v>
      </c>
      <c r="P86" s="82" t="s">
        <v>121</v>
      </c>
      <c r="Q86" s="82" t="s">
        <v>122</v>
      </c>
      <c r="R86" s="82" t="s">
        <v>123</v>
      </c>
      <c r="S86" s="82" t="s">
        <v>124</v>
      </c>
      <c r="T86" s="83" t="s">
        <v>125</v>
      </c>
    </row>
    <row r="87" spans="2:65" s="1" customFormat="1" ht="29.25" customHeight="1">
      <c r="B87" s="41"/>
      <c r="C87" s="87" t="s">
        <v>106</v>
      </c>
      <c r="D87" s="63"/>
      <c r="E87" s="63"/>
      <c r="F87" s="63"/>
      <c r="G87" s="63"/>
      <c r="H87" s="63"/>
      <c r="I87" s="156"/>
      <c r="J87" s="165">
        <f>BK87</f>
        <v>0</v>
      </c>
      <c r="K87" s="63"/>
      <c r="L87" s="61"/>
      <c r="M87" s="84"/>
      <c r="N87" s="85"/>
      <c r="O87" s="85"/>
      <c r="P87" s="166">
        <f>P88+P98</f>
        <v>0</v>
      </c>
      <c r="Q87" s="85"/>
      <c r="R87" s="166">
        <f>R88+R98</f>
        <v>1.8660390000000002</v>
      </c>
      <c r="S87" s="85"/>
      <c r="T87" s="167">
        <f>T88+T98</f>
        <v>3.80036</v>
      </c>
      <c r="AT87" s="24" t="s">
        <v>76</v>
      </c>
      <c r="AU87" s="24" t="s">
        <v>107</v>
      </c>
      <c r="BK87" s="168">
        <f>BK88+BK98</f>
        <v>0</v>
      </c>
    </row>
    <row r="88" spans="2:65" s="9" customFormat="1" ht="37.35" customHeight="1">
      <c r="B88" s="169"/>
      <c r="C88" s="170"/>
      <c r="D88" s="171" t="s">
        <v>76</v>
      </c>
      <c r="E88" s="172" t="s">
        <v>268</v>
      </c>
      <c r="F88" s="172" t="s">
        <v>1101</v>
      </c>
      <c r="G88" s="170"/>
      <c r="H88" s="170"/>
      <c r="I88" s="173"/>
      <c r="J88" s="174">
        <f>BK88</f>
        <v>0</v>
      </c>
      <c r="K88" s="170"/>
      <c r="L88" s="175"/>
      <c r="M88" s="176"/>
      <c r="N88" s="177"/>
      <c r="O88" s="177"/>
      <c r="P88" s="178">
        <f>P89+P91</f>
        <v>0</v>
      </c>
      <c r="Q88" s="177"/>
      <c r="R88" s="178">
        <f>R89+R91</f>
        <v>0.17330000000000001</v>
      </c>
      <c r="S88" s="177"/>
      <c r="T88" s="179">
        <f>T89+T91</f>
        <v>0</v>
      </c>
      <c r="AR88" s="180" t="s">
        <v>84</v>
      </c>
      <c r="AT88" s="181" t="s">
        <v>76</v>
      </c>
      <c r="AU88" s="181" t="s">
        <v>77</v>
      </c>
      <c r="AY88" s="180" t="s">
        <v>128</v>
      </c>
      <c r="BK88" s="182">
        <f>BK89+BK91</f>
        <v>0</v>
      </c>
    </row>
    <row r="89" spans="2:65" s="9" customFormat="1" ht="19.95" customHeight="1">
      <c r="B89" s="169"/>
      <c r="C89" s="170"/>
      <c r="D89" s="171" t="s">
        <v>76</v>
      </c>
      <c r="E89" s="209" t="s">
        <v>156</v>
      </c>
      <c r="F89" s="209" t="s">
        <v>1102</v>
      </c>
      <c r="G89" s="170"/>
      <c r="H89" s="170"/>
      <c r="I89" s="173"/>
      <c r="J89" s="210">
        <f>BK89</f>
        <v>0</v>
      </c>
      <c r="K89" s="170"/>
      <c r="L89" s="175"/>
      <c r="M89" s="176"/>
      <c r="N89" s="177"/>
      <c r="O89" s="177"/>
      <c r="P89" s="178">
        <f>P90</f>
        <v>0</v>
      </c>
      <c r="Q89" s="177"/>
      <c r="R89" s="178">
        <f>R90</f>
        <v>0.17330000000000001</v>
      </c>
      <c r="S89" s="177"/>
      <c r="T89" s="179">
        <f>T90</f>
        <v>0</v>
      </c>
      <c r="AR89" s="180" t="s">
        <v>84</v>
      </c>
      <c r="AT89" s="181" t="s">
        <v>76</v>
      </c>
      <c r="AU89" s="181" t="s">
        <v>84</v>
      </c>
      <c r="AY89" s="180" t="s">
        <v>128</v>
      </c>
      <c r="BK89" s="182">
        <f>BK90</f>
        <v>0</v>
      </c>
    </row>
    <row r="90" spans="2:65" s="1" customFormat="1" ht="25.5" customHeight="1">
      <c r="B90" s="41"/>
      <c r="C90" s="183" t="s">
        <v>84</v>
      </c>
      <c r="D90" s="183" t="s">
        <v>129</v>
      </c>
      <c r="E90" s="184" t="s">
        <v>1103</v>
      </c>
      <c r="F90" s="185" t="s">
        <v>1104</v>
      </c>
      <c r="G90" s="186" t="s">
        <v>273</v>
      </c>
      <c r="H90" s="187">
        <v>10</v>
      </c>
      <c r="I90" s="188"/>
      <c r="J90" s="189">
        <f>ROUND(I90*H90,2)</f>
        <v>0</v>
      </c>
      <c r="K90" s="185" t="s">
        <v>33</v>
      </c>
      <c r="L90" s="61"/>
      <c r="M90" s="190" t="s">
        <v>33</v>
      </c>
      <c r="N90" s="191" t="s">
        <v>48</v>
      </c>
      <c r="O90" s="42"/>
      <c r="P90" s="192">
        <f>O90*H90</f>
        <v>0</v>
      </c>
      <c r="Q90" s="192">
        <v>1.7330000000000002E-2</v>
      </c>
      <c r="R90" s="192">
        <f>Q90*H90</f>
        <v>0.17330000000000001</v>
      </c>
      <c r="S90" s="192">
        <v>0</v>
      </c>
      <c r="T90" s="193">
        <f>S90*H90</f>
        <v>0</v>
      </c>
      <c r="AR90" s="24" t="s">
        <v>132</v>
      </c>
      <c r="AT90" s="24" t="s">
        <v>129</v>
      </c>
      <c r="AU90" s="24" t="s">
        <v>87</v>
      </c>
      <c r="AY90" s="24" t="s">
        <v>128</v>
      </c>
      <c r="BE90" s="194">
        <f>IF(N90="základní",J90,0)</f>
        <v>0</v>
      </c>
      <c r="BF90" s="194">
        <f>IF(N90="snížená",J90,0)</f>
        <v>0</v>
      </c>
      <c r="BG90" s="194">
        <f>IF(N90="zákl. přenesená",J90,0)</f>
        <v>0</v>
      </c>
      <c r="BH90" s="194">
        <f>IF(N90="sníž. přenesená",J90,0)</f>
        <v>0</v>
      </c>
      <c r="BI90" s="194">
        <f>IF(N90="nulová",J90,0)</f>
        <v>0</v>
      </c>
      <c r="BJ90" s="24" t="s">
        <v>84</v>
      </c>
      <c r="BK90" s="194">
        <f>ROUND(I90*H90,2)</f>
        <v>0</v>
      </c>
      <c r="BL90" s="24" t="s">
        <v>132</v>
      </c>
      <c r="BM90" s="24" t="s">
        <v>1105</v>
      </c>
    </row>
    <row r="91" spans="2:65" s="9" customFormat="1" ht="29.85" customHeight="1">
      <c r="B91" s="169"/>
      <c r="C91" s="170"/>
      <c r="D91" s="171" t="s">
        <v>76</v>
      </c>
      <c r="E91" s="209" t="s">
        <v>747</v>
      </c>
      <c r="F91" s="209" t="s">
        <v>1106</v>
      </c>
      <c r="G91" s="170"/>
      <c r="H91" s="170"/>
      <c r="I91" s="173"/>
      <c r="J91" s="210">
        <f>BK91</f>
        <v>0</v>
      </c>
      <c r="K91" s="170"/>
      <c r="L91" s="175"/>
      <c r="M91" s="176"/>
      <c r="N91" s="177"/>
      <c r="O91" s="177"/>
      <c r="P91" s="178">
        <f>SUM(P92:P97)</f>
        <v>0</v>
      </c>
      <c r="Q91" s="177"/>
      <c r="R91" s="178">
        <f>SUM(R92:R97)</f>
        <v>0</v>
      </c>
      <c r="S91" s="177"/>
      <c r="T91" s="179">
        <f>SUM(T92:T97)</f>
        <v>0</v>
      </c>
      <c r="AR91" s="180" t="s">
        <v>84</v>
      </c>
      <c r="AT91" s="181" t="s">
        <v>76</v>
      </c>
      <c r="AU91" s="181" t="s">
        <v>84</v>
      </c>
      <c r="AY91" s="180" t="s">
        <v>128</v>
      </c>
      <c r="BK91" s="182">
        <f>SUM(BK92:BK97)</f>
        <v>0</v>
      </c>
    </row>
    <row r="92" spans="2:65" s="1" customFormat="1" ht="16.5" customHeight="1">
      <c r="B92" s="41"/>
      <c r="C92" s="183" t="s">
        <v>590</v>
      </c>
      <c r="D92" s="183" t="s">
        <v>129</v>
      </c>
      <c r="E92" s="184" t="s">
        <v>1107</v>
      </c>
      <c r="F92" s="185" t="s">
        <v>1108</v>
      </c>
      <c r="G92" s="186" t="s">
        <v>273</v>
      </c>
      <c r="H92" s="187">
        <v>10000</v>
      </c>
      <c r="I92" s="188"/>
      <c r="J92" s="189">
        <f t="shared" ref="J92:J97" si="0">ROUND(I92*H92,2)</f>
        <v>0</v>
      </c>
      <c r="K92" s="185" t="s">
        <v>274</v>
      </c>
      <c r="L92" s="61"/>
      <c r="M92" s="190" t="s">
        <v>33</v>
      </c>
      <c r="N92" s="191" t="s">
        <v>48</v>
      </c>
      <c r="O92" s="42"/>
      <c r="P92" s="192">
        <f t="shared" ref="P92:P97" si="1">O92*H92</f>
        <v>0</v>
      </c>
      <c r="Q92" s="192">
        <v>0</v>
      </c>
      <c r="R92" s="192">
        <f t="shared" ref="R92:R97" si="2">Q92*H92</f>
        <v>0</v>
      </c>
      <c r="S92" s="192">
        <v>0</v>
      </c>
      <c r="T92" s="193">
        <f t="shared" ref="T92:T97" si="3">S92*H92</f>
        <v>0</v>
      </c>
      <c r="AR92" s="24" t="s">
        <v>132</v>
      </c>
      <c r="AT92" s="24" t="s">
        <v>129</v>
      </c>
      <c r="AU92" s="24" t="s">
        <v>87</v>
      </c>
      <c r="AY92" s="24" t="s">
        <v>128</v>
      </c>
      <c r="BE92" s="194">
        <f t="shared" ref="BE92:BE97" si="4">IF(N92="základní",J92,0)</f>
        <v>0</v>
      </c>
      <c r="BF92" s="194">
        <f t="shared" ref="BF92:BF97" si="5">IF(N92="snížená",J92,0)</f>
        <v>0</v>
      </c>
      <c r="BG92" s="194">
        <f t="shared" ref="BG92:BG97" si="6">IF(N92="zákl. přenesená",J92,0)</f>
        <v>0</v>
      </c>
      <c r="BH92" s="194">
        <f t="shared" ref="BH92:BH97" si="7">IF(N92="sníž. přenesená",J92,0)</f>
        <v>0</v>
      </c>
      <c r="BI92" s="194">
        <f t="shared" ref="BI92:BI97" si="8">IF(N92="nulová",J92,0)</f>
        <v>0</v>
      </c>
      <c r="BJ92" s="24" t="s">
        <v>84</v>
      </c>
      <c r="BK92" s="194">
        <f t="shared" ref="BK92:BK97" si="9">ROUND(I92*H92,2)</f>
        <v>0</v>
      </c>
      <c r="BL92" s="24" t="s">
        <v>132</v>
      </c>
      <c r="BM92" s="24" t="s">
        <v>1109</v>
      </c>
    </row>
    <row r="93" spans="2:65" s="1" customFormat="1" ht="25.5" customHeight="1">
      <c r="B93" s="41"/>
      <c r="C93" s="183" t="s">
        <v>143</v>
      </c>
      <c r="D93" s="183" t="s">
        <v>129</v>
      </c>
      <c r="E93" s="184" t="s">
        <v>649</v>
      </c>
      <c r="F93" s="185" t="s">
        <v>1110</v>
      </c>
      <c r="G93" s="186" t="s">
        <v>292</v>
      </c>
      <c r="H93" s="187">
        <v>3.8</v>
      </c>
      <c r="I93" s="188"/>
      <c r="J93" s="189">
        <f t="shared" si="0"/>
        <v>0</v>
      </c>
      <c r="K93" s="185" t="s">
        <v>274</v>
      </c>
      <c r="L93" s="61"/>
      <c r="M93" s="190" t="s">
        <v>33</v>
      </c>
      <c r="N93" s="191" t="s">
        <v>48</v>
      </c>
      <c r="O93" s="42"/>
      <c r="P93" s="192">
        <f t="shared" si="1"/>
        <v>0</v>
      </c>
      <c r="Q93" s="192">
        <v>0</v>
      </c>
      <c r="R93" s="192">
        <f t="shared" si="2"/>
        <v>0</v>
      </c>
      <c r="S93" s="192">
        <v>0</v>
      </c>
      <c r="T93" s="193">
        <f t="shared" si="3"/>
        <v>0</v>
      </c>
      <c r="AR93" s="24" t="s">
        <v>132</v>
      </c>
      <c r="AT93" s="24" t="s">
        <v>129</v>
      </c>
      <c r="AU93" s="24" t="s">
        <v>87</v>
      </c>
      <c r="AY93" s="24" t="s">
        <v>128</v>
      </c>
      <c r="BE93" s="194">
        <f t="shared" si="4"/>
        <v>0</v>
      </c>
      <c r="BF93" s="194">
        <f t="shared" si="5"/>
        <v>0</v>
      </c>
      <c r="BG93" s="194">
        <f t="shared" si="6"/>
        <v>0</v>
      </c>
      <c r="BH93" s="194">
        <f t="shared" si="7"/>
        <v>0</v>
      </c>
      <c r="BI93" s="194">
        <f t="shared" si="8"/>
        <v>0</v>
      </c>
      <c r="BJ93" s="24" t="s">
        <v>84</v>
      </c>
      <c r="BK93" s="194">
        <f t="shared" si="9"/>
        <v>0</v>
      </c>
      <c r="BL93" s="24" t="s">
        <v>132</v>
      </c>
      <c r="BM93" s="24" t="s">
        <v>1111</v>
      </c>
    </row>
    <row r="94" spans="2:65" s="1" customFormat="1" ht="25.5" customHeight="1">
      <c r="B94" s="41"/>
      <c r="C94" s="183" t="s">
        <v>132</v>
      </c>
      <c r="D94" s="183" t="s">
        <v>129</v>
      </c>
      <c r="E94" s="184" t="s">
        <v>1112</v>
      </c>
      <c r="F94" s="185" t="s">
        <v>1113</v>
      </c>
      <c r="G94" s="186" t="s">
        <v>292</v>
      </c>
      <c r="H94" s="187">
        <v>38</v>
      </c>
      <c r="I94" s="188"/>
      <c r="J94" s="189">
        <f t="shared" si="0"/>
        <v>0</v>
      </c>
      <c r="K94" s="185" t="s">
        <v>274</v>
      </c>
      <c r="L94" s="61"/>
      <c r="M94" s="190" t="s">
        <v>33</v>
      </c>
      <c r="N94" s="191" t="s">
        <v>48</v>
      </c>
      <c r="O94" s="42"/>
      <c r="P94" s="192">
        <f t="shared" si="1"/>
        <v>0</v>
      </c>
      <c r="Q94" s="192">
        <v>0</v>
      </c>
      <c r="R94" s="192">
        <f t="shared" si="2"/>
        <v>0</v>
      </c>
      <c r="S94" s="192">
        <v>0</v>
      </c>
      <c r="T94" s="193">
        <f t="shared" si="3"/>
        <v>0</v>
      </c>
      <c r="AR94" s="24" t="s">
        <v>132</v>
      </c>
      <c r="AT94" s="24" t="s">
        <v>129</v>
      </c>
      <c r="AU94" s="24" t="s">
        <v>87</v>
      </c>
      <c r="AY94" s="24" t="s">
        <v>128</v>
      </c>
      <c r="BE94" s="194">
        <f t="shared" si="4"/>
        <v>0</v>
      </c>
      <c r="BF94" s="194">
        <f t="shared" si="5"/>
        <v>0</v>
      </c>
      <c r="BG94" s="194">
        <f t="shared" si="6"/>
        <v>0</v>
      </c>
      <c r="BH94" s="194">
        <f t="shared" si="7"/>
        <v>0</v>
      </c>
      <c r="BI94" s="194">
        <f t="shared" si="8"/>
        <v>0</v>
      </c>
      <c r="BJ94" s="24" t="s">
        <v>84</v>
      </c>
      <c r="BK94" s="194">
        <f t="shared" si="9"/>
        <v>0</v>
      </c>
      <c r="BL94" s="24" t="s">
        <v>132</v>
      </c>
      <c r="BM94" s="24" t="s">
        <v>1114</v>
      </c>
    </row>
    <row r="95" spans="2:65" s="1" customFormat="1" ht="16.5" customHeight="1">
      <c r="B95" s="41"/>
      <c r="C95" s="183" t="s">
        <v>152</v>
      </c>
      <c r="D95" s="183" t="s">
        <v>129</v>
      </c>
      <c r="E95" s="184" t="s">
        <v>1115</v>
      </c>
      <c r="F95" s="185" t="s">
        <v>1116</v>
      </c>
      <c r="G95" s="186" t="s">
        <v>292</v>
      </c>
      <c r="H95" s="187">
        <v>3.8</v>
      </c>
      <c r="I95" s="188"/>
      <c r="J95" s="189">
        <f t="shared" si="0"/>
        <v>0</v>
      </c>
      <c r="K95" s="185" t="s">
        <v>274</v>
      </c>
      <c r="L95" s="61"/>
      <c r="M95" s="190" t="s">
        <v>33</v>
      </c>
      <c r="N95" s="191" t="s">
        <v>48</v>
      </c>
      <c r="O95" s="42"/>
      <c r="P95" s="192">
        <f t="shared" si="1"/>
        <v>0</v>
      </c>
      <c r="Q95" s="192">
        <v>0</v>
      </c>
      <c r="R95" s="192">
        <f t="shared" si="2"/>
        <v>0</v>
      </c>
      <c r="S95" s="192">
        <v>0</v>
      </c>
      <c r="T95" s="193">
        <f t="shared" si="3"/>
        <v>0</v>
      </c>
      <c r="AR95" s="24" t="s">
        <v>132</v>
      </c>
      <c r="AT95" s="24" t="s">
        <v>129</v>
      </c>
      <c r="AU95" s="24" t="s">
        <v>87</v>
      </c>
      <c r="AY95" s="24" t="s">
        <v>128</v>
      </c>
      <c r="BE95" s="194">
        <f t="shared" si="4"/>
        <v>0</v>
      </c>
      <c r="BF95" s="194">
        <f t="shared" si="5"/>
        <v>0</v>
      </c>
      <c r="BG95" s="194">
        <f t="shared" si="6"/>
        <v>0</v>
      </c>
      <c r="BH95" s="194">
        <f t="shared" si="7"/>
        <v>0</v>
      </c>
      <c r="BI95" s="194">
        <f t="shared" si="8"/>
        <v>0</v>
      </c>
      <c r="BJ95" s="24" t="s">
        <v>84</v>
      </c>
      <c r="BK95" s="194">
        <f t="shared" si="9"/>
        <v>0</v>
      </c>
      <c r="BL95" s="24" t="s">
        <v>132</v>
      </c>
      <c r="BM95" s="24" t="s">
        <v>1117</v>
      </c>
    </row>
    <row r="96" spans="2:65" s="1" customFormat="1" ht="16.5" customHeight="1">
      <c r="B96" s="41"/>
      <c r="C96" s="183" t="s">
        <v>156</v>
      </c>
      <c r="D96" s="183" t="s">
        <v>129</v>
      </c>
      <c r="E96" s="184" t="s">
        <v>1118</v>
      </c>
      <c r="F96" s="185" t="s">
        <v>1119</v>
      </c>
      <c r="G96" s="186" t="s">
        <v>292</v>
      </c>
      <c r="H96" s="187">
        <v>3.8</v>
      </c>
      <c r="I96" s="188"/>
      <c r="J96" s="189">
        <f t="shared" si="0"/>
        <v>0</v>
      </c>
      <c r="K96" s="185" t="s">
        <v>274</v>
      </c>
      <c r="L96" s="61"/>
      <c r="M96" s="190" t="s">
        <v>33</v>
      </c>
      <c r="N96" s="191" t="s">
        <v>48</v>
      </c>
      <c r="O96" s="42"/>
      <c r="P96" s="192">
        <f t="shared" si="1"/>
        <v>0</v>
      </c>
      <c r="Q96" s="192">
        <v>0</v>
      </c>
      <c r="R96" s="192">
        <f t="shared" si="2"/>
        <v>0</v>
      </c>
      <c r="S96" s="192">
        <v>0</v>
      </c>
      <c r="T96" s="193">
        <f t="shared" si="3"/>
        <v>0</v>
      </c>
      <c r="AR96" s="24" t="s">
        <v>132</v>
      </c>
      <c r="AT96" s="24" t="s">
        <v>129</v>
      </c>
      <c r="AU96" s="24" t="s">
        <v>87</v>
      </c>
      <c r="AY96" s="24" t="s">
        <v>128</v>
      </c>
      <c r="BE96" s="194">
        <f t="shared" si="4"/>
        <v>0</v>
      </c>
      <c r="BF96" s="194">
        <f t="shared" si="5"/>
        <v>0</v>
      </c>
      <c r="BG96" s="194">
        <f t="shared" si="6"/>
        <v>0</v>
      </c>
      <c r="BH96" s="194">
        <f t="shared" si="7"/>
        <v>0</v>
      </c>
      <c r="BI96" s="194">
        <f t="shared" si="8"/>
        <v>0</v>
      </c>
      <c r="BJ96" s="24" t="s">
        <v>84</v>
      </c>
      <c r="BK96" s="194">
        <f t="shared" si="9"/>
        <v>0</v>
      </c>
      <c r="BL96" s="24" t="s">
        <v>132</v>
      </c>
      <c r="BM96" s="24" t="s">
        <v>1120</v>
      </c>
    </row>
    <row r="97" spans="2:65" s="1" customFormat="1" ht="16.5" customHeight="1">
      <c r="B97" s="41"/>
      <c r="C97" s="183" t="s">
        <v>160</v>
      </c>
      <c r="D97" s="183" t="s">
        <v>129</v>
      </c>
      <c r="E97" s="184" t="s">
        <v>1121</v>
      </c>
      <c r="F97" s="185" t="s">
        <v>1122</v>
      </c>
      <c r="G97" s="186" t="s">
        <v>292</v>
      </c>
      <c r="H97" s="187">
        <v>38</v>
      </c>
      <c r="I97" s="188"/>
      <c r="J97" s="189">
        <f t="shared" si="0"/>
        <v>0</v>
      </c>
      <c r="K97" s="185" t="s">
        <v>274</v>
      </c>
      <c r="L97" s="61"/>
      <c r="M97" s="190" t="s">
        <v>33</v>
      </c>
      <c r="N97" s="191" t="s">
        <v>48</v>
      </c>
      <c r="O97" s="42"/>
      <c r="P97" s="192">
        <f t="shared" si="1"/>
        <v>0</v>
      </c>
      <c r="Q97" s="192">
        <v>0</v>
      </c>
      <c r="R97" s="192">
        <f t="shared" si="2"/>
        <v>0</v>
      </c>
      <c r="S97" s="192">
        <v>0</v>
      </c>
      <c r="T97" s="193">
        <f t="shared" si="3"/>
        <v>0</v>
      </c>
      <c r="AR97" s="24" t="s">
        <v>132</v>
      </c>
      <c r="AT97" s="24" t="s">
        <v>129</v>
      </c>
      <c r="AU97" s="24" t="s">
        <v>87</v>
      </c>
      <c r="AY97" s="24" t="s">
        <v>128</v>
      </c>
      <c r="BE97" s="194">
        <f t="shared" si="4"/>
        <v>0</v>
      </c>
      <c r="BF97" s="194">
        <f t="shared" si="5"/>
        <v>0</v>
      </c>
      <c r="BG97" s="194">
        <f t="shared" si="6"/>
        <v>0</v>
      </c>
      <c r="BH97" s="194">
        <f t="shared" si="7"/>
        <v>0</v>
      </c>
      <c r="BI97" s="194">
        <f t="shared" si="8"/>
        <v>0</v>
      </c>
      <c r="BJ97" s="24" t="s">
        <v>84</v>
      </c>
      <c r="BK97" s="194">
        <f t="shared" si="9"/>
        <v>0</v>
      </c>
      <c r="BL97" s="24" t="s">
        <v>132</v>
      </c>
      <c r="BM97" s="24" t="s">
        <v>1123</v>
      </c>
    </row>
    <row r="98" spans="2:65" s="9" customFormat="1" ht="37.35" customHeight="1">
      <c r="B98" s="169"/>
      <c r="C98" s="170"/>
      <c r="D98" s="171" t="s">
        <v>76</v>
      </c>
      <c r="E98" s="172" t="s">
        <v>678</v>
      </c>
      <c r="F98" s="172" t="s">
        <v>1124</v>
      </c>
      <c r="G98" s="170"/>
      <c r="H98" s="170"/>
      <c r="I98" s="173"/>
      <c r="J98" s="174">
        <f>BK98</f>
        <v>0</v>
      </c>
      <c r="K98" s="170"/>
      <c r="L98" s="175"/>
      <c r="M98" s="176"/>
      <c r="N98" s="177"/>
      <c r="O98" s="177"/>
      <c r="P98" s="178">
        <f>P99+P113+P133+P205+P213+P216+P221</f>
        <v>0</v>
      </c>
      <c r="Q98" s="177"/>
      <c r="R98" s="178">
        <f>R99+R113+R133+R205+R213+R216+R221</f>
        <v>1.6927390000000002</v>
      </c>
      <c r="S98" s="177"/>
      <c r="T98" s="179">
        <f>T99+T113+T133+T205+T213+T216+T221</f>
        <v>3.80036</v>
      </c>
      <c r="AR98" s="180" t="s">
        <v>87</v>
      </c>
      <c r="AT98" s="181" t="s">
        <v>76</v>
      </c>
      <c r="AU98" s="181" t="s">
        <v>77</v>
      </c>
      <c r="AY98" s="180" t="s">
        <v>128</v>
      </c>
      <c r="BK98" s="182">
        <f>BK99+BK113+BK133+BK205+BK213+BK216+BK221</f>
        <v>0</v>
      </c>
    </row>
    <row r="99" spans="2:65" s="9" customFormat="1" ht="19.95" customHeight="1">
      <c r="B99" s="169"/>
      <c r="C99" s="170"/>
      <c r="D99" s="171" t="s">
        <v>76</v>
      </c>
      <c r="E99" s="209" t="s">
        <v>745</v>
      </c>
      <c r="F99" s="209" t="s">
        <v>1125</v>
      </c>
      <c r="G99" s="170"/>
      <c r="H99" s="170"/>
      <c r="I99" s="173"/>
      <c r="J99" s="210">
        <f>BK99</f>
        <v>0</v>
      </c>
      <c r="K99" s="170"/>
      <c r="L99" s="175"/>
      <c r="M99" s="176"/>
      <c r="N99" s="177"/>
      <c r="O99" s="177"/>
      <c r="P99" s="178">
        <f>SUM(P100:P112)</f>
        <v>0</v>
      </c>
      <c r="Q99" s="177"/>
      <c r="R99" s="178">
        <f>SUM(R100:R112)</f>
        <v>0.12634300000000001</v>
      </c>
      <c r="S99" s="177"/>
      <c r="T99" s="179">
        <f>SUM(T100:T112)</f>
        <v>1.6483499999999998</v>
      </c>
      <c r="AR99" s="180" t="s">
        <v>87</v>
      </c>
      <c r="AT99" s="181" t="s">
        <v>76</v>
      </c>
      <c r="AU99" s="181" t="s">
        <v>84</v>
      </c>
      <c r="AY99" s="180" t="s">
        <v>128</v>
      </c>
      <c r="BK99" s="182">
        <f>SUM(BK100:BK112)</f>
        <v>0</v>
      </c>
    </row>
    <row r="100" spans="2:65" s="1" customFormat="1" ht="16.5" customHeight="1">
      <c r="B100" s="41"/>
      <c r="C100" s="183" t="s">
        <v>164</v>
      </c>
      <c r="D100" s="183" t="s">
        <v>129</v>
      </c>
      <c r="E100" s="184" t="s">
        <v>1126</v>
      </c>
      <c r="F100" s="185" t="s">
        <v>1127</v>
      </c>
      <c r="G100" s="186" t="s">
        <v>273</v>
      </c>
      <c r="H100" s="187">
        <v>89.1</v>
      </c>
      <c r="I100" s="188"/>
      <c r="J100" s="189">
        <f t="shared" ref="J100:J112" si="10">ROUND(I100*H100,2)</f>
        <v>0</v>
      </c>
      <c r="K100" s="185" t="s">
        <v>33</v>
      </c>
      <c r="L100" s="61"/>
      <c r="M100" s="190" t="s">
        <v>33</v>
      </c>
      <c r="N100" s="191" t="s">
        <v>48</v>
      </c>
      <c r="O100" s="42"/>
      <c r="P100" s="192">
        <f t="shared" ref="P100:P112" si="11">O100*H100</f>
        <v>0</v>
      </c>
      <c r="Q100" s="192">
        <v>0</v>
      </c>
      <c r="R100" s="192">
        <f t="shared" ref="R100:R112" si="12">Q100*H100</f>
        <v>0</v>
      </c>
      <c r="S100" s="192">
        <v>1.8499999999999999E-2</v>
      </c>
      <c r="T100" s="193">
        <f t="shared" ref="T100:T112" si="13">S100*H100</f>
        <v>1.6483499999999998</v>
      </c>
      <c r="AR100" s="24" t="s">
        <v>195</v>
      </c>
      <c r="AT100" s="24" t="s">
        <v>129</v>
      </c>
      <c r="AU100" s="24" t="s">
        <v>87</v>
      </c>
      <c r="AY100" s="24" t="s">
        <v>128</v>
      </c>
      <c r="BE100" s="194">
        <f t="shared" ref="BE100:BE112" si="14">IF(N100="základní",J100,0)</f>
        <v>0</v>
      </c>
      <c r="BF100" s="194">
        <f t="shared" ref="BF100:BF112" si="15">IF(N100="snížená",J100,0)</f>
        <v>0</v>
      </c>
      <c r="BG100" s="194">
        <f t="shared" ref="BG100:BG112" si="16">IF(N100="zákl. přenesená",J100,0)</f>
        <v>0</v>
      </c>
      <c r="BH100" s="194">
        <f t="shared" ref="BH100:BH112" si="17">IF(N100="sníž. přenesená",J100,0)</f>
        <v>0</v>
      </c>
      <c r="BI100" s="194">
        <f t="shared" ref="BI100:BI112" si="18">IF(N100="nulová",J100,0)</f>
        <v>0</v>
      </c>
      <c r="BJ100" s="24" t="s">
        <v>84</v>
      </c>
      <c r="BK100" s="194">
        <f t="shared" ref="BK100:BK112" si="19">ROUND(I100*H100,2)</f>
        <v>0</v>
      </c>
      <c r="BL100" s="24" t="s">
        <v>195</v>
      </c>
      <c r="BM100" s="24" t="s">
        <v>1128</v>
      </c>
    </row>
    <row r="101" spans="2:65" s="1" customFormat="1" ht="25.5" customHeight="1">
      <c r="B101" s="41"/>
      <c r="C101" s="183" t="s">
        <v>168</v>
      </c>
      <c r="D101" s="183" t="s">
        <v>129</v>
      </c>
      <c r="E101" s="184" t="s">
        <v>1129</v>
      </c>
      <c r="F101" s="185" t="s">
        <v>1130</v>
      </c>
      <c r="G101" s="186" t="s">
        <v>394</v>
      </c>
      <c r="H101" s="187">
        <v>297</v>
      </c>
      <c r="I101" s="188"/>
      <c r="J101" s="189">
        <f t="shared" si="10"/>
        <v>0</v>
      </c>
      <c r="K101" s="185" t="s">
        <v>274</v>
      </c>
      <c r="L101" s="61"/>
      <c r="M101" s="190" t="s">
        <v>33</v>
      </c>
      <c r="N101" s="191" t="s">
        <v>48</v>
      </c>
      <c r="O101" s="42"/>
      <c r="P101" s="192">
        <f t="shared" si="11"/>
        <v>0</v>
      </c>
      <c r="Q101" s="192">
        <v>1E-4</v>
      </c>
      <c r="R101" s="192">
        <f t="shared" si="12"/>
        <v>2.9700000000000001E-2</v>
      </c>
      <c r="S101" s="192">
        <v>0</v>
      </c>
      <c r="T101" s="193">
        <f t="shared" si="13"/>
        <v>0</v>
      </c>
      <c r="AR101" s="24" t="s">
        <v>195</v>
      </c>
      <c r="AT101" s="24" t="s">
        <v>129</v>
      </c>
      <c r="AU101" s="24" t="s">
        <v>87</v>
      </c>
      <c r="AY101" s="24" t="s">
        <v>128</v>
      </c>
      <c r="BE101" s="194">
        <f t="shared" si="14"/>
        <v>0</v>
      </c>
      <c r="BF101" s="194">
        <f t="shared" si="15"/>
        <v>0</v>
      </c>
      <c r="BG101" s="194">
        <f t="shared" si="16"/>
        <v>0</v>
      </c>
      <c r="BH101" s="194">
        <f t="shared" si="17"/>
        <v>0</v>
      </c>
      <c r="BI101" s="194">
        <f t="shared" si="18"/>
        <v>0</v>
      </c>
      <c r="BJ101" s="24" t="s">
        <v>84</v>
      </c>
      <c r="BK101" s="194">
        <f t="shared" si="19"/>
        <v>0</v>
      </c>
      <c r="BL101" s="24" t="s">
        <v>195</v>
      </c>
      <c r="BM101" s="24" t="s">
        <v>1131</v>
      </c>
    </row>
    <row r="102" spans="2:65" s="1" customFormat="1" ht="16.5" customHeight="1">
      <c r="B102" s="41"/>
      <c r="C102" s="243" t="s">
        <v>172</v>
      </c>
      <c r="D102" s="243" t="s">
        <v>319</v>
      </c>
      <c r="E102" s="244" t="s">
        <v>1132</v>
      </c>
      <c r="F102" s="245" t="s">
        <v>1133</v>
      </c>
      <c r="G102" s="246" t="s">
        <v>394</v>
      </c>
      <c r="H102" s="247">
        <v>2</v>
      </c>
      <c r="I102" s="248"/>
      <c r="J102" s="249">
        <f t="shared" si="10"/>
        <v>0</v>
      </c>
      <c r="K102" s="245" t="s">
        <v>33</v>
      </c>
      <c r="L102" s="250"/>
      <c r="M102" s="251" t="s">
        <v>33</v>
      </c>
      <c r="N102" s="252" t="s">
        <v>48</v>
      </c>
      <c r="O102" s="42"/>
      <c r="P102" s="192">
        <f t="shared" si="11"/>
        <v>0</v>
      </c>
      <c r="Q102" s="192">
        <v>2.6600000000000001E-4</v>
      </c>
      <c r="R102" s="192">
        <f t="shared" si="12"/>
        <v>5.3200000000000003E-4</v>
      </c>
      <c r="S102" s="192">
        <v>0</v>
      </c>
      <c r="T102" s="193">
        <f t="shared" si="13"/>
        <v>0</v>
      </c>
      <c r="AR102" s="24" t="s">
        <v>411</v>
      </c>
      <c r="AT102" s="24" t="s">
        <v>319</v>
      </c>
      <c r="AU102" s="24" t="s">
        <v>87</v>
      </c>
      <c r="AY102" s="24" t="s">
        <v>128</v>
      </c>
      <c r="BE102" s="194">
        <f t="shared" si="14"/>
        <v>0</v>
      </c>
      <c r="BF102" s="194">
        <f t="shared" si="15"/>
        <v>0</v>
      </c>
      <c r="BG102" s="194">
        <f t="shared" si="16"/>
        <v>0</v>
      </c>
      <c r="BH102" s="194">
        <f t="shared" si="17"/>
        <v>0</v>
      </c>
      <c r="BI102" s="194">
        <f t="shared" si="18"/>
        <v>0</v>
      </c>
      <c r="BJ102" s="24" t="s">
        <v>84</v>
      </c>
      <c r="BK102" s="194">
        <f t="shared" si="19"/>
        <v>0</v>
      </c>
      <c r="BL102" s="24" t="s">
        <v>195</v>
      </c>
      <c r="BM102" s="24" t="s">
        <v>1134</v>
      </c>
    </row>
    <row r="103" spans="2:65" s="1" customFormat="1" ht="16.5" customHeight="1">
      <c r="B103" s="41"/>
      <c r="C103" s="243" t="s">
        <v>176</v>
      </c>
      <c r="D103" s="243" t="s">
        <v>319</v>
      </c>
      <c r="E103" s="244" t="s">
        <v>1135</v>
      </c>
      <c r="F103" s="245" t="s">
        <v>1136</v>
      </c>
      <c r="G103" s="246" t="s">
        <v>394</v>
      </c>
      <c r="H103" s="247">
        <v>68</v>
      </c>
      <c r="I103" s="248"/>
      <c r="J103" s="249">
        <f t="shared" si="10"/>
        <v>0</v>
      </c>
      <c r="K103" s="245" t="s">
        <v>33</v>
      </c>
      <c r="L103" s="250"/>
      <c r="M103" s="251" t="s">
        <v>33</v>
      </c>
      <c r="N103" s="252" t="s">
        <v>48</v>
      </c>
      <c r="O103" s="42"/>
      <c r="P103" s="192">
        <f t="shared" si="11"/>
        <v>0</v>
      </c>
      <c r="Q103" s="192">
        <v>2.7E-4</v>
      </c>
      <c r="R103" s="192">
        <f t="shared" si="12"/>
        <v>1.8360000000000001E-2</v>
      </c>
      <c r="S103" s="192">
        <v>0</v>
      </c>
      <c r="T103" s="193">
        <f t="shared" si="13"/>
        <v>0</v>
      </c>
      <c r="AR103" s="24" t="s">
        <v>411</v>
      </c>
      <c r="AT103" s="24" t="s">
        <v>319</v>
      </c>
      <c r="AU103" s="24" t="s">
        <v>87</v>
      </c>
      <c r="AY103" s="24" t="s">
        <v>128</v>
      </c>
      <c r="BE103" s="194">
        <f t="shared" si="14"/>
        <v>0</v>
      </c>
      <c r="BF103" s="194">
        <f t="shared" si="15"/>
        <v>0</v>
      </c>
      <c r="BG103" s="194">
        <f t="shared" si="16"/>
        <v>0</v>
      </c>
      <c r="BH103" s="194">
        <f t="shared" si="17"/>
        <v>0</v>
      </c>
      <c r="BI103" s="194">
        <f t="shared" si="18"/>
        <v>0</v>
      </c>
      <c r="BJ103" s="24" t="s">
        <v>84</v>
      </c>
      <c r="BK103" s="194">
        <f t="shared" si="19"/>
        <v>0</v>
      </c>
      <c r="BL103" s="24" t="s">
        <v>195</v>
      </c>
      <c r="BM103" s="24" t="s">
        <v>1137</v>
      </c>
    </row>
    <row r="104" spans="2:65" s="1" customFormat="1" ht="16.5" customHeight="1">
      <c r="B104" s="41"/>
      <c r="C104" s="243" t="s">
        <v>180</v>
      </c>
      <c r="D104" s="243" t="s">
        <v>319</v>
      </c>
      <c r="E104" s="244" t="s">
        <v>1138</v>
      </c>
      <c r="F104" s="245" t="s">
        <v>1139</v>
      </c>
      <c r="G104" s="246" t="s">
        <v>394</v>
      </c>
      <c r="H104" s="247">
        <v>67</v>
      </c>
      <c r="I104" s="248"/>
      <c r="J104" s="249">
        <f t="shared" si="10"/>
        <v>0</v>
      </c>
      <c r="K104" s="245" t="s">
        <v>274</v>
      </c>
      <c r="L104" s="250"/>
      <c r="M104" s="251" t="s">
        <v>33</v>
      </c>
      <c r="N104" s="252" t="s">
        <v>48</v>
      </c>
      <c r="O104" s="42"/>
      <c r="P104" s="192">
        <f t="shared" si="11"/>
        <v>0</v>
      </c>
      <c r="Q104" s="192">
        <v>2.7E-4</v>
      </c>
      <c r="R104" s="192">
        <f t="shared" si="12"/>
        <v>1.8090000000000002E-2</v>
      </c>
      <c r="S104" s="192">
        <v>0</v>
      </c>
      <c r="T104" s="193">
        <f t="shared" si="13"/>
        <v>0</v>
      </c>
      <c r="AR104" s="24" t="s">
        <v>411</v>
      </c>
      <c r="AT104" s="24" t="s">
        <v>319</v>
      </c>
      <c r="AU104" s="24" t="s">
        <v>87</v>
      </c>
      <c r="AY104" s="24" t="s">
        <v>128</v>
      </c>
      <c r="BE104" s="194">
        <f t="shared" si="14"/>
        <v>0</v>
      </c>
      <c r="BF104" s="194">
        <f t="shared" si="15"/>
        <v>0</v>
      </c>
      <c r="BG104" s="194">
        <f t="shared" si="16"/>
        <v>0</v>
      </c>
      <c r="BH104" s="194">
        <f t="shared" si="17"/>
        <v>0</v>
      </c>
      <c r="BI104" s="194">
        <f t="shared" si="18"/>
        <v>0</v>
      </c>
      <c r="BJ104" s="24" t="s">
        <v>84</v>
      </c>
      <c r="BK104" s="194">
        <f t="shared" si="19"/>
        <v>0</v>
      </c>
      <c r="BL104" s="24" t="s">
        <v>195</v>
      </c>
      <c r="BM104" s="24" t="s">
        <v>1140</v>
      </c>
    </row>
    <row r="105" spans="2:65" s="1" customFormat="1" ht="16.5" customHeight="1">
      <c r="B105" s="41"/>
      <c r="C105" s="243" t="s">
        <v>594</v>
      </c>
      <c r="D105" s="243" t="s">
        <v>319</v>
      </c>
      <c r="E105" s="244" t="s">
        <v>1141</v>
      </c>
      <c r="F105" s="245" t="s">
        <v>1142</v>
      </c>
      <c r="G105" s="246" t="s">
        <v>394</v>
      </c>
      <c r="H105" s="247">
        <v>91</v>
      </c>
      <c r="I105" s="248"/>
      <c r="J105" s="249">
        <f t="shared" si="10"/>
        <v>0</v>
      </c>
      <c r="K105" s="245" t="s">
        <v>274</v>
      </c>
      <c r="L105" s="250"/>
      <c r="M105" s="251" t="s">
        <v>33</v>
      </c>
      <c r="N105" s="252" t="s">
        <v>48</v>
      </c>
      <c r="O105" s="42"/>
      <c r="P105" s="192">
        <f t="shared" si="11"/>
        <v>0</v>
      </c>
      <c r="Q105" s="192">
        <v>2.8699999999999998E-4</v>
      </c>
      <c r="R105" s="192">
        <f t="shared" si="12"/>
        <v>2.6116999999999998E-2</v>
      </c>
      <c r="S105" s="192">
        <v>0</v>
      </c>
      <c r="T105" s="193">
        <f t="shared" si="13"/>
        <v>0</v>
      </c>
      <c r="AR105" s="24" t="s">
        <v>411</v>
      </c>
      <c r="AT105" s="24" t="s">
        <v>319</v>
      </c>
      <c r="AU105" s="24" t="s">
        <v>87</v>
      </c>
      <c r="AY105" s="24" t="s">
        <v>128</v>
      </c>
      <c r="BE105" s="194">
        <f t="shared" si="14"/>
        <v>0</v>
      </c>
      <c r="BF105" s="194">
        <f t="shared" si="15"/>
        <v>0</v>
      </c>
      <c r="BG105" s="194">
        <f t="shared" si="16"/>
        <v>0</v>
      </c>
      <c r="BH105" s="194">
        <f t="shared" si="17"/>
        <v>0</v>
      </c>
      <c r="BI105" s="194">
        <f t="shared" si="18"/>
        <v>0</v>
      </c>
      <c r="BJ105" s="24" t="s">
        <v>84</v>
      </c>
      <c r="BK105" s="194">
        <f t="shared" si="19"/>
        <v>0</v>
      </c>
      <c r="BL105" s="24" t="s">
        <v>195</v>
      </c>
      <c r="BM105" s="24" t="s">
        <v>1143</v>
      </c>
    </row>
    <row r="106" spans="2:65" s="1" customFormat="1" ht="16.5" customHeight="1">
      <c r="B106" s="41"/>
      <c r="C106" s="243" t="s">
        <v>184</v>
      </c>
      <c r="D106" s="243" t="s">
        <v>319</v>
      </c>
      <c r="E106" s="244" t="s">
        <v>1144</v>
      </c>
      <c r="F106" s="245" t="s">
        <v>1145</v>
      </c>
      <c r="G106" s="246" t="s">
        <v>394</v>
      </c>
      <c r="H106" s="247">
        <v>39</v>
      </c>
      <c r="I106" s="248"/>
      <c r="J106" s="249">
        <f t="shared" si="10"/>
        <v>0</v>
      </c>
      <c r="K106" s="245" t="s">
        <v>274</v>
      </c>
      <c r="L106" s="250"/>
      <c r="M106" s="251" t="s">
        <v>33</v>
      </c>
      <c r="N106" s="252" t="s">
        <v>48</v>
      </c>
      <c r="O106" s="42"/>
      <c r="P106" s="192">
        <f t="shared" si="11"/>
        <v>0</v>
      </c>
      <c r="Q106" s="192">
        <v>3.2200000000000002E-4</v>
      </c>
      <c r="R106" s="192">
        <f t="shared" si="12"/>
        <v>1.2558000000000001E-2</v>
      </c>
      <c r="S106" s="192">
        <v>0</v>
      </c>
      <c r="T106" s="193">
        <f t="shared" si="13"/>
        <v>0</v>
      </c>
      <c r="AR106" s="24" t="s">
        <v>411</v>
      </c>
      <c r="AT106" s="24" t="s">
        <v>319</v>
      </c>
      <c r="AU106" s="24" t="s">
        <v>87</v>
      </c>
      <c r="AY106" s="24" t="s">
        <v>128</v>
      </c>
      <c r="BE106" s="194">
        <f t="shared" si="14"/>
        <v>0</v>
      </c>
      <c r="BF106" s="194">
        <f t="shared" si="15"/>
        <v>0</v>
      </c>
      <c r="BG106" s="194">
        <f t="shared" si="16"/>
        <v>0</v>
      </c>
      <c r="BH106" s="194">
        <f t="shared" si="17"/>
        <v>0</v>
      </c>
      <c r="BI106" s="194">
        <f t="shared" si="18"/>
        <v>0</v>
      </c>
      <c r="BJ106" s="24" t="s">
        <v>84</v>
      </c>
      <c r="BK106" s="194">
        <f t="shared" si="19"/>
        <v>0</v>
      </c>
      <c r="BL106" s="24" t="s">
        <v>195</v>
      </c>
      <c r="BM106" s="24" t="s">
        <v>1146</v>
      </c>
    </row>
    <row r="107" spans="2:65" s="1" customFormat="1" ht="16.5" customHeight="1">
      <c r="B107" s="41"/>
      <c r="C107" s="243" t="s">
        <v>188</v>
      </c>
      <c r="D107" s="243" t="s">
        <v>319</v>
      </c>
      <c r="E107" s="244" t="s">
        <v>1147</v>
      </c>
      <c r="F107" s="245" t="s">
        <v>1148</v>
      </c>
      <c r="G107" s="246" t="s">
        <v>394</v>
      </c>
      <c r="H107" s="247">
        <v>17</v>
      </c>
      <c r="I107" s="248"/>
      <c r="J107" s="249">
        <f t="shared" si="10"/>
        <v>0</v>
      </c>
      <c r="K107" s="245" t="s">
        <v>274</v>
      </c>
      <c r="L107" s="250"/>
      <c r="M107" s="251" t="s">
        <v>33</v>
      </c>
      <c r="N107" s="252" t="s">
        <v>48</v>
      </c>
      <c r="O107" s="42"/>
      <c r="P107" s="192">
        <f t="shared" si="11"/>
        <v>0</v>
      </c>
      <c r="Q107" s="192">
        <v>4.2000000000000002E-4</v>
      </c>
      <c r="R107" s="192">
        <f t="shared" si="12"/>
        <v>7.1400000000000005E-3</v>
      </c>
      <c r="S107" s="192">
        <v>0</v>
      </c>
      <c r="T107" s="193">
        <f t="shared" si="13"/>
        <v>0</v>
      </c>
      <c r="AR107" s="24" t="s">
        <v>411</v>
      </c>
      <c r="AT107" s="24" t="s">
        <v>319</v>
      </c>
      <c r="AU107" s="24" t="s">
        <v>87</v>
      </c>
      <c r="AY107" s="24" t="s">
        <v>128</v>
      </c>
      <c r="BE107" s="194">
        <f t="shared" si="14"/>
        <v>0</v>
      </c>
      <c r="BF107" s="194">
        <f t="shared" si="15"/>
        <v>0</v>
      </c>
      <c r="BG107" s="194">
        <f t="shared" si="16"/>
        <v>0</v>
      </c>
      <c r="BH107" s="194">
        <f t="shared" si="17"/>
        <v>0</v>
      </c>
      <c r="BI107" s="194">
        <f t="shared" si="18"/>
        <v>0</v>
      </c>
      <c r="BJ107" s="24" t="s">
        <v>84</v>
      </c>
      <c r="BK107" s="194">
        <f t="shared" si="19"/>
        <v>0</v>
      </c>
      <c r="BL107" s="24" t="s">
        <v>195</v>
      </c>
      <c r="BM107" s="24" t="s">
        <v>1149</v>
      </c>
    </row>
    <row r="108" spans="2:65" s="1" customFormat="1" ht="16.5" customHeight="1">
      <c r="B108" s="41"/>
      <c r="C108" s="243" t="s">
        <v>598</v>
      </c>
      <c r="D108" s="243" t="s">
        <v>319</v>
      </c>
      <c r="E108" s="244" t="s">
        <v>1150</v>
      </c>
      <c r="F108" s="245" t="s">
        <v>1151</v>
      </c>
      <c r="G108" s="246" t="s">
        <v>394</v>
      </c>
      <c r="H108" s="247">
        <v>7</v>
      </c>
      <c r="I108" s="248"/>
      <c r="J108" s="249">
        <f t="shared" si="10"/>
        <v>0</v>
      </c>
      <c r="K108" s="245" t="s">
        <v>274</v>
      </c>
      <c r="L108" s="250"/>
      <c r="M108" s="251" t="s">
        <v>33</v>
      </c>
      <c r="N108" s="252" t="s">
        <v>48</v>
      </c>
      <c r="O108" s="42"/>
      <c r="P108" s="192">
        <f t="shared" si="11"/>
        <v>0</v>
      </c>
      <c r="Q108" s="192">
        <v>4.6900000000000002E-4</v>
      </c>
      <c r="R108" s="192">
        <f t="shared" si="12"/>
        <v>3.2830000000000003E-3</v>
      </c>
      <c r="S108" s="192">
        <v>0</v>
      </c>
      <c r="T108" s="193">
        <f t="shared" si="13"/>
        <v>0</v>
      </c>
      <c r="AR108" s="24" t="s">
        <v>411</v>
      </c>
      <c r="AT108" s="24" t="s">
        <v>319</v>
      </c>
      <c r="AU108" s="24" t="s">
        <v>87</v>
      </c>
      <c r="AY108" s="24" t="s">
        <v>128</v>
      </c>
      <c r="BE108" s="194">
        <f t="shared" si="14"/>
        <v>0</v>
      </c>
      <c r="BF108" s="194">
        <f t="shared" si="15"/>
        <v>0</v>
      </c>
      <c r="BG108" s="194">
        <f t="shared" si="16"/>
        <v>0</v>
      </c>
      <c r="BH108" s="194">
        <f t="shared" si="17"/>
        <v>0</v>
      </c>
      <c r="BI108" s="194">
        <f t="shared" si="18"/>
        <v>0</v>
      </c>
      <c r="BJ108" s="24" t="s">
        <v>84</v>
      </c>
      <c r="BK108" s="194">
        <f t="shared" si="19"/>
        <v>0</v>
      </c>
      <c r="BL108" s="24" t="s">
        <v>195</v>
      </c>
      <c r="BM108" s="24" t="s">
        <v>1152</v>
      </c>
    </row>
    <row r="109" spans="2:65" s="1" customFormat="1" ht="16.5" customHeight="1">
      <c r="B109" s="41"/>
      <c r="C109" s="243" t="s">
        <v>602</v>
      </c>
      <c r="D109" s="243" t="s">
        <v>319</v>
      </c>
      <c r="E109" s="244" t="s">
        <v>1153</v>
      </c>
      <c r="F109" s="245" t="s">
        <v>1154</v>
      </c>
      <c r="G109" s="246" t="s">
        <v>394</v>
      </c>
      <c r="H109" s="247">
        <v>1</v>
      </c>
      <c r="I109" s="248"/>
      <c r="J109" s="249">
        <f t="shared" si="10"/>
        <v>0</v>
      </c>
      <c r="K109" s="245" t="s">
        <v>274</v>
      </c>
      <c r="L109" s="250"/>
      <c r="M109" s="251" t="s">
        <v>33</v>
      </c>
      <c r="N109" s="252" t="s">
        <v>48</v>
      </c>
      <c r="O109" s="42"/>
      <c r="P109" s="192">
        <f t="shared" si="11"/>
        <v>0</v>
      </c>
      <c r="Q109" s="192">
        <v>1.0219999999999999E-3</v>
      </c>
      <c r="R109" s="192">
        <f t="shared" si="12"/>
        <v>1.0219999999999999E-3</v>
      </c>
      <c r="S109" s="192">
        <v>0</v>
      </c>
      <c r="T109" s="193">
        <f t="shared" si="13"/>
        <v>0</v>
      </c>
      <c r="AR109" s="24" t="s">
        <v>411</v>
      </c>
      <c r="AT109" s="24" t="s">
        <v>319</v>
      </c>
      <c r="AU109" s="24" t="s">
        <v>87</v>
      </c>
      <c r="AY109" s="24" t="s">
        <v>128</v>
      </c>
      <c r="BE109" s="194">
        <f t="shared" si="14"/>
        <v>0</v>
      </c>
      <c r="BF109" s="194">
        <f t="shared" si="15"/>
        <v>0</v>
      </c>
      <c r="BG109" s="194">
        <f t="shared" si="16"/>
        <v>0</v>
      </c>
      <c r="BH109" s="194">
        <f t="shared" si="17"/>
        <v>0</v>
      </c>
      <c r="BI109" s="194">
        <f t="shared" si="18"/>
        <v>0</v>
      </c>
      <c r="BJ109" s="24" t="s">
        <v>84</v>
      </c>
      <c r="BK109" s="194">
        <f t="shared" si="19"/>
        <v>0</v>
      </c>
      <c r="BL109" s="24" t="s">
        <v>195</v>
      </c>
      <c r="BM109" s="24" t="s">
        <v>1155</v>
      </c>
    </row>
    <row r="110" spans="2:65" s="1" customFormat="1" ht="16.5" customHeight="1">
      <c r="B110" s="41"/>
      <c r="C110" s="243" t="s">
        <v>612</v>
      </c>
      <c r="D110" s="243" t="s">
        <v>319</v>
      </c>
      <c r="E110" s="244" t="s">
        <v>1156</v>
      </c>
      <c r="F110" s="245" t="s">
        <v>1157</v>
      </c>
      <c r="G110" s="246" t="s">
        <v>394</v>
      </c>
      <c r="H110" s="247">
        <v>2</v>
      </c>
      <c r="I110" s="248"/>
      <c r="J110" s="249">
        <f t="shared" si="10"/>
        <v>0</v>
      </c>
      <c r="K110" s="245" t="s">
        <v>274</v>
      </c>
      <c r="L110" s="250"/>
      <c r="M110" s="251" t="s">
        <v>33</v>
      </c>
      <c r="N110" s="252" t="s">
        <v>48</v>
      </c>
      <c r="O110" s="42"/>
      <c r="P110" s="192">
        <f t="shared" si="11"/>
        <v>0</v>
      </c>
      <c r="Q110" s="192">
        <v>1.7359999999999999E-3</v>
      </c>
      <c r="R110" s="192">
        <f t="shared" si="12"/>
        <v>3.4719999999999998E-3</v>
      </c>
      <c r="S110" s="192">
        <v>0</v>
      </c>
      <c r="T110" s="193">
        <f t="shared" si="13"/>
        <v>0</v>
      </c>
      <c r="AR110" s="24" t="s">
        <v>411</v>
      </c>
      <c r="AT110" s="24" t="s">
        <v>319</v>
      </c>
      <c r="AU110" s="24" t="s">
        <v>87</v>
      </c>
      <c r="AY110" s="24" t="s">
        <v>128</v>
      </c>
      <c r="BE110" s="194">
        <f t="shared" si="14"/>
        <v>0</v>
      </c>
      <c r="BF110" s="194">
        <f t="shared" si="15"/>
        <v>0</v>
      </c>
      <c r="BG110" s="194">
        <f t="shared" si="16"/>
        <v>0</v>
      </c>
      <c r="BH110" s="194">
        <f t="shared" si="17"/>
        <v>0</v>
      </c>
      <c r="BI110" s="194">
        <f t="shared" si="18"/>
        <v>0</v>
      </c>
      <c r="BJ110" s="24" t="s">
        <v>84</v>
      </c>
      <c r="BK110" s="194">
        <f t="shared" si="19"/>
        <v>0</v>
      </c>
      <c r="BL110" s="24" t="s">
        <v>195</v>
      </c>
      <c r="BM110" s="24" t="s">
        <v>1158</v>
      </c>
    </row>
    <row r="111" spans="2:65" s="1" customFormat="1" ht="16.5" customHeight="1">
      <c r="B111" s="41"/>
      <c r="C111" s="243" t="s">
        <v>617</v>
      </c>
      <c r="D111" s="243" t="s">
        <v>319</v>
      </c>
      <c r="E111" s="244" t="s">
        <v>1159</v>
      </c>
      <c r="F111" s="245" t="s">
        <v>1160</v>
      </c>
      <c r="G111" s="246" t="s">
        <v>394</v>
      </c>
      <c r="H111" s="247">
        <v>3</v>
      </c>
      <c r="I111" s="248"/>
      <c r="J111" s="249">
        <f t="shared" si="10"/>
        <v>0</v>
      </c>
      <c r="K111" s="245" t="s">
        <v>33</v>
      </c>
      <c r="L111" s="250"/>
      <c r="M111" s="251" t="s">
        <v>33</v>
      </c>
      <c r="N111" s="252" t="s">
        <v>48</v>
      </c>
      <c r="O111" s="42"/>
      <c r="P111" s="192">
        <f t="shared" si="11"/>
        <v>0</v>
      </c>
      <c r="Q111" s="192">
        <v>2.0230000000000001E-3</v>
      </c>
      <c r="R111" s="192">
        <f t="shared" si="12"/>
        <v>6.0689999999999997E-3</v>
      </c>
      <c r="S111" s="192">
        <v>0</v>
      </c>
      <c r="T111" s="193">
        <f t="shared" si="13"/>
        <v>0</v>
      </c>
      <c r="AR111" s="24" t="s">
        <v>411</v>
      </c>
      <c r="AT111" s="24" t="s">
        <v>319</v>
      </c>
      <c r="AU111" s="24" t="s">
        <v>87</v>
      </c>
      <c r="AY111" s="24" t="s">
        <v>128</v>
      </c>
      <c r="BE111" s="194">
        <f t="shared" si="14"/>
        <v>0</v>
      </c>
      <c r="BF111" s="194">
        <f t="shared" si="15"/>
        <v>0</v>
      </c>
      <c r="BG111" s="194">
        <f t="shared" si="16"/>
        <v>0</v>
      </c>
      <c r="BH111" s="194">
        <f t="shared" si="17"/>
        <v>0</v>
      </c>
      <c r="BI111" s="194">
        <f t="shared" si="18"/>
        <v>0</v>
      </c>
      <c r="BJ111" s="24" t="s">
        <v>84</v>
      </c>
      <c r="BK111" s="194">
        <f t="shared" si="19"/>
        <v>0</v>
      </c>
      <c r="BL111" s="24" t="s">
        <v>195</v>
      </c>
      <c r="BM111" s="24" t="s">
        <v>1161</v>
      </c>
    </row>
    <row r="112" spans="2:65" s="1" customFormat="1" ht="16.5" customHeight="1">
      <c r="B112" s="41"/>
      <c r="C112" s="183" t="s">
        <v>10</v>
      </c>
      <c r="D112" s="183" t="s">
        <v>129</v>
      </c>
      <c r="E112" s="184" t="s">
        <v>793</v>
      </c>
      <c r="F112" s="185" t="s">
        <v>1162</v>
      </c>
      <c r="G112" s="186" t="s">
        <v>715</v>
      </c>
      <c r="H112" s="264"/>
      <c r="I112" s="188"/>
      <c r="J112" s="189">
        <f t="shared" si="10"/>
        <v>0</v>
      </c>
      <c r="K112" s="185" t="s">
        <v>274</v>
      </c>
      <c r="L112" s="61"/>
      <c r="M112" s="190" t="s">
        <v>33</v>
      </c>
      <c r="N112" s="191" t="s">
        <v>48</v>
      </c>
      <c r="O112" s="42"/>
      <c r="P112" s="192">
        <f t="shared" si="11"/>
        <v>0</v>
      </c>
      <c r="Q112" s="192">
        <v>0</v>
      </c>
      <c r="R112" s="192">
        <f t="shared" si="12"/>
        <v>0</v>
      </c>
      <c r="S112" s="192">
        <v>0</v>
      </c>
      <c r="T112" s="193">
        <f t="shared" si="13"/>
        <v>0</v>
      </c>
      <c r="AR112" s="24" t="s">
        <v>195</v>
      </c>
      <c r="AT112" s="24" t="s">
        <v>129</v>
      </c>
      <c r="AU112" s="24" t="s">
        <v>87</v>
      </c>
      <c r="AY112" s="24" t="s">
        <v>128</v>
      </c>
      <c r="BE112" s="194">
        <f t="shared" si="14"/>
        <v>0</v>
      </c>
      <c r="BF112" s="194">
        <f t="shared" si="15"/>
        <v>0</v>
      </c>
      <c r="BG112" s="194">
        <f t="shared" si="16"/>
        <v>0</v>
      </c>
      <c r="BH112" s="194">
        <f t="shared" si="17"/>
        <v>0</v>
      </c>
      <c r="BI112" s="194">
        <f t="shared" si="18"/>
        <v>0</v>
      </c>
      <c r="BJ112" s="24" t="s">
        <v>84</v>
      </c>
      <c r="BK112" s="194">
        <f t="shared" si="19"/>
        <v>0</v>
      </c>
      <c r="BL112" s="24" t="s">
        <v>195</v>
      </c>
      <c r="BM112" s="24" t="s">
        <v>1163</v>
      </c>
    </row>
    <row r="113" spans="2:65" s="9" customFormat="1" ht="29.85" customHeight="1">
      <c r="B113" s="169"/>
      <c r="C113" s="170"/>
      <c r="D113" s="171" t="s">
        <v>76</v>
      </c>
      <c r="E113" s="209" t="s">
        <v>1164</v>
      </c>
      <c r="F113" s="209" t="s">
        <v>1165</v>
      </c>
      <c r="G113" s="170"/>
      <c r="H113" s="170"/>
      <c r="I113" s="173"/>
      <c r="J113" s="210">
        <f>BK113</f>
        <v>0</v>
      </c>
      <c r="K113" s="170"/>
      <c r="L113" s="175"/>
      <c r="M113" s="176"/>
      <c r="N113" s="177"/>
      <c r="O113" s="177"/>
      <c r="P113" s="178">
        <f>SUM(P114:P132)</f>
        <v>0</v>
      </c>
      <c r="Q113" s="177"/>
      <c r="R113" s="178">
        <f>SUM(R114:R132)</f>
        <v>0.79634000000000005</v>
      </c>
      <c r="S113" s="177"/>
      <c r="T113" s="179">
        <f>SUM(T114:T132)</f>
        <v>1.0723600000000002</v>
      </c>
      <c r="AR113" s="180" t="s">
        <v>87</v>
      </c>
      <c r="AT113" s="181" t="s">
        <v>76</v>
      </c>
      <c r="AU113" s="181" t="s">
        <v>84</v>
      </c>
      <c r="AY113" s="180" t="s">
        <v>128</v>
      </c>
      <c r="BK113" s="182">
        <f>SUM(BK114:BK132)</f>
        <v>0</v>
      </c>
    </row>
    <row r="114" spans="2:65" s="1" customFormat="1" ht="16.5" customHeight="1">
      <c r="B114" s="41"/>
      <c r="C114" s="183" t="s">
        <v>195</v>
      </c>
      <c r="D114" s="183" t="s">
        <v>129</v>
      </c>
      <c r="E114" s="184" t="s">
        <v>1166</v>
      </c>
      <c r="F114" s="185" t="s">
        <v>1167</v>
      </c>
      <c r="G114" s="186" t="s">
        <v>394</v>
      </c>
      <c r="H114" s="187">
        <v>291</v>
      </c>
      <c r="I114" s="188"/>
      <c r="J114" s="189">
        <f t="shared" ref="J114:J132" si="20">ROUND(I114*H114,2)</f>
        <v>0</v>
      </c>
      <c r="K114" s="185" t="s">
        <v>274</v>
      </c>
      <c r="L114" s="61"/>
      <c r="M114" s="190" t="s">
        <v>33</v>
      </c>
      <c r="N114" s="191" t="s">
        <v>48</v>
      </c>
      <c r="O114" s="42"/>
      <c r="P114" s="192">
        <f t="shared" ref="P114:P132" si="21">O114*H114</f>
        <v>0</v>
      </c>
      <c r="Q114" s="192">
        <v>2.0000000000000002E-5</v>
      </c>
      <c r="R114" s="192">
        <f t="shared" ref="R114:R132" si="22">Q114*H114</f>
        <v>5.8200000000000005E-3</v>
      </c>
      <c r="S114" s="192">
        <v>3.2000000000000002E-3</v>
      </c>
      <c r="T114" s="193">
        <f t="shared" ref="T114:T132" si="23">S114*H114</f>
        <v>0.93120000000000003</v>
      </c>
      <c r="AR114" s="24" t="s">
        <v>195</v>
      </c>
      <c r="AT114" s="24" t="s">
        <v>129</v>
      </c>
      <c r="AU114" s="24" t="s">
        <v>87</v>
      </c>
      <c r="AY114" s="24" t="s">
        <v>128</v>
      </c>
      <c r="BE114" s="194">
        <f t="shared" ref="BE114:BE132" si="24">IF(N114="základní",J114,0)</f>
        <v>0</v>
      </c>
      <c r="BF114" s="194">
        <f t="shared" ref="BF114:BF132" si="25">IF(N114="snížená",J114,0)</f>
        <v>0</v>
      </c>
      <c r="BG114" s="194">
        <f t="shared" ref="BG114:BG132" si="26">IF(N114="zákl. přenesená",J114,0)</f>
        <v>0</v>
      </c>
      <c r="BH114" s="194">
        <f t="shared" ref="BH114:BH132" si="27">IF(N114="sníž. přenesená",J114,0)</f>
        <v>0</v>
      </c>
      <c r="BI114" s="194">
        <f t="shared" ref="BI114:BI132" si="28">IF(N114="nulová",J114,0)</f>
        <v>0</v>
      </c>
      <c r="BJ114" s="24" t="s">
        <v>84</v>
      </c>
      <c r="BK114" s="194">
        <f t="shared" ref="BK114:BK132" si="29">ROUND(I114*H114,2)</f>
        <v>0</v>
      </c>
      <c r="BL114" s="24" t="s">
        <v>195</v>
      </c>
      <c r="BM114" s="24" t="s">
        <v>1168</v>
      </c>
    </row>
    <row r="115" spans="2:65" s="1" customFormat="1" ht="16.5" customHeight="1">
      <c r="B115" s="41"/>
      <c r="C115" s="183" t="s">
        <v>622</v>
      </c>
      <c r="D115" s="183" t="s">
        <v>129</v>
      </c>
      <c r="E115" s="184" t="s">
        <v>1169</v>
      </c>
      <c r="F115" s="185" t="s">
        <v>1170</v>
      </c>
      <c r="G115" s="186" t="s">
        <v>394</v>
      </c>
      <c r="H115" s="187">
        <v>10</v>
      </c>
      <c r="I115" s="188"/>
      <c r="J115" s="189">
        <f t="shared" si="20"/>
        <v>0</v>
      </c>
      <c r="K115" s="185" t="s">
        <v>274</v>
      </c>
      <c r="L115" s="61"/>
      <c r="M115" s="190" t="s">
        <v>33</v>
      </c>
      <c r="N115" s="191" t="s">
        <v>48</v>
      </c>
      <c r="O115" s="42"/>
      <c r="P115" s="192">
        <f t="shared" si="21"/>
        <v>0</v>
      </c>
      <c r="Q115" s="192">
        <v>9.0000000000000006E-5</v>
      </c>
      <c r="R115" s="192">
        <f t="shared" si="22"/>
        <v>9.0000000000000008E-4</v>
      </c>
      <c r="S115" s="192">
        <v>8.5800000000000008E-3</v>
      </c>
      <c r="T115" s="193">
        <f t="shared" si="23"/>
        <v>8.5800000000000015E-2</v>
      </c>
      <c r="AR115" s="24" t="s">
        <v>195</v>
      </c>
      <c r="AT115" s="24" t="s">
        <v>129</v>
      </c>
      <c r="AU115" s="24" t="s">
        <v>87</v>
      </c>
      <c r="AY115" s="24" t="s">
        <v>128</v>
      </c>
      <c r="BE115" s="194">
        <f t="shared" si="24"/>
        <v>0</v>
      </c>
      <c r="BF115" s="194">
        <f t="shared" si="25"/>
        <v>0</v>
      </c>
      <c r="BG115" s="194">
        <f t="shared" si="26"/>
        <v>0</v>
      </c>
      <c r="BH115" s="194">
        <f t="shared" si="27"/>
        <v>0</v>
      </c>
      <c r="BI115" s="194">
        <f t="shared" si="28"/>
        <v>0</v>
      </c>
      <c r="BJ115" s="24" t="s">
        <v>84</v>
      </c>
      <c r="BK115" s="194">
        <f t="shared" si="29"/>
        <v>0</v>
      </c>
      <c r="BL115" s="24" t="s">
        <v>195</v>
      </c>
      <c r="BM115" s="24" t="s">
        <v>1171</v>
      </c>
    </row>
    <row r="116" spans="2:65" s="1" customFormat="1" ht="16.5" customHeight="1">
      <c r="B116" s="41"/>
      <c r="C116" s="183" t="s">
        <v>627</v>
      </c>
      <c r="D116" s="183" t="s">
        <v>129</v>
      </c>
      <c r="E116" s="184" t="s">
        <v>1172</v>
      </c>
      <c r="F116" s="185" t="s">
        <v>1173</v>
      </c>
      <c r="G116" s="186" t="s">
        <v>394</v>
      </c>
      <c r="H116" s="187">
        <v>4</v>
      </c>
      <c r="I116" s="188"/>
      <c r="J116" s="189">
        <f t="shared" si="20"/>
        <v>0</v>
      </c>
      <c r="K116" s="185" t="s">
        <v>274</v>
      </c>
      <c r="L116" s="61"/>
      <c r="M116" s="190" t="s">
        <v>33</v>
      </c>
      <c r="N116" s="191" t="s">
        <v>48</v>
      </c>
      <c r="O116" s="42"/>
      <c r="P116" s="192">
        <f t="shared" si="21"/>
        <v>0</v>
      </c>
      <c r="Q116" s="192">
        <v>1E-4</v>
      </c>
      <c r="R116" s="192">
        <f t="shared" si="22"/>
        <v>4.0000000000000002E-4</v>
      </c>
      <c r="S116" s="192">
        <v>1.384E-2</v>
      </c>
      <c r="T116" s="193">
        <f t="shared" si="23"/>
        <v>5.5359999999999999E-2</v>
      </c>
      <c r="AR116" s="24" t="s">
        <v>195</v>
      </c>
      <c r="AT116" s="24" t="s">
        <v>129</v>
      </c>
      <c r="AU116" s="24" t="s">
        <v>87</v>
      </c>
      <c r="AY116" s="24" t="s">
        <v>128</v>
      </c>
      <c r="BE116" s="194">
        <f t="shared" si="24"/>
        <v>0</v>
      </c>
      <c r="BF116" s="194">
        <f t="shared" si="25"/>
        <v>0</v>
      </c>
      <c r="BG116" s="194">
        <f t="shared" si="26"/>
        <v>0</v>
      </c>
      <c r="BH116" s="194">
        <f t="shared" si="27"/>
        <v>0</v>
      </c>
      <c r="BI116" s="194">
        <f t="shared" si="28"/>
        <v>0</v>
      </c>
      <c r="BJ116" s="24" t="s">
        <v>84</v>
      </c>
      <c r="BK116" s="194">
        <f t="shared" si="29"/>
        <v>0</v>
      </c>
      <c r="BL116" s="24" t="s">
        <v>195</v>
      </c>
      <c r="BM116" s="24" t="s">
        <v>1174</v>
      </c>
    </row>
    <row r="117" spans="2:65" s="1" customFormat="1" ht="16.5" customHeight="1">
      <c r="B117" s="41"/>
      <c r="C117" s="183" t="s">
        <v>199</v>
      </c>
      <c r="D117" s="183" t="s">
        <v>129</v>
      </c>
      <c r="E117" s="184" t="s">
        <v>1175</v>
      </c>
      <c r="F117" s="185" t="s">
        <v>1176</v>
      </c>
      <c r="G117" s="186" t="s">
        <v>394</v>
      </c>
      <c r="H117" s="187">
        <v>22</v>
      </c>
      <c r="I117" s="188"/>
      <c r="J117" s="189">
        <f t="shared" si="20"/>
        <v>0</v>
      </c>
      <c r="K117" s="185" t="s">
        <v>274</v>
      </c>
      <c r="L117" s="61"/>
      <c r="M117" s="190" t="s">
        <v>33</v>
      </c>
      <c r="N117" s="191" t="s">
        <v>48</v>
      </c>
      <c r="O117" s="42"/>
      <c r="P117" s="192">
        <f t="shared" si="21"/>
        <v>0</v>
      </c>
      <c r="Q117" s="192">
        <v>1.0499999999999999E-3</v>
      </c>
      <c r="R117" s="192">
        <f t="shared" si="22"/>
        <v>2.3099999999999999E-2</v>
      </c>
      <c r="S117" s="192">
        <v>0</v>
      </c>
      <c r="T117" s="193">
        <f t="shared" si="23"/>
        <v>0</v>
      </c>
      <c r="AR117" s="24" t="s">
        <v>195</v>
      </c>
      <c r="AT117" s="24" t="s">
        <v>129</v>
      </c>
      <c r="AU117" s="24" t="s">
        <v>87</v>
      </c>
      <c r="AY117" s="24" t="s">
        <v>128</v>
      </c>
      <c r="BE117" s="194">
        <f t="shared" si="24"/>
        <v>0</v>
      </c>
      <c r="BF117" s="194">
        <f t="shared" si="25"/>
        <v>0</v>
      </c>
      <c r="BG117" s="194">
        <f t="shared" si="26"/>
        <v>0</v>
      </c>
      <c r="BH117" s="194">
        <f t="shared" si="27"/>
        <v>0</v>
      </c>
      <c r="BI117" s="194">
        <f t="shared" si="28"/>
        <v>0</v>
      </c>
      <c r="BJ117" s="24" t="s">
        <v>84</v>
      </c>
      <c r="BK117" s="194">
        <f t="shared" si="29"/>
        <v>0</v>
      </c>
      <c r="BL117" s="24" t="s">
        <v>195</v>
      </c>
      <c r="BM117" s="24" t="s">
        <v>1177</v>
      </c>
    </row>
    <row r="118" spans="2:65" s="1" customFormat="1" ht="16.5" customHeight="1">
      <c r="B118" s="41"/>
      <c r="C118" s="183" t="s">
        <v>203</v>
      </c>
      <c r="D118" s="183" t="s">
        <v>129</v>
      </c>
      <c r="E118" s="184" t="s">
        <v>1178</v>
      </c>
      <c r="F118" s="185" t="s">
        <v>1179</v>
      </c>
      <c r="G118" s="186" t="s">
        <v>394</v>
      </c>
      <c r="H118" s="187">
        <v>153</v>
      </c>
      <c r="I118" s="188"/>
      <c r="J118" s="189">
        <f t="shared" si="20"/>
        <v>0</v>
      </c>
      <c r="K118" s="185" t="s">
        <v>274</v>
      </c>
      <c r="L118" s="61"/>
      <c r="M118" s="190" t="s">
        <v>33</v>
      </c>
      <c r="N118" s="191" t="s">
        <v>48</v>
      </c>
      <c r="O118" s="42"/>
      <c r="P118" s="192">
        <f t="shared" si="21"/>
        <v>0</v>
      </c>
      <c r="Q118" s="192">
        <v>1.48E-3</v>
      </c>
      <c r="R118" s="192">
        <f t="shared" si="22"/>
        <v>0.22644</v>
      </c>
      <c r="S118" s="192">
        <v>0</v>
      </c>
      <c r="T118" s="193">
        <f t="shared" si="23"/>
        <v>0</v>
      </c>
      <c r="AR118" s="24" t="s">
        <v>195</v>
      </c>
      <c r="AT118" s="24" t="s">
        <v>129</v>
      </c>
      <c r="AU118" s="24" t="s">
        <v>87</v>
      </c>
      <c r="AY118" s="24" t="s">
        <v>128</v>
      </c>
      <c r="BE118" s="194">
        <f t="shared" si="24"/>
        <v>0</v>
      </c>
      <c r="BF118" s="194">
        <f t="shared" si="25"/>
        <v>0</v>
      </c>
      <c r="BG118" s="194">
        <f t="shared" si="26"/>
        <v>0</v>
      </c>
      <c r="BH118" s="194">
        <f t="shared" si="27"/>
        <v>0</v>
      </c>
      <c r="BI118" s="194">
        <f t="shared" si="28"/>
        <v>0</v>
      </c>
      <c r="BJ118" s="24" t="s">
        <v>84</v>
      </c>
      <c r="BK118" s="194">
        <f t="shared" si="29"/>
        <v>0</v>
      </c>
      <c r="BL118" s="24" t="s">
        <v>195</v>
      </c>
      <c r="BM118" s="24" t="s">
        <v>1180</v>
      </c>
    </row>
    <row r="119" spans="2:65" s="1" customFormat="1" ht="16.5" customHeight="1">
      <c r="B119" s="41"/>
      <c r="C119" s="183" t="s">
        <v>207</v>
      </c>
      <c r="D119" s="183" t="s">
        <v>129</v>
      </c>
      <c r="E119" s="184" t="s">
        <v>1181</v>
      </c>
      <c r="F119" s="185" t="s">
        <v>1182</v>
      </c>
      <c r="G119" s="186" t="s">
        <v>394</v>
      </c>
      <c r="H119" s="187">
        <v>56</v>
      </c>
      <c r="I119" s="188"/>
      <c r="J119" s="189">
        <f t="shared" si="20"/>
        <v>0</v>
      </c>
      <c r="K119" s="185" t="s">
        <v>274</v>
      </c>
      <c r="L119" s="61"/>
      <c r="M119" s="190" t="s">
        <v>33</v>
      </c>
      <c r="N119" s="191" t="s">
        <v>48</v>
      </c>
      <c r="O119" s="42"/>
      <c r="P119" s="192">
        <f t="shared" si="21"/>
        <v>0</v>
      </c>
      <c r="Q119" s="192">
        <v>1.8799999999999999E-3</v>
      </c>
      <c r="R119" s="192">
        <f t="shared" si="22"/>
        <v>0.10528</v>
      </c>
      <c r="S119" s="192">
        <v>0</v>
      </c>
      <c r="T119" s="193">
        <f t="shared" si="23"/>
        <v>0</v>
      </c>
      <c r="AR119" s="24" t="s">
        <v>195</v>
      </c>
      <c r="AT119" s="24" t="s">
        <v>129</v>
      </c>
      <c r="AU119" s="24" t="s">
        <v>87</v>
      </c>
      <c r="AY119" s="24" t="s">
        <v>128</v>
      </c>
      <c r="BE119" s="194">
        <f t="shared" si="24"/>
        <v>0</v>
      </c>
      <c r="BF119" s="194">
        <f t="shared" si="25"/>
        <v>0</v>
      </c>
      <c r="BG119" s="194">
        <f t="shared" si="26"/>
        <v>0</v>
      </c>
      <c r="BH119" s="194">
        <f t="shared" si="27"/>
        <v>0</v>
      </c>
      <c r="BI119" s="194">
        <f t="shared" si="28"/>
        <v>0</v>
      </c>
      <c r="BJ119" s="24" t="s">
        <v>84</v>
      </c>
      <c r="BK119" s="194">
        <f t="shared" si="29"/>
        <v>0</v>
      </c>
      <c r="BL119" s="24" t="s">
        <v>195</v>
      </c>
      <c r="BM119" s="24" t="s">
        <v>1183</v>
      </c>
    </row>
    <row r="120" spans="2:65" s="1" customFormat="1" ht="16.5" customHeight="1">
      <c r="B120" s="41"/>
      <c r="C120" s="183" t="s">
        <v>632</v>
      </c>
      <c r="D120" s="183" t="s">
        <v>129</v>
      </c>
      <c r="E120" s="184" t="s">
        <v>1184</v>
      </c>
      <c r="F120" s="185" t="s">
        <v>1185</v>
      </c>
      <c r="G120" s="186" t="s">
        <v>394</v>
      </c>
      <c r="H120" s="187">
        <v>45</v>
      </c>
      <c r="I120" s="188"/>
      <c r="J120" s="189">
        <f t="shared" si="20"/>
        <v>0</v>
      </c>
      <c r="K120" s="185" t="s">
        <v>274</v>
      </c>
      <c r="L120" s="61"/>
      <c r="M120" s="190" t="s">
        <v>33</v>
      </c>
      <c r="N120" s="191" t="s">
        <v>48</v>
      </c>
      <c r="O120" s="42"/>
      <c r="P120" s="192">
        <f t="shared" si="21"/>
        <v>0</v>
      </c>
      <c r="Q120" s="192">
        <v>2.8400000000000001E-3</v>
      </c>
      <c r="R120" s="192">
        <f t="shared" si="22"/>
        <v>0.1278</v>
      </c>
      <c r="S120" s="192">
        <v>0</v>
      </c>
      <c r="T120" s="193">
        <f t="shared" si="23"/>
        <v>0</v>
      </c>
      <c r="AR120" s="24" t="s">
        <v>195</v>
      </c>
      <c r="AT120" s="24" t="s">
        <v>129</v>
      </c>
      <c r="AU120" s="24" t="s">
        <v>87</v>
      </c>
      <c r="AY120" s="24" t="s">
        <v>128</v>
      </c>
      <c r="BE120" s="194">
        <f t="shared" si="24"/>
        <v>0</v>
      </c>
      <c r="BF120" s="194">
        <f t="shared" si="25"/>
        <v>0</v>
      </c>
      <c r="BG120" s="194">
        <f t="shared" si="26"/>
        <v>0</v>
      </c>
      <c r="BH120" s="194">
        <f t="shared" si="27"/>
        <v>0</v>
      </c>
      <c r="BI120" s="194">
        <f t="shared" si="28"/>
        <v>0</v>
      </c>
      <c r="BJ120" s="24" t="s">
        <v>84</v>
      </c>
      <c r="BK120" s="194">
        <f t="shared" si="29"/>
        <v>0</v>
      </c>
      <c r="BL120" s="24" t="s">
        <v>195</v>
      </c>
      <c r="BM120" s="24" t="s">
        <v>1186</v>
      </c>
    </row>
    <row r="121" spans="2:65" s="1" customFormat="1" ht="16.5" customHeight="1">
      <c r="B121" s="41"/>
      <c r="C121" s="183" t="s">
        <v>211</v>
      </c>
      <c r="D121" s="183" t="s">
        <v>129</v>
      </c>
      <c r="E121" s="184" t="s">
        <v>1187</v>
      </c>
      <c r="F121" s="185" t="s">
        <v>1188</v>
      </c>
      <c r="G121" s="186" t="s">
        <v>394</v>
      </c>
      <c r="H121" s="187">
        <v>15</v>
      </c>
      <c r="I121" s="188"/>
      <c r="J121" s="189">
        <f t="shared" si="20"/>
        <v>0</v>
      </c>
      <c r="K121" s="185" t="s">
        <v>274</v>
      </c>
      <c r="L121" s="61"/>
      <c r="M121" s="190" t="s">
        <v>33</v>
      </c>
      <c r="N121" s="191" t="s">
        <v>48</v>
      </c>
      <c r="O121" s="42"/>
      <c r="P121" s="192">
        <f t="shared" si="21"/>
        <v>0</v>
      </c>
      <c r="Q121" s="192">
        <v>3.63E-3</v>
      </c>
      <c r="R121" s="192">
        <f t="shared" si="22"/>
        <v>5.4449999999999998E-2</v>
      </c>
      <c r="S121" s="192">
        <v>0</v>
      </c>
      <c r="T121" s="193">
        <f t="shared" si="23"/>
        <v>0</v>
      </c>
      <c r="AR121" s="24" t="s">
        <v>195</v>
      </c>
      <c r="AT121" s="24" t="s">
        <v>129</v>
      </c>
      <c r="AU121" s="24" t="s">
        <v>87</v>
      </c>
      <c r="AY121" s="24" t="s">
        <v>128</v>
      </c>
      <c r="BE121" s="194">
        <f t="shared" si="24"/>
        <v>0</v>
      </c>
      <c r="BF121" s="194">
        <f t="shared" si="25"/>
        <v>0</v>
      </c>
      <c r="BG121" s="194">
        <f t="shared" si="26"/>
        <v>0</v>
      </c>
      <c r="BH121" s="194">
        <f t="shared" si="27"/>
        <v>0</v>
      </c>
      <c r="BI121" s="194">
        <f t="shared" si="28"/>
        <v>0</v>
      </c>
      <c r="BJ121" s="24" t="s">
        <v>84</v>
      </c>
      <c r="BK121" s="194">
        <f t="shared" si="29"/>
        <v>0</v>
      </c>
      <c r="BL121" s="24" t="s">
        <v>195</v>
      </c>
      <c r="BM121" s="24" t="s">
        <v>1189</v>
      </c>
    </row>
    <row r="122" spans="2:65" s="1" customFormat="1" ht="16.5" customHeight="1">
      <c r="B122" s="41"/>
      <c r="C122" s="183" t="s">
        <v>636</v>
      </c>
      <c r="D122" s="183" t="s">
        <v>129</v>
      </c>
      <c r="E122" s="184" t="s">
        <v>1190</v>
      </c>
      <c r="F122" s="185" t="s">
        <v>1191</v>
      </c>
      <c r="G122" s="186" t="s">
        <v>394</v>
      </c>
      <c r="H122" s="187">
        <v>5</v>
      </c>
      <c r="I122" s="188"/>
      <c r="J122" s="189">
        <f t="shared" si="20"/>
        <v>0</v>
      </c>
      <c r="K122" s="185" t="s">
        <v>274</v>
      </c>
      <c r="L122" s="61"/>
      <c r="M122" s="190" t="s">
        <v>33</v>
      </c>
      <c r="N122" s="191" t="s">
        <v>48</v>
      </c>
      <c r="O122" s="42"/>
      <c r="P122" s="192">
        <f t="shared" si="21"/>
        <v>0</v>
      </c>
      <c r="Q122" s="192">
        <v>4.2399999999999998E-3</v>
      </c>
      <c r="R122" s="192">
        <f t="shared" si="22"/>
        <v>2.12E-2</v>
      </c>
      <c r="S122" s="192">
        <v>0</v>
      </c>
      <c r="T122" s="193">
        <f t="shared" si="23"/>
        <v>0</v>
      </c>
      <c r="AR122" s="24" t="s">
        <v>195</v>
      </c>
      <c r="AT122" s="24" t="s">
        <v>129</v>
      </c>
      <c r="AU122" s="24" t="s">
        <v>87</v>
      </c>
      <c r="AY122" s="24" t="s">
        <v>128</v>
      </c>
      <c r="BE122" s="194">
        <f t="shared" si="24"/>
        <v>0</v>
      </c>
      <c r="BF122" s="194">
        <f t="shared" si="25"/>
        <v>0</v>
      </c>
      <c r="BG122" s="194">
        <f t="shared" si="26"/>
        <v>0</v>
      </c>
      <c r="BH122" s="194">
        <f t="shared" si="27"/>
        <v>0</v>
      </c>
      <c r="BI122" s="194">
        <f t="shared" si="28"/>
        <v>0</v>
      </c>
      <c r="BJ122" s="24" t="s">
        <v>84</v>
      </c>
      <c r="BK122" s="194">
        <f t="shared" si="29"/>
        <v>0</v>
      </c>
      <c r="BL122" s="24" t="s">
        <v>195</v>
      </c>
      <c r="BM122" s="24" t="s">
        <v>1192</v>
      </c>
    </row>
    <row r="123" spans="2:65" s="1" customFormat="1" ht="16.5" customHeight="1">
      <c r="B123" s="41"/>
      <c r="C123" s="183" t="s">
        <v>640</v>
      </c>
      <c r="D123" s="183" t="s">
        <v>129</v>
      </c>
      <c r="E123" s="184" t="s">
        <v>1193</v>
      </c>
      <c r="F123" s="185" t="s">
        <v>1194</v>
      </c>
      <c r="G123" s="186" t="s">
        <v>394</v>
      </c>
      <c r="H123" s="187">
        <v>4</v>
      </c>
      <c r="I123" s="188"/>
      <c r="J123" s="189">
        <f t="shared" si="20"/>
        <v>0</v>
      </c>
      <c r="K123" s="185" t="s">
        <v>274</v>
      </c>
      <c r="L123" s="61"/>
      <c r="M123" s="190" t="s">
        <v>33</v>
      </c>
      <c r="N123" s="191" t="s">
        <v>48</v>
      </c>
      <c r="O123" s="42"/>
      <c r="P123" s="192">
        <f t="shared" si="21"/>
        <v>0</v>
      </c>
      <c r="Q123" s="192">
        <v>5.8599999999999998E-3</v>
      </c>
      <c r="R123" s="192">
        <f t="shared" si="22"/>
        <v>2.3439999999999999E-2</v>
      </c>
      <c r="S123" s="192">
        <v>0</v>
      </c>
      <c r="T123" s="193">
        <f t="shared" si="23"/>
        <v>0</v>
      </c>
      <c r="AR123" s="24" t="s">
        <v>195</v>
      </c>
      <c r="AT123" s="24" t="s">
        <v>129</v>
      </c>
      <c r="AU123" s="24" t="s">
        <v>87</v>
      </c>
      <c r="AY123" s="24" t="s">
        <v>128</v>
      </c>
      <c r="BE123" s="194">
        <f t="shared" si="24"/>
        <v>0</v>
      </c>
      <c r="BF123" s="194">
        <f t="shared" si="25"/>
        <v>0</v>
      </c>
      <c r="BG123" s="194">
        <f t="shared" si="26"/>
        <v>0</v>
      </c>
      <c r="BH123" s="194">
        <f t="shared" si="27"/>
        <v>0</v>
      </c>
      <c r="BI123" s="194">
        <f t="shared" si="28"/>
        <v>0</v>
      </c>
      <c r="BJ123" s="24" t="s">
        <v>84</v>
      </c>
      <c r="BK123" s="194">
        <f t="shared" si="29"/>
        <v>0</v>
      </c>
      <c r="BL123" s="24" t="s">
        <v>195</v>
      </c>
      <c r="BM123" s="24" t="s">
        <v>1195</v>
      </c>
    </row>
    <row r="124" spans="2:65" s="1" customFormat="1" ht="16.5" customHeight="1">
      <c r="B124" s="41"/>
      <c r="C124" s="183" t="s">
        <v>648</v>
      </c>
      <c r="D124" s="183" t="s">
        <v>129</v>
      </c>
      <c r="E124" s="184" t="s">
        <v>1196</v>
      </c>
      <c r="F124" s="185" t="s">
        <v>1197</v>
      </c>
      <c r="G124" s="186" t="s">
        <v>394</v>
      </c>
      <c r="H124" s="187">
        <v>1</v>
      </c>
      <c r="I124" s="188"/>
      <c r="J124" s="189">
        <f t="shared" si="20"/>
        <v>0</v>
      </c>
      <c r="K124" s="185" t="s">
        <v>274</v>
      </c>
      <c r="L124" s="61"/>
      <c r="M124" s="190" t="s">
        <v>33</v>
      </c>
      <c r="N124" s="191" t="s">
        <v>48</v>
      </c>
      <c r="O124" s="42"/>
      <c r="P124" s="192">
        <f t="shared" si="21"/>
        <v>0</v>
      </c>
      <c r="Q124" s="192">
        <v>6.1500000000000001E-3</v>
      </c>
      <c r="R124" s="192">
        <f t="shared" si="22"/>
        <v>6.1500000000000001E-3</v>
      </c>
      <c r="S124" s="192">
        <v>0</v>
      </c>
      <c r="T124" s="193">
        <f t="shared" si="23"/>
        <v>0</v>
      </c>
      <c r="AR124" s="24" t="s">
        <v>195</v>
      </c>
      <c r="AT124" s="24" t="s">
        <v>129</v>
      </c>
      <c r="AU124" s="24" t="s">
        <v>87</v>
      </c>
      <c r="AY124" s="24" t="s">
        <v>128</v>
      </c>
      <c r="BE124" s="194">
        <f t="shared" si="24"/>
        <v>0</v>
      </c>
      <c r="BF124" s="194">
        <f t="shared" si="25"/>
        <v>0</v>
      </c>
      <c r="BG124" s="194">
        <f t="shared" si="26"/>
        <v>0</v>
      </c>
      <c r="BH124" s="194">
        <f t="shared" si="27"/>
        <v>0</v>
      </c>
      <c r="BI124" s="194">
        <f t="shared" si="28"/>
        <v>0</v>
      </c>
      <c r="BJ124" s="24" t="s">
        <v>84</v>
      </c>
      <c r="BK124" s="194">
        <f t="shared" si="29"/>
        <v>0</v>
      </c>
      <c r="BL124" s="24" t="s">
        <v>195</v>
      </c>
      <c r="BM124" s="24" t="s">
        <v>1198</v>
      </c>
    </row>
    <row r="125" spans="2:65" s="1" customFormat="1" ht="16.5" customHeight="1">
      <c r="B125" s="41"/>
      <c r="C125" s="183" t="s">
        <v>652</v>
      </c>
      <c r="D125" s="183" t="s">
        <v>129</v>
      </c>
      <c r="E125" s="184" t="s">
        <v>1199</v>
      </c>
      <c r="F125" s="185" t="s">
        <v>1200</v>
      </c>
      <c r="G125" s="186" t="s">
        <v>394</v>
      </c>
      <c r="H125" s="187">
        <v>1</v>
      </c>
      <c r="I125" s="188"/>
      <c r="J125" s="189">
        <f t="shared" si="20"/>
        <v>0</v>
      </c>
      <c r="K125" s="185" t="s">
        <v>274</v>
      </c>
      <c r="L125" s="61"/>
      <c r="M125" s="190" t="s">
        <v>33</v>
      </c>
      <c r="N125" s="191" t="s">
        <v>48</v>
      </c>
      <c r="O125" s="42"/>
      <c r="P125" s="192">
        <f t="shared" si="21"/>
        <v>0</v>
      </c>
      <c r="Q125" s="192">
        <v>1.014E-2</v>
      </c>
      <c r="R125" s="192">
        <f t="shared" si="22"/>
        <v>1.014E-2</v>
      </c>
      <c r="S125" s="192">
        <v>0</v>
      </c>
      <c r="T125" s="193">
        <f t="shared" si="23"/>
        <v>0</v>
      </c>
      <c r="AR125" s="24" t="s">
        <v>195</v>
      </c>
      <c r="AT125" s="24" t="s">
        <v>129</v>
      </c>
      <c r="AU125" s="24" t="s">
        <v>87</v>
      </c>
      <c r="AY125" s="24" t="s">
        <v>128</v>
      </c>
      <c r="BE125" s="194">
        <f t="shared" si="24"/>
        <v>0</v>
      </c>
      <c r="BF125" s="194">
        <f t="shared" si="25"/>
        <v>0</v>
      </c>
      <c r="BG125" s="194">
        <f t="shared" si="26"/>
        <v>0</v>
      </c>
      <c r="BH125" s="194">
        <f t="shared" si="27"/>
        <v>0</v>
      </c>
      <c r="BI125" s="194">
        <f t="shared" si="28"/>
        <v>0</v>
      </c>
      <c r="BJ125" s="24" t="s">
        <v>84</v>
      </c>
      <c r="BK125" s="194">
        <f t="shared" si="29"/>
        <v>0</v>
      </c>
      <c r="BL125" s="24" t="s">
        <v>195</v>
      </c>
      <c r="BM125" s="24" t="s">
        <v>1201</v>
      </c>
    </row>
    <row r="126" spans="2:65" s="1" customFormat="1" ht="16.5" customHeight="1">
      <c r="B126" s="41"/>
      <c r="C126" s="183" t="s">
        <v>656</v>
      </c>
      <c r="D126" s="183" t="s">
        <v>129</v>
      </c>
      <c r="E126" s="184" t="s">
        <v>1202</v>
      </c>
      <c r="F126" s="185" t="s">
        <v>1203</v>
      </c>
      <c r="G126" s="186" t="s">
        <v>394</v>
      </c>
      <c r="H126" s="187">
        <v>3</v>
      </c>
      <c r="I126" s="188"/>
      <c r="J126" s="189">
        <f t="shared" si="20"/>
        <v>0</v>
      </c>
      <c r="K126" s="185" t="s">
        <v>274</v>
      </c>
      <c r="L126" s="61"/>
      <c r="M126" s="190" t="s">
        <v>33</v>
      </c>
      <c r="N126" s="191" t="s">
        <v>48</v>
      </c>
      <c r="O126" s="42"/>
      <c r="P126" s="192">
        <f t="shared" si="21"/>
        <v>0</v>
      </c>
      <c r="Q126" s="192">
        <v>1.7659999999999999E-2</v>
      </c>
      <c r="R126" s="192">
        <f t="shared" si="22"/>
        <v>5.2979999999999999E-2</v>
      </c>
      <c r="S126" s="192">
        <v>0</v>
      </c>
      <c r="T126" s="193">
        <f t="shared" si="23"/>
        <v>0</v>
      </c>
      <c r="AR126" s="24" t="s">
        <v>195</v>
      </c>
      <c r="AT126" s="24" t="s">
        <v>129</v>
      </c>
      <c r="AU126" s="24" t="s">
        <v>87</v>
      </c>
      <c r="AY126" s="24" t="s">
        <v>128</v>
      </c>
      <c r="BE126" s="194">
        <f t="shared" si="24"/>
        <v>0</v>
      </c>
      <c r="BF126" s="194">
        <f t="shared" si="25"/>
        <v>0</v>
      </c>
      <c r="BG126" s="194">
        <f t="shared" si="26"/>
        <v>0</v>
      </c>
      <c r="BH126" s="194">
        <f t="shared" si="27"/>
        <v>0</v>
      </c>
      <c r="BI126" s="194">
        <f t="shared" si="28"/>
        <v>0</v>
      </c>
      <c r="BJ126" s="24" t="s">
        <v>84</v>
      </c>
      <c r="BK126" s="194">
        <f t="shared" si="29"/>
        <v>0</v>
      </c>
      <c r="BL126" s="24" t="s">
        <v>195</v>
      </c>
      <c r="BM126" s="24" t="s">
        <v>1204</v>
      </c>
    </row>
    <row r="127" spans="2:65" s="1" customFormat="1" ht="16.5" customHeight="1">
      <c r="B127" s="41"/>
      <c r="C127" s="183" t="s">
        <v>9</v>
      </c>
      <c r="D127" s="183" t="s">
        <v>129</v>
      </c>
      <c r="E127" s="184" t="s">
        <v>1205</v>
      </c>
      <c r="F127" s="185" t="s">
        <v>1206</v>
      </c>
      <c r="G127" s="186" t="s">
        <v>310</v>
      </c>
      <c r="H127" s="187">
        <v>256</v>
      </c>
      <c r="I127" s="188"/>
      <c r="J127" s="189">
        <f t="shared" si="20"/>
        <v>0</v>
      </c>
      <c r="K127" s="185" t="s">
        <v>33</v>
      </c>
      <c r="L127" s="61"/>
      <c r="M127" s="190" t="s">
        <v>33</v>
      </c>
      <c r="N127" s="191" t="s">
        <v>48</v>
      </c>
      <c r="O127" s="42"/>
      <c r="P127" s="192">
        <f t="shared" si="21"/>
        <v>0</v>
      </c>
      <c r="Q127" s="192">
        <v>0</v>
      </c>
      <c r="R127" s="192">
        <f t="shared" si="22"/>
        <v>0</v>
      </c>
      <c r="S127" s="192">
        <v>0</v>
      </c>
      <c r="T127" s="193">
        <f t="shared" si="23"/>
        <v>0</v>
      </c>
      <c r="AR127" s="24" t="s">
        <v>195</v>
      </c>
      <c r="AT127" s="24" t="s">
        <v>129</v>
      </c>
      <c r="AU127" s="24" t="s">
        <v>87</v>
      </c>
      <c r="AY127" s="24" t="s">
        <v>128</v>
      </c>
      <c r="BE127" s="194">
        <f t="shared" si="24"/>
        <v>0</v>
      </c>
      <c r="BF127" s="194">
        <f t="shared" si="25"/>
        <v>0</v>
      </c>
      <c r="BG127" s="194">
        <f t="shared" si="26"/>
        <v>0</v>
      </c>
      <c r="BH127" s="194">
        <f t="shared" si="27"/>
        <v>0</v>
      </c>
      <c r="BI127" s="194">
        <f t="shared" si="28"/>
        <v>0</v>
      </c>
      <c r="BJ127" s="24" t="s">
        <v>84</v>
      </c>
      <c r="BK127" s="194">
        <f t="shared" si="29"/>
        <v>0</v>
      </c>
      <c r="BL127" s="24" t="s">
        <v>195</v>
      </c>
      <c r="BM127" s="24" t="s">
        <v>1207</v>
      </c>
    </row>
    <row r="128" spans="2:65" s="1" customFormat="1" ht="16.5" customHeight="1">
      <c r="B128" s="41"/>
      <c r="C128" s="183" t="s">
        <v>226</v>
      </c>
      <c r="D128" s="183" t="s">
        <v>129</v>
      </c>
      <c r="E128" s="184" t="s">
        <v>1208</v>
      </c>
      <c r="F128" s="185" t="s">
        <v>1209</v>
      </c>
      <c r="G128" s="186" t="s">
        <v>310</v>
      </c>
      <c r="H128" s="187">
        <v>256</v>
      </c>
      <c r="I128" s="188"/>
      <c r="J128" s="189">
        <f t="shared" si="20"/>
        <v>0</v>
      </c>
      <c r="K128" s="185" t="s">
        <v>274</v>
      </c>
      <c r="L128" s="61"/>
      <c r="M128" s="190" t="s">
        <v>33</v>
      </c>
      <c r="N128" s="191" t="s">
        <v>48</v>
      </c>
      <c r="O128" s="42"/>
      <c r="P128" s="192">
        <f t="shared" si="21"/>
        <v>0</v>
      </c>
      <c r="Q128" s="192">
        <v>5.4000000000000001E-4</v>
      </c>
      <c r="R128" s="192">
        <f t="shared" si="22"/>
        <v>0.13824</v>
      </c>
      <c r="S128" s="192">
        <v>0</v>
      </c>
      <c r="T128" s="193">
        <f t="shared" si="23"/>
        <v>0</v>
      </c>
      <c r="AR128" s="24" t="s">
        <v>195</v>
      </c>
      <c r="AT128" s="24" t="s">
        <v>129</v>
      </c>
      <c r="AU128" s="24" t="s">
        <v>87</v>
      </c>
      <c r="AY128" s="24" t="s">
        <v>128</v>
      </c>
      <c r="BE128" s="194">
        <f t="shared" si="24"/>
        <v>0</v>
      </c>
      <c r="BF128" s="194">
        <f t="shared" si="25"/>
        <v>0</v>
      </c>
      <c r="BG128" s="194">
        <f t="shared" si="26"/>
        <v>0</v>
      </c>
      <c r="BH128" s="194">
        <f t="shared" si="27"/>
        <v>0</v>
      </c>
      <c r="BI128" s="194">
        <f t="shared" si="28"/>
        <v>0</v>
      </c>
      <c r="BJ128" s="24" t="s">
        <v>84</v>
      </c>
      <c r="BK128" s="194">
        <f t="shared" si="29"/>
        <v>0</v>
      </c>
      <c r="BL128" s="24" t="s">
        <v>195</v>
      </c>
      <c r="BM128" s="24" t="s">
        <v>1210</v>
      </c>
    </row>
    <row r="129" spans="2:65" s="1" customFormat="1" ht="16.5" customHeight="1">
      <c r="B129" s="41"/>
      <c r="C129" s="183" t="s">
        <v>218</v>
      </c>
      <c r="D129" s="183" t="s">
        <v>129</v>
      </c>
      <c r="E129" s="184" t="s">
        <v>1211</v>
      </c>
      <c r="F129" s="185" t="s">
        <v>1212</v>
      </c>
      <c r="G129" s="186" t="s">
        <v>1213</v>
      </c>
      <c r="H129" s="187">
        <v>72</v>
      </c>
      <c r="I129" s="188"/>
      <c r="J129" s="189">
        <f t="shared" si="20"/>
        <v>0</v>
      </c>
      <c r="K129" s="185" t="s">
        <v>33</v>
      </c>
      <c r="L129" s="61"/>
      <c r="M129" s="190" t="s">
        <v>33</v>
      </c>
      <c r="N129" s="191" t="s">
        <v>48</v>
      </c>
      <c r="O129" s="42"/>
      <c r="P129" s="192">
        <f t="shared" si="21"/>
        <v>0</v>
      </c>
      <c r="Q129" s="192">
        <v>0</v>
      </c>
      <c r="R129" s="192">
        <f t="shared" si="22"/>
        <v>0</v>
      </c>
      <c r="S129" s="192">
        <v>0</v>
      </c>
      <c r="T129" s="193">
        <f t="shared" si="23"/>
        <v>0</v>
      </c>
      <c r="AR129" s="24" t="s">
        <v>195</v>
      </c>
      <c r="AT129" s="24" t="s">
        <v>129</v>
      </c>
      <c r="AU129" s="24" t="s">
        <v>87</v>
      </c>
      <c r="AY129" s="24" t="s">
        <v>128</v>
      </c>
      <c r="BE129" s="194">
        <f t="shared" si="24"/>
        <v>0</v>
      </c>
      <c r="BF129" s="194">
        <f t="shared" si="25"/>
        <v>0</v>
      </c>
      <c r="BG129" s="194">
        <f t="shared" si="26"/>
        <v>0</v>
      </c>
      <c r="BH129" s="194">
        <f t="shared" si="27"/>
        <v>0</v>
      </c>
      <c r="BI129" s="194">
        <f t="shared" si="28"/>
        <v>0</v>
      </c>
      <c r="BJ129" s="24" t="s">
        <v>84</v>
      </c>
      <c r="BK129" s="194">
        <f t="shared" si="29"/>
        <v>0</v>
      </c>
      <c r="BL129" s="24" t="s">
        <v>195</v>
      </c>
      <c r="BM129" s="24" t="s">
        <v>1214</v>
      </c>
    </row>
    <row r="130" spans="2:65" s="1" customFormat="1" ht="25.5" customHeight="1">
      <c r="B130" s="41"/>
      <c r="C130" s="183" t="s">
        <v>235</v>
      </c>
      <c r="D130" s="183" t="s">
        <v>129</v>
      </c>
      <c r="E130" s="184" t="s">
        <v>1215</v>
      </c>
      <c r="F130" s="185" t="s">
        <v>1216</v>
      </c>
      <c r="G130" s="186" t="s">
        <v>292</v>
      </c>
      <c r="H130" s="187">
        <v>1.768</v>
      </c>
      <c r="I130" s="188"/>
      <c r="J130" s="189">
        <f t="shared" si="20"/>
        <v>0</v>
      </c>
      <c r="K130" s="185" t="s">
        <v>274</v>
      </c>
      <c r="L130" s="61"/>
      <c r="M130" s="190" t="s">
        <v>33</v>
      </c>
      <c r="N130" s="191" t="s">
        <v>48</v>
      </c>
      <c r="O130" s="42"/>
      <c r="P130" s="192">
        <f t="shared" si="21"/>
        <v>0</v>
      </c>
      <c r="Q130" s="192">
        <v>0</v>
      </c>
      <c r="R130" s="192">
        <f t="shared" si="22"/>
        <v>0</v>
      </c>
      <c r="S130" s="192">
        <v>0</v>
      </c>
      <c r="T130" s="193">
        <f t="shared" si="23"/>
        <v>0</v>
      </c>
      <c r="AR130" s="24" t="s">
        <v>195</v>
      </c>
      <c r="AT130" s="24" t="s">
        <v>129</v>
      </c>
      <c r="AU130" s="24" t="s">
        <v>87</v>
      </c>
      <c r="AY130" s="24" t="s">
        <v>128</v>
      </c>
      <c r="BE130" s="194">
        <f t="shared" si="24"/>
        <v>0</v>
      </c>
      <c r="BF130" s="194">
        <f t="shared" si="25"/>
        <v>0</v>
      </c>
      <c r="BG130" s="194">
        <f t="shared" si="26"/>
        <v>0</v>
      </c>
      <c r="BH130" s="194">
        <f t="shared" si="27"/>
        <v>0</v>
      </c>
      <c r="BI130" s="194">
        <f t="shared" si="28"/>
        <v>0</v>
      </c>
      <c r="BJ130" s="24" t="s">
        <v>84</v>
      </c>
      <c r="BK130" s="194">
        <f t="shared" si="29"/>
        <v>0</v>
      </c>
      <c r="BL130" s="24" t="s">
        <v>195</v>
      </c>
      <c r="BM130" s="24" t="s">
        <v>1217</v>
      </c>
    </row>
    <row r="131" spans="2:65" s="1" customFormat="1" ht="16.5" customHeight="1">
      <c r="B131" s="41"/>
      <c r="C131" s="183" t="s">
        <v>222</v>
      </c>
      <c r="D131" s="183" t="s">
        <v>129</v>
      </c>
      <c r="E131" s="184" t="s">
        <v>1218</v>
      </c>
      <c r="F131" s="185" t="s">
        <v>1219</v>
      </c>
      <c r="G131" s="186" t="s">
        <v>310</v>
      </c>
      <c r="H131" s="187">
        <v>1</v>
      </c>
      <c r="I131" s="188"/>
      <c r="J131" s="189">
        <f t="shared" si="20"/>
        <v>0</v>
      </c>
      <c r="K131" s="185" t="s">
        <v>33</v>
      </c>
      <c r="L131" s="61"/>
      <c r="M131" s="190" t="s">
        <v>33</v>
      </c>
      <c r="N131" s="191" t="s">
        <v>48</v>
      </c>
      <c r="O131" s="42"/>
      <c r="P131" s="192">
        <f t="shared" si="21"/>
        <v>0</v>
      </c>
      <c r="Q131" s="192">
        <v>0</v>
      </c>
      <c r="R131" s="192">
        <f t="shared" si="22"/>
        <v>0</v>
      </c>
      <c r="S131" s="192">
        <v>0</v>
      </c>
      <c r="T131" s="193">
        <f t="shared" si="23"/>
        <v>0</v>
      </c>
      <c r="AR131" s="24" t="s">
        <v>195</v>
      </c>
      <c r="AT131" s="24" t="s">
        <v>129</v>
      </c>
      <c r="AU131" s="24" t="s">
        <v>87</v>
      </c>
      <c r="AY131" s="24" t="s">
        <v>128</v>
      </c>
      <c r="BE131" s="194">
        <f t="shared" si="24"/>
        <v>0</v>
      </c>
      <c r="BF131" s="194">
        <f t="shared" si="25"/>
        <v>0</v>
      </c>
      <c r="BG131" s="194">
        <f t="shared" si="26"/>
        <v>0</v>
      </c>
      <c r="BH131" s="194">
        <f t="shared" si="27"/>
        <v>0</v>
      </c>
      <c r="BI131" s="194">
        <f t="shared" si="28"/>
        <v>0</v>
      </c>
      <c r="BJ131" s="24" t="s">
        <v>84</v>
      </c>
      <c r="BK131" s="194">
        <f t="shared" si="29"/>
        <v>0</v>
      </c>
      <c r="BL131" s="24" t="s">
        <v>195</v>
      </c>
      <c r="BM131" s="24" t="s">
        <v>1220</v>
      </c>
    </row>
    <row r="132" spans="2:65" s="1" customFormat="1" ht="16.5" customHeight="1">
      <c r="B132" s="41"/>
      <c r="C132" s="183" t="s">
        <v>388</v>
      </c>
      <c r="D132" s="183" t="s">
        <v>129</v>
      </c>
      <c r="E132" s="184" t="s">
        <v>1221</v>
      </c>
      <c r="F132" s="185" t="s">
        <v>1222</v>
      </c>
      <c r="G132" s="186" t="s">
        <v>715</v>
      </c>
      <c r="H132" s="264"/>
      <c r="I132" s="188"/>
      <c r="J132" s="189">
        <f t="shared" si="20"/>
        <v>0</v>
      </c>
      <c r="K132" s="185" t="s">
        <v>274</v>
      </c>
      <c r="L132" s="61"/>
      <c r="M132" s="190" t="s">
        <v>33</v>
      </c>
      <c r="N132" s="191" t="s">
        <v>48</v>
      </c>
      <c r="O132" s="42"/>
      <c r="P132" s="192">
        <f t="shared" si="21"/>
        <v>0</v>
      </c>
      <c r="Q132" s="192">
        <v>0</v>
      </c>
      <c r="R132" s="192">
        <f t="shared" si="22"/>
        <v>0</v>
      </c>
      <c r="S132" s="192">
        <v>0</v>
      </c>
      <c r="T132" s="193">
        <f t="shared" si="23"/>
        <v>0</v>
      </c>
      <c r="AR132" s="24" t="s">
        <v>195</v>
      </c>
      <c r="AT132" s="24" t="s">
        <v>129</v>
      </c>
      <c r="AU132" s="24" t="s">
        <v>87</v>
      </c>
      <c r="AY132" s="24" t="s">
        <v>128</v>
      </c>
      <c r="BE132" s="194">
        <f t="shared" si="24"/>
        <v>0</v>
      </c>
      <c r="BF132" s="194">
        <f t="shared" si="25"/>
        <v>0</v>
      </c>
      <c r="BG132" s="194">
        <f t="shared" si="26"/>
        <v>0</v>
      </c>
      <c r="BH132" s="194">
        <f t="shared" si="27"/>
        <v>0</v>
      </c>
      <c r="BI132" s="194">
        <f t="shared" si="28"/>
        <v>0</v>
      </c>
      <c r="BJ132" s="24" t="s">
        <v>84</v>
      </c>
      <c r="BK132" s="194">
        <f t="shared" si="29"/>
        <v>0</v>
      </c>
      <c r="BL132" s="24" t="s">
        <v>195</v>
      </c>
      <c r="BM132" s="24" t="s">
        <v>1223</v>
      </c>
    </row>
    <row r="133" spans="2:65" s="9" customFormat="1" ht="29.85" customHeight="1">
      <c r="B133" s="169"/>
      <c r="C133" s="170"/>
      <c r="D133" s="171" t="s">
        <v>76</v>
      </c>
      <c r="E133" s="209" t="s">
        <v>1224</v>
      </c>
      <c r="F133" s="209" t="s">
        <v>1165</v>
      </c>
      <c r="G133" s="170"/>
      <c r="H133" s="170"/>
      <c r="I133" s="173"/>
      <c r="J133" s="210">
        <f>BK133</f>
        <v>0</v>
      </c>
      <c r="K133" s="170"/>
      <c r="L133" s="175"/>
      <c r="M133" s="176"/>
      <c r="N133" s="177"/>
      <c r="O133" s="177"/>
      <c r="P133" s="178">
        <f>SUM(P134:P204)</f>
        <v>0</v>
      </c>
      <c r="Q133" s="177"/>
      <c r="R133" s="178">
        <f>SUM(R134:R204)</f>
        <v>0.55772600000000006</v>
      </c>
      <c r="S133" s="177"/>
      <c r="T133" s="179">
        <f>SUM(T134:T204)</f>
        <v>0.95640000000000014</v>
      </c>
      <c r="AR133" s="180" t="s">
        <v>87</v>
      </c>
      <c r="AT133" s="181" t="s">
        <v>76</v>
      </c>
      <c r="AU133" s="181" t="s">
        <v>84</v>
      </c>
      <c r="AY133" s="180" t="s">
        <v>128</v>
      </c>
      <c r="BK133" s="182">
        <f>SUM(BK134:BK204)</f>
        <v>0</v>
      </c>
    </row>
    <row r="134" spans="2:65" s="1" customFormat="1" ht="16.5" customHeight="1">
      <c r="B134" s="41"/>
      <c r="C134" s="183" t="s">
        <v>481</v>
      </c>
      <c r="D134" s="183" t="s">
        <v>129</v>
      </c>
      <c r="E134" s="184" t="s">
        <v>1225</v>
      </c>
      <c r="F134" s="185" t="s">
        <v>1226</v>
      </c>
      <c r="G134" s="186" t="s">
        <v>310</v>
      </c>
      <c r="H134" s="187">
        <v>118</v>
      </c>
      <c r="I134" s="188"/>
      <c r="J134" s="189">
        <f t="shared" ref="J134:J165" si="30">ROUND(I134*H134,2)</f>
        <v>0</v>
      </c>
      <c r="K134" s="185" t="s">
        <v>274</v>
      </c>
      <c r="L134" s="61"/>
      <c r="M134" s="190" t="s">
        <v>33</v>
      </c>
      <c r="N134" s="191" t="s">
        <v>48</v>
      </c>
      <c r="O134" s="42"/>
      <c r="P134" s="192">
        <f t="shared" ref="P134:P165" si="31">O134*H134</f>
        <v>0</v>
      </c>
      <c r="Q134" s="192">
        <v>2.2000000000000001E-4</v>
      </c>
      <c r="R134" s="192">
        <f t="shared" ref="R134:R165" si="32">Q134*H134</f>
        <v>2.596E-2</v>
      </c>
      <c r="S134" s="192">
        <v>0</v>
      </c>
      <c r="T134" s="193">
        <f t="shared" ref="T134:T165" si="33">S134*H134</f>
        <v>0</v>
      </c>
      <c r="AR134" s="24" t="s">
        <v>195</v>
      </c>
      <c r="AT134" s="24" t="s">
        <v>129</v>
      </c>
      <c r="AU134" s="24" t="s">
        <v>87</v>
      </c>
      <c r="AY134" s="24" t="s">
        <v>128</v>
      </c>
      <c r="BE134" s="194">
        <f t="shared" ref="BE134:BE165" si="34">IF(N134="základní",J134,0)</f>
        <v>0</v>
      </c>
      <c r="BF134" s="194">
        <f t="shared" ref="BF134:BF165" si="35">IF(N134="snížená",J134,0)</f>
        <v>0</v>
      </c>
      <c r="BG134" s="194">
        <f t="shared" ref="BG134:BG165" si="36">IF(N134="zákl. přenesená",J134,0)</f>
        <v>0</v>
      </c>
      <c r="BH134" s="194">
        <f t="shared" ref="BH134:BH165" si="37">IF(N134="sníž. přenesená",J134,0)</f>
        <v>0</v>
      </c>
      <c r="BI134" s="194">
        <f t="shared" ref="BI134:BI165" si="38">IF(N134="nulová",J134,0)</f>
        <v>0</v>
      </c>
      <c r="BJ134" s="24" t="s">
        <v>84</v>
      </c>
      <c r="BK134" s="194">
        <f t="shared" ref="BK134:BK165" si="39">ROUND(I134*H134,2)</f>
        <v>0</v>
      </c>
      <c r="BL134" s="24" t="s">
        <v>195</v>
      </c>
      <c r="BM134" s="24" t="s">
        <v>1227</v>
      </c>
    </row>
    <row r="135" spans="2:65" s="1" customFormat="1" ht="16.5" customHeight="1">
      <c r="B135" s="41"/>
      <c r="C135" s="183" t="s">
        <v>879</v>
      </c>
      <c r="D135" s="183" t="s">
        <v>129</v>
      </c>
      <c r="E135" s="184" t="s">
        <v>1228</v>
      </c>
      <c r="F135" s="185" t="s">
        <v>1229</v>
      </c>
      <c r="G135" s="186" t="s">
        <v>310</v>
      </c>
      <c r="H135" s="187">
        <v>2</v>
      </c>
      <c r="I135" s="188"/>
      <c r="J135" s="189">
        <f t="shared" si="30"/>
        <v>0</v>
      </c>
      <c r="K135" s="185" t="s">
        <v>33</v>
      </c>
      <c r="L135" s="61"/>
      <c r="M135" s="190" t="s">
        <v>33</v>
      </c>
      <c r="N135" s="191" t="s">
        <v>48</v>
      </c>
      <c r="O135" s="42"/>
      <c r="P135" s="192">
        <f t="shared" si="31"/>
        <v>0</v>
      </c>
      <c r="Q135" s="192">
        <v>1.7489999999999999E-2</v>
      </c>
      <c r="R135" s="192">
        <f t="shared" si="32"/>
        <v>3.4979999999999997E-2</v>
      </c>
      <c r="S135" s="192">
        <v>0</v>
      </c>
      <c r="T135" s="193">
        <f t="shared" si="33"/>
        <v>0</v>
      </c>
      <c r="AR135" s="24" t="s">
        <v>195</v>
      </c>
      <c r="AT135" s="24" t="s">
        <v>129</v>
      </c>
      <c r="AU135" s="24" t="s">
        <v>87</v>
      </c>
      <c r="AY135" s="24" t="s">
        <v>128</v>
      </c>
      <c r="BE135" s="194">
        <f t="shared" si="34"/>
        <v>0</v>
      </c>
      <c r="BF135" s="194">
        <f t="shared" si="35"/>
        <v>0</v>
      </c>
      <c r="BG135" s="194">
        <f t="shared" si="36"/>
        <v>0</v>
      </c>
      <c r="BH135" s="194">
        <f t="shared" si="37"/>
        <v>0</v>
      </c>
      <c r="BI135" s="194">
        <f t="shared" si="38"/>
        <v>0</v>
      </c>
      <c r="BJ135" s="24" t="s">
        <v>84</v>
      </c>
      <c r="BK135" s="194">
        <f t="shared" si="39"/>
        <v>0</v>
      </c>
      <c r="BL135" s="24" t="s">
        <v>195</v>
      </c>
      <c r="BM135" s="24" t="s">
        <v>1230</v>
      </c>
    </row>
    <row r="136" spans="2:65" s="1" customFormat="1" ht="16.5" customHeight="1">
      <c r="B136" s="41"/>
      <c r="C136" s="183" t="s">
        <v>883</v>
      </c>
      <c r="D136" s="183" t="s">
        <v>129</v>
      </c>
      <c r="E136" s="184" t="s">
        <v>1231</v>
      </c>
      <c r="F136" s="185" t="s">
        <v>1232</v>
      </c>
      <c r="G136" s="186" t="s">
        <v>310</v>
      </c>
      <c r="H136" s="187">
        <v>4</v>
      </c>
      <c r="I136" s="188"/>
      <c r="J136" s="189">
        <f t="shared" si="30"/>
        <v>0</v>
      </c>
      <c r="K136" s="185" t="s">
        <v>33</v>
      </c>
      <c r="L136" s="61"/>
      <c r="M136" s="190" t="s">
        <v>33</v>
      </c>
      <c r="N136" s="191" t="s">
        <v>48</v>
      </c>
      <c r="O136" s="42"/>
      <c r="P136" s="192">
        <f t="shared" si="31"/>
        <v>0</v>
      </c>
      <c r="Q136" s="192">
        <v>2.2579999999999999E-2</v>
      </c>
      <c r="R136" s="192">
        <f t="shared" si="32"/>
        <v>9.0319999999999998E-2</v>
      </c>
      <c r="S136" s="192">
        <v>0</v>
      </c>
      <c r="T136" s="193">
        <f t="shared" si="33"/>
        <v>0</v>
      </c>
      <c r="AR136" s="24" t="s">
        <v>195</v>
      </c>
      <c r="AT136" s="24" t="s">
        <v>129</v>
      </c>
      <c r="AU136" s="24" t="s">
        <v>87</v>
      </c>
      <c r="AY136" s="24" t="s">
        <v>128</v>
      </c>
      <c r="BE136" s="194">
        <f t="shared" si="34"/>
        <v>0</v>
      </c>
      <c r="BF136" s="194">
        <f t="shared" si="35"/>
        <v>0</v>
      </c>
      <c r="BG136" s="194">
        <f t="shared" si="36"/>
        <v>0</v>
      </c>
      <c r="BH136" s="194">
        <f t="shared" si="37"/>
        <v>0</v>
      </c>
      <c r="BI136" s="194">
        <f t="shared" si="38"/>
        <v>0</v>
      </c>
      <c r="BJ136" s="24" t="s">
        <v>84</v>
      </c>
      <c r="BK136" s="194">
        <f t="shared" si="39"/>
        <v>0</v>
      </c>
      <c r="BL136" s="24" t="s">
        <v>195</v>
      </c>
      <c r="BM136" s="24" t="s">
        <v>1233</v>
      </c>
    </row>
    <row r="137" spans="2:65" s="1" customFormat="1" ht="16.5" customHeight="1">
      <c r="B137" s="41"/>
      <c r="C137" s="183" t="s">
        <v>883</v>
      </c>
      <c r="D137" s="183" t="s">
        <v>129</v>
      </c>
      <c r="E137" s="184" t="s">
        <v>1234</v>
      </c>
      <c r="F137" s="185" t="s">
        <v>1235</v>
      </c>
      <c r="G137" s="186" t="s">
        <v>310</v>
      </c>
      <c r="H137" s="187">
        <v>1</v>
      </c>
      <c r="I137" s="188"/>
      <c r="J137" s="189">
        <f t="shared" si="30"/>
        <v>0</v>
      </c>
      <c r="K137" s="185" t="s">
        <v>33</v>
      </c>
      <c r="L137" s="61"/>
      <c r="M137" s="190" t="s">
        <v>33</v>
      </c>
      <c r="N137" s="191" t="s">
        <v>48</v>
      </c>
      <c r="O137" s="42"/>
      <c r="P137" s="192">
        <f t="shared" si="31"/>
        <v>0</v>
      </c>
      <c r="Q137" s="192">
        <v>2.2579999999999999E-2</v>
      </c>
      <c r="R137" s="192">
        <f t="shared" si="32"/>
        <v>2.2579999999999999E-2</v>
      </c>
      <c r="S137" s="192">
        <v>0</v>
      </c>
      <c r="T137" s="193">
        <f t="shared" si="33"/>
        <v>0</v>
      </c>
      <c r="AR137" s="24" t="s">
        <v>195</v>
      </c>
      <c r="AT137" s="24" t="s">
        <v>129</v>
      </c>
      <c r="AU137" s="24" t="s">
        <v>87</v>
      </c>
      <c r="AY137" s="24" t="s">
        <v>128</v>
      </c>
      <c r="BE137" s="194">
        <f t="shared" si="34"/>
        <v>0</v>
      </c>
      <c r="BF137" s="194">
        <f t="shared" si="35"/>
        <v>0</v>
      </c>
      <c r="BG137" s="194">
        <f t="shared" si="36"/>
        <v>0</v>
      </c>
      <c r="BH137" s="194">
        <f t="shared" si="37"/>
        <v>0</v>
      </c>
      <c r="BI137" s="194">
        <f t="shared" si="38"/>
        <v>0</v>
      </c>
      <c r="BJ137" s="24" t="s">
        <v>84</v>
      </c>
      <c r="BK137" s="194">
        <f t="shared" si="39"/>
        <v>0</v>
      </c>
      <c r="BL137" s="24" t="s">
        <v>195</v>
      </c>
      <c r="BM137" s="24" t="s">
        <v>1236</v>
      </c>
    </row>
    <row r="138" spans="2:65" s="1" customFormat="1" ht="16.5" customHeight="1">
      <c r="B138" s="41"/>
      <c r="C138" s="183" t="s">
        <v>883</v>
      </c>
      <c r="D138" s="183" t="s">
        <v>129</v>
      </c>
      <c r="E138" s="184" t="s">
        <v>1237</v>
      </c>
      <c r="F138" s="185" t="s">
        <v>1238</v>
      </c>
      <c r="G138" s="186" t="s">
        <v>310</v>
      </c>
      <c r="H138" s="187">
        <v>1</v>
      </c>
      <c r="I138" s="188"/>
      <c r="J138" s="189">
        <f t="shared" si="30"/>
        <v>0</v>
      </c>
      <c r="K138" s="185" t="s">
        <v>33</v>
      </c>
      <c r="L138" s="61"/>
      <c r="M138" s="190" t="s">
        <v>33</v>
      </c>
      <c r="N138" s="191" t="s">
        <v>48</v>
      </c>
      <c r="O138" s="42"/>
      <c r="P138" s="192">
        <f t="shared" si="31"/>
        <v>0</v>
      </c>
      <c r="Q138" s="192">
        <v>2.2579999999999999E-2</v>
      </c>
      <c r="R138" s="192">
        <f t="shared" si="32"/>
        <v>2.2579999999999999E-2</v>
      </c>
      <c r="S138" s="192">
        <v>0</v>
      </c>
      <c r="T138" s="193">
        <f t="shared" si="33"/>
        <v>0</v>
      </c>
      <c r="AR138" s="24" t="s">
        <v>195</v>
      </c>
      <c r="AT138" s="24" t="s">
        <v>129</v>
      </c>
      <c r="AU138" s="24" t="s">
        <v>87</v>
      </c>
      <c r="AY138" s="24" t="s">
        <v>128</v>
      </c>
      <c r="BE138" s="194">
        <f t="shared" si="34"/>
        <v>0</v>
      </c>
      <c r="BF138" s="194">
        <f t="shared" si="35"/>
        <v>0</v>
      </c>
      <c r="BG138" s="194">
        <f t="shared" si="36"/>
        <v>0</v>
      </c>
      <c r="BH138" s="194">
        <f t="shared" si="37"/>
        <v>0</v>
      </c>
      <c r="BI138" s="194">
        <f t="shared" si="38"/>
        <v>0</v>
      </c>
      <c r="BJ138" s="24" t="s">
        <v>84</v>
      </c>
      <c r="BK138" s="194">
        <f t="shared" si="39"/>
        <v>0</v>
      </c>
      <c r="BL138" s="24" t="s">
        <v>195</v>
      </c>
      <c r="BM138" s="24" t="s">
        <v>1239</v>
      </c>
    </row>
    <row r="139" spans="2:65" s="1" customFormat="1" ht="16.5" customHeight="1">
      <c r="B139" s="41"/>
      <c r="C139" s="183" t="s">
        <v>660</v>
      </c>
      <c r="D139" s="183" t="s">
        <v>129</v>
      </c>
      <c r="E139" s="184" t="s">
        <v>1240</v>
      </c>
      <c r="F139" s="185" t="s">
        <v>1241</v>
      </c>
      <c r="G139" s="186" t="s">
        <v>310</v>
      </c>
      <c r="H139" s="187">
        <v>98</v>
      </c>
      <c r="I139" s="188"/>
      <c r="J139" s="189">
        <f t="shared" si="30"/>
        <v>0</v>
      </c>
      <c r="K139" s="185" t="s">
        <v>274</v>
      </c>
      <c r="L139" s="61"/>
      <c r="M139" s="190" t="s">
        <v>33</v>
      </c>
      <c r="N139" s="191" t="s">
        <v>48</v>
      </c>
      <c r="O139" s="42"/>
      <c r="P139" s="192">
        <f t="shared" si="31"/>
        <v>0</v>
      </c>
      <c r="Q139" s="192">
        <v>6.0000000000000002E-5</v>
      </c>
      <c r="R139" s="192">
        <f t="shared" si="32"/>
        <v>5.8799999999999998E-3</v>
      </c>
      <c r="S139" s="192">
        <v>0</v>
      </c>
      <c r="T139" s="193">
        <f t="shared" si="33"/>
        <v>0</v>
      </c>
      <c r="AR139" s="24" t="s">
        <v>195</v>
      </c>
      <c r="AT139" s="24" t="s">
        <v>129</v>
      </c>
      <c r="AU139" s="24" t="s">
        <v>87</v>
      </c>
      <c r="AY139" s="24" t="s">
        <v>128</v>
      </c>
      <c r="BE139" s="194">
        <f t="shared" si="34"/>
        <v>0</v>
      </c>
      <c r="BF139" s="194">
        <f t="shared" si="35"/>
        <v>0</v>
      </c>
      <c r="BG139" s="194">
        <f t="shared" si="36"/>
        <v>0</v>
      </c>
      <c r="BH139" s="194">
        <f t="shared" si="37"/>
        <v>0</v>
      </c>
      <c r="BI139" s="194">
        <f t="shared" si="38"/>
        <v>0</v>
      </c>
      <c r="BJ139" s="24" t="s">
        <v>84</v>
      </c>
      <c r="BK139" s="194">
        <f t="shared" si="39"/>
        <v>0</v>
      </c>
      <c r="BL139" s="24" t="s">
        <v>195</v>
      </c>
      <c r="BM139" s="24" t="s">
        <v>1242</v>
      </c>
    </row>
    <row r="140" spans="2:65" s="1" customFormat="1" ht="16.5" customHeight="1">
      <c r="B140" s="41"/>
      <c r="C140" s="183" t="s">
        <v>486</v>
      </c>
      <c r="D140" s="183" t="s">
        <v>129</v>
      </c>
      <c r="E140" s="184" t="s">
        <v>1243</v>
      </c>
      <c r="F140" s="185" t="s">
        <v>1244</v>
      </c>
      <c r="G140" s="186" t="s">
        <v>310</v>
      </c>
      <c r="H140" s="187">
        <v>216</v>
      </c>
      <c r="I140" s="188"/>
      <c r="J140" s="189">
        <f t="shared" si="30"/>
        <v>0</v>
      </c>
      <c r="K140" s="185" t="s">
        <v>274</v>
      </c>
      <c r="L140" s="61"/>
      <c r="M140" s="190" t="s">
        <v>33</v>
      </c>
      <c r="N140" s="191" t="s">
        <v>48</v>
      </c>
      <c r="O140" s="42"/>
      <c r="P140" s="192">
        <f t="shared" si="31"/>
        <v>0</v>
      </c>
      <c r="Q140" s="192">
        <v>4.0000000000000003E-5</v>
      </c>
      <c r="R140" s="192">
        <f t="shared" si="32"/>
        <v>8.6400000000000001E-3</v>
      </c>
      <c r="S140" s="192">
        <v>4.4999999999999999E-4</v>
      </c>
      <c r="T140" s="193">
        <f t="shared" si="33"/>
        <v>9.7199999999999995E-2</v>
      </c>
      <c r="AR140" s="24" t="s">
        <v>195</v>
      </c>
      <c r="AT140" s="24" t="s">
        <v>129</v>
      </c>
      <c r="AU140" s="24" t="s">
        <v>87</v>
      </c>
      <c r="AY140" s="24" t="s">
        <v>128</v>
      </c>
      <c r="BE140" s="194">
        <f t="shared" si="34"/>
        <v>0</v>
      </c>
      <c r="BF140" s="194">
        <f t="shared" si="35"/>
        <v>0</v>
      </c>
      <c r="BG140" s="194">
        <f t="shared" si="36"/>
        <v>0</v>
      </c>
      <c r="BH140" s="194">
        <f t="shared" si="37"/>
        <v>0</v>
      </c>
      <c r="BI140" s="194">
        <f t="shared" si="38"/>
        <v>0</v>
      </c>
      <c r="BJ140" s="24" t="s">
        <v>84</v>
      </c>
      <c r="BK140" s="194">
        <f t="shared" si="39"/>
        <v>0</v>
      </c>
      <c r="BL140" s="24" t="s">
        <v>195</v>
      </c>
      <c r="BM140" s="24" t="s">
        <v>1245</v>
      </c>
    </row>
    <row r="141" spans="2:65" s="1" customFormat="1" ht="16.5" customHeight="1">
      <c r="B141" s="41"/>
      <c r="C141" s="183" t="s">
        <v>391</v>
      </c>
      <c r="D141" s="183" t="s">
        <v>129</v>
      </c>
      <c r="E141" s="184" t="s">
        <v>1246</v>
      </c>
      <c r="F141" s="185" t="s">
        <v>1247</v>
      </c>
      <c r="G141" s="186" t="s">
        <v>310</v>
      </c>
      <c r="H141" s="187">
        <v>458</v>
      </c>
      <c r="I141" s="188"/>
      <c r="J141" s="189">
        <f t="shared" si="30"/>
        <v>0</v>
      </c>
      <c r="K141" s="185" t="s">
        <v>274</v>
      </c>
      <c r="L141" s="61"/>
      <c r="M141" s="190" t="s">
        <v>33</v>
      </c>
      <c r="N141" s="191" t="s">
        <v>48</v>
      </c>
      <c r="O141" s="42"/>
      <c r="P141" s="192">
        <f t="shared" si="31"/>
        <v>0</v>
      </c>
      <c r="Q141" s="192">
        <v>9.0000000000000006E-5</v>
      </c>
      <c r="R141" s="192">
        <f t="shared" si="32"/>
        <v>4.122E-2</v>
      </c>
      <c r="S141" s="192">
        <v>4.4999999999999999E-4</v>
      </c>
      <c r="T141" s="193">
        <f t="shared" si="33"/>
        <v>0.20610000000000001</v>
      </c>
      <c r="AR141" s="24" t="s">
        <v>195</v>
      </c>
      <c r="AT141" s="24" t="s">
        <v>129</v>
      </c>
      <c r="AU141" s="24" t="s">
        <v>87</v>
      </c>
      <c r="AY141" s="24" t="s">
        <v>128</v>
      </c>
      <c r="BE141" s="194">
        <f t="shared" si="34"/>
        <v>0</v>
      </c>
      <c r="BF141" s="194">
        <f t="shared" si="35"/>
        <v>0</v>
      </c>
      <c r="BG141" s="194">
        <f t="shared" si="36"/>
        <v>0</v>
      </c>
      <c r="BH141" s="194">
        <f t="shared" si="37"/>
        <v>0</v>
      </c>
      <c r="BI141" s="194">
        <f t="shared" si="38"/>
        <v>0</v>
      </c>
      <c r="BJ141" s="24" t="s">
        <v>84</v>
      </c>
      <c r="BK141" s="194">
        <f t="shared" si="39"/>
        <v>0</v>
      </c>
      <c r="BL141" s="24" t="s">
        <v>195</v>
      </c>
      <c r="BM141" s="24" t="s">
        <v>1248</v>
      </c>
    </row>
    <row r="142" spans="2:65" s="1" customFormat="1" ht="16.5" customHeight="1">
      <c r="B142" s="41"/>
      <c r="C142" s="183" t="s">
        <v>426</v>
      </c>
      <c r="D142" s="183" t="s">
        <v>129</v>
      </c>
      <c r="E142" s="184" t="s">
        <v>1249</v>
      </c>
      <c r="F142" s="185" t="s">
        <v>1250</v>
      </c>
      <c r="G142" s="186" t="s">
        <v>310</v>
      </c>
      <c r="H142" s="187">
        <v>86</v>
      </c>
      <c r="I142" s="188"/>
      <c r="J142" s="189">
        <f t="shared" si="30"/>
        <v>0</v>
      </c>
      <c r="K142" s="185" t="s">
        <v>274</v>
      </c>
      <c r="L142" s="61"/>
      <c r="M142" s="190" t="s">
        <v>33</v>
      </c>
      <c r="N142" s="191" t="s">
        <v>48</v>
      </c>
      <c r="O142" s="42"/>
      <c r="P142" s="192">
        <f t="shared" si="31"/>
        <v>0</v>
      </c>
      <c r="Q142" s="192">
        <v>1.2999999999999999E-4</v>
      </c>
      <c r="R142" s="192">
        <f t="shared" si="32"/>
        <v>1.1179999999999999E-2</v>
      </c>
      <c r="S142" s="192">
        <v>1.1000000000000001E-3</v>
      </c>
      <c r="T142" s="193">
        <f t="shared" si="33"/>
        <v>9.4600000000000004E-2</v>
      </c>
      <c r="AR142" s="24" t="s">
        <v>195</v>
      </c>
      <c r="AT142" s="24" t="s">
        <v>129</v>
      </c>
      <c r="AU142" s="24" t="s">
        <v>87</v>
      </c>
      <c r="AY142" s="24" t="s">
        <v>128</v>
      </c>
      <c r="BE142" s="194">
        <f t="shared" si="34"/>
        <v>0</v>
      </c>
      <c r="BF142" s="194">
        <f t="shared" si="35"/>
        <v>0</v>
      </c>
      <c r="BG142" s="194">
        <f t="shared" si="36"/>
        <v>0</v>
      </c>
      <c r="BH142" s="194">
        <f t="shared" si="37"/>
        <v>0</v>
      </c>
      <c r="BI142" s="194">
        <f t="shared" si="38"/>
        <v>0</v>
      </c>
      <c r="BJ142" s="24" t="s">
        <v>84</v>
      </c>
      <c r="BK142" s="194">
        <f t="shared" si="39"/>
        <v>0</v>
      </c>
      <c r="BL142" s="24" t="s">
        <v>195</v>
      </c>
      <c r="BM142" s="24" t="s">
        <v>1251</v>
      </c>
    </row>
    <row r="143" spans="2:65" s="1" customFormat="1" ht="16.5" customHeight="1">
      <c r="B143" s="41"/>
      <c r="C143" s="183" t="s">
        <v>665</v>
      </c>
      <c r="D143" s="183" t="s">
        <v>129</v>
      </c>
      <c r="E143" s="184" t="s">
        <v>1252</v>
      </c>
      <c r="F143" s="185" t="s">
        <v>1253</v>
      </c>
      <c r="G143" s="186" t="s">
        <v>310</v>
      </c>
      <c r="H143" s="187">
        <v>41</v>
      </c>
      <c r="I143" s="188"/>
      <c r="J143" s="189">
        <f t="shared" si="30"/>
        <v>0</v>
      </c>
      <c r="K143" s="185" t="s">
        <v>274</v>
      </c>
      <c r="L143" s="61"/>
      <c r="M143" s="190" t="s">
        <v>33</v>
      </c>
      <c r="N143" s="191" t="s">
        <v>48</v>
      </c>
      <c r="O143" s="42"/>
      <c r="P143" s="192">
        <f t="shared" si="31"/>
        <v>0</v>
      </c>
      <c r="Q143" s="192">
        <v>2.1000000000000001E-4</v>
      </c>
      <c r="R143" s="192">
        <f t="shared" si="32"/>
        <v>8.6099999999999996E-3</v>
      </c>
      <c r="S143" s="192">
        <v>3.5000000000000001E-3</v>
      </c>
      <c r="T143" s="193">
        <f t="shared" si="33"/>
        <v>0.14350000000000002</v>
      </c>
      <c r="AR143" s="24" t="s">
        <v>195</v>
      </c>
      <c r="AT143" s="24" t="s">
        <v>129</v>
      </c>
      <c r="AU143" s="24" t="s">
        <v>87</v>
      </c>
      <c r="AY143" s="24" t="s">
        <v>128</v>
      </c>
      <c r="BE143" s="194">
        <f t="shared" si="34"/>
        <v>0</v>
      </c>
      <c r="BF143" s="194">
        <f t="shared" si="35"/>
        <v>0</v>
      </c>
      <c r="BG143" s="194">
        <f t="shared" si="36"/>
        <v>0</v>
      </c>
      <c r="BH143" s="194">
        <f t="shared" si="37"/>
        <v>0</v>
      </c>
      <c r="BI143" s="194">
        <f t="shared" si="38"/>
        <v>0</v>
      </c>
      <c r="BJ143" s="24" t="s">
        <v>84</v>
      </c>
      <c r="BK143" s="194">
        <f t="shared" si="39"/>
        <v>0</v>
      </c>
      <c r="BL143" s="24" t="s">
        <v>195</v>
      </c>
      <c r="BM143" s="24" t="s">
        <v>1254</v>
      </c>
    </row>
    <row r="144" spans="2:65" s="1" customFormat="1" ht="16.5" customHeight="1">
      <c r="B144" s="41"/>
      <c r="C144" s="183" t="s">
        <v>669</v>
      </c>
      <c r="D144" s="183" t="s">
        <v>129</v>
      </c>
      <c r="E144" s="184" t="s">
        <v>1255</v>
      </c>
      <c r="F144" s="185" t="s">
        <v>1256</v>
      </c>
      <c r="G144" s="186" t="s">
        <v>310</v>
      </c>
      <c r="H144" s="187">
        <v>5</v>
      </c>
      <c r="I144" s="188"/>
      <c r="J144" s="189">
        <f t="shared" si="30"/>
        <v>0</v>
      </c>
      <c r="K144" s="185" t="s">
        <v>274</v>
      </c>
      <c r="L144" s="61"/>
      <c r="M144" s="190" t="s">
        <v>33</v>
      </c>
      <c r="N144" s="191" t="s">
        <v>48</v>
      </c>
      <c r="O144" s="42"/>
      <c r="P144" s="192">
        <f t="shared" si="31"/>
        <v>0</v>
      </c>
      <c r="Q144" s="192">
        <v>2.0000000000000002E-5</v>
      </c>
      <c r="R144" s="192">
        <f t="shared" si="32"/>
        <v>1E-4</v>
      </c>
      <c r="S144" s="192">
        <v>8.3000000000000004E-2</v>
      </c>
      <c r="T144" s="193">
        <f t="shared" si="33"/>
        <v>0.41500000000000004</v>
      </c>
      <c r="AR144" s="24" t="s">
        <v>195</v>
      </c>
      <c r="AT144" s="24" t="s">
        <v>129</v>
      </c>
      <c r="AU144" s="24" t="s">
        <v>87</v>
      </c>
      <c r="AY144" s="24" t="s">
        <v>128</v>
      </c>
      <c r="BE144" s="194">
        <f t="shared" si="34"/>
        <v>0</v>
      </c>
      <c r="BF144" s="194">
        <f t="shared" si="35"/>
        <v>0</v>
      </c>
      <c r="BG144" s="194">
        <f t="shared" si="36"/>
        <v>0</v>
      </c>
      <c r="BH144" s="194">
        <f t="shared" si="37"/>
        <v>0</v>
      </c>
      <c r="BI144" s="194">
        <f t="shared" si="38"/>
        <v>0</v>
      </c>
      <c r="BJ144" s="24" t="s">
        <v>84</v>
      </c>
      <c r="BK144" s="194">
        <f t="shared" si="39"/>
        <v>0</v>
      </c>
      <c r="BL144" s="24" t="s">
        <v>195</v>
      </c>
      <c r="BM144" s="24" t="s">
        <v>1257</v>
      </c>
    </row>
    <row r="145" spans="2:65" s="1" customFormat="1" ht="16.5" customHeight="1">
      <c r="B145" s="41"/>
      <c r="C145" s="183" t="s">
        <v>397</v>
      </c>
      <c r="D145" s="183" t="s">
        <v>129</v>
      </c>
      <c r="E145" s="184" t="s">
        <v>1258</v>
      </c>
      <c r="F145" s="185" t="s">
        <v>1259</v>
      </c>
      <c r="G145" s="186" t="s">
        <v>310</v>
      </c>
      <c r="H145" s="187">
        <v>82</v>
      </c>
      <c r="I145" s="188"/>
      <c r="J145" s="189">
        <f t="shared" si="30"/>
        <v>0</v>
      </c>
      <c r="K145" s="185" t="s">
        <v>274</v>
      </c>
      <c r="L145" s="61"/>
      <c r="M145" s="190" t="s">
        <v>33</v>
      </c>
      <c r="N145" s="191" t="s">
        <v>48</v>
      </c>
      <c r="O145" s="42"/>
      <c r="P145" s="192">
        <f t="shared" si="31"/>
        <v>0</v>
      </c>
      <c r="Q145" s="192">
        <v>6.9999999999999994E-5</v>
      </c>
      <c r="R145" s="192">
        <f t="shared" si="32"/>
        <v>5.7399999999999994E-3</v>
      </c>
      <c r="S145" s="192">
        <v>0</v>
      </c>
      <c r="T145" s="193">
        <f t="shared" si="33"/>
        <v>0</v>
      </c>
      <c r="AR145" s="24" t="s">
        <v>195</v>
      </c>
      <c r="AT145" s="24" t="s">
        <v>129</v>
      </c>
      <c r="AU145" s="24" t="s">
        <v>87</v>
      </c>
      <c r="AY145" s="24" t="s">
        <v>128</v>
      </c>
      <c r="BE145" s="194">
        <f t="shared" si="34"/>
        <v>0</v>
      </c>
      <c r="BF145" s="194">
        <f t="shared" si="35"/>
        <v>0</v>
      </c>
      <c r="BG145" s="194">
        <f t="shared" si="36"/>
        <v>0</v>
      </c>
      <c r="BH145" s="194">
        <f t="shared" si="37"/>
        <v>0</v>
      </c>
      <c r="BI145" s="194">
        <f t="shared" si="38"/>
        <v>0</v>
      </c>
      <c r="BJ145" s="24" t="s">
        <v>84</v>
      </c>
      <c r="BK145" s="194">
        <f t="shared" si="39"/>
        <v>0</v>
      </c>
      <c r="BL145" s="24" t="s">
        <v>195</v>
      </c>
      <c r="BM145" s="24" t="s">
        <v>1260</v>
      </c>
    </row>
    <row r="146" spans="2:65" s="1" customFormat="1" ht="16.5" customHeight="1">
      <c r="B146" s="41"/>
      <c r="C146" s="243" t="s">
        <v>402</v>
      </c>
      <c r="D146" s="243" t="s">
        <v>319</v>
      </c>
      <c r="E146" s="244" t="s">
        <v>1261</v>
      </c>
      <c r="F146" s="245" t="s">
        <v>1262</v>
      </c>
      <c r="G146" s="246" t="s">
        <v>310</v>
      </c>
      <c r="H146" s="247">
        <v>41</v>
      </c>
      <c r="I146" s="248"/>
      <c r="J146" s="249">
        <f t="shared" si="30"/>
        <v>0</v>
      </c>
      <c r="K146" s="245" t="s">
        <v>33</v>
      </c>
      <c r="L146" s="250"/>
      <c r="M146" s="251" t="s">
        <v>33</v>
      </c>
      <c r="N146" s="252" t="s">
        <v>48</v>
      </c>
      <c r="O146" s="42"/>
      <c r="P146" s="192">
        <f t="shared" si="31"/>
        <v>0</v>
      </c>
      <c r="Q146" s="192">
        <v>0</v>
      </c>
      <c r="R146" s="192">
        <f t="shared" si="32"/>
        <v>0</v>
      </c>
      <c r="S146" s="192">
        <v>0</v>
      </c>
      <c r="T146" s="193">
        <f t="shared" si="33"/>
        <v>0</v>
      </c>
      <c r="AR146" s="24" t="s">
        <v>411</v>
      </c>
      <c r="AT146" s="24" t="s">
        <v>319</v>
      </c>
      <c r="AU146" s="24" t="s">
        <v>87</v>
      </c>
      <c r="AY146" s="24" t="s">
        <v>128</v>
      </c>
      <c r="BE146" s="194">
        <f t="shared" si="34"/>
        <v>0</v>
      </c>
      <c r="BF146" s="194">
        <f t="shared" si="35"/>
        <v>0</v>
      </c>
      <c r="BG146" s="194">
        <f t="shared" si="36"/>
        <v>0</v>
      </c>
      <c r="BH146" s="194">
        <f t="shared" si="37"/>
        <v>0</v>
      </c>
      <c r="BI146" s="194">
        <f t="shared" si="38"/>
        <v>0</v>
      </c>
      <c r="BJ146" s="24" t="s">
        <v>84</v>
      </c>
      <c r="BK146" s="194">
        <f t="shared" si="39"/>
        <v>0</v>
      </c>
      <c r="BL146" s="24" t="s">
        <v>195</v>
      </c>
      <c r="BM146" s="24" t="s">
        <v>1263</v>
      </c>
    </row>
    <row r="147" spans="2:65" s="1" customFormat="1" ht="25.5" customHeight="1">
      <c r="B147" s="41"/>
      <c r="C147" s="243" t="s">
        <v>406</v>
      </c>
      <c r="D147" s="243" t="s">
        <v>319</v>
      </c>
      <c r="E147" s="244" t="s">
        <v>1264</v>
      </c>
      <c r="F147" s="245" t="s">
        <v>1265</v>
      </c>
      <c r="G147" s="246" t="s">
        <v>310</v>
      </c>
      <c r="H147" s="247">
        <v>41</v>
      </c>
      <c r="I147" s="248"/>
      <c r="J147" s="249">
        <f t="shared" si="30"/>
        <v>0</v>
      </c>
      <c r="K147" s="245" t="s">
        <v>33</v>
      </c>
      <c r="L147" s="250"/>
      <c r="M147" s="251" t="s">
        <v>33</v>
      </c>
      <c r="N147" s="252" t="s">
        <v>48</v>
      </c>
      <c r="O147" s="42"/>
      <c r="P147" s="192">
        <f t="shared" si="31"/>
        <v>0</v>
      </c>
      <c r="Q147" s="192">
        <v>0</v>
      </c>
      <c r="R147" s="192">
        <f t="shared" si="32"/>
        <v>0</v>
      </c>
      <c r="S147" s="192">
        <v>0</v>
      </c>
      <c r="T147" s="193">
        <f t="shared" si="33"/>
        <v>0</v>
      </c>
      <c r="AR147" s="24" t="s">
        <v>411</v>
      </c>
      <c r="AT147" s="24" t="s">
        <v>319</v>
      </c>
      <c r="AU147" s="24" t="s">
        <v>87</v>
      </c>
      <c r="AY147" s="24" t="s">
        <v>128</v>
      </c>
      <c r="BE147" s="194">
        <f t="shared" si="34"/>
        <v>0</v>
      </c>
      <c r="BF147" s="194">
        <f t="shared" si="35"/>
        <v>0</v>
      </c>
      <c r="BG147" s="194">
        <f t="shared" si="36"/>
        <v>0</v>
      </c>
      <c r="BH147" s="194">
        <f t="shared" si="37"/>
        <v>0</v>
      </c>
      <c r="BI147" s="194">
        <f t="shared" si="38"/>
        <v>0</v>
      </c>
      <c r="BJ147" s="24" t="s">
        <v>84</v>
      </c>
      <c r="BK147" s="194">
        <f t="shared" si="39"/>
        <v>0</v>
      </c>
      <c r="BL147" s="24" t="s">
        <v>195</v>
      </c>
      <c r="BM147" s="24" t="s">
        <v>1266</v>
      </c>
    </row>
    <row r="148" spans="2:65" s="1" customFormat="1" ht="16.5" customHeight="1">
      <c r="B148" s="41"/>
      <c r="C148" s="183" t="s">
        <v>434</v>
      </c>
      <c r="D148" s="183" t="s">
        <v>129</v>
      </c>
      <c r="E148" s="184" t="s">
        <v>1258</v>
      </c>
      <c r="F148" s="185" t="s">
        <v>1259</v>
      </c>
      <c r="G148" s="186" t="s">
        <v>310</v>
      </c>
      <c r="H148" s="187">
        <v>2</v>
      </c>
      <c r="I148" s="188"/>
      <c r="J148" s="189">
        <f t="shared" si="30"/>
        <v>0</v>
      </c>
      <c r="K148" s="185" t="s">
        <v>274</v>
      </c>
      <c r="L148" s="61"/>
      <c r="M148" s="190" t="s">
        <v>33</v>
      </c>
      <c r="N148" s="191" t="s">
        <v>48</v>
      </c>
      <c r="O148" s="42"/>
      <c r="P148" s="192">
        <f t="shared" si="31"/>
        <v>0</v>
      </c>
      <c r="Q148" s="192">
        <v>6.9999999999999994E-5</v>
      </c>
      <c r="R148" s="192">
        <f t="shared" si="32"/>
        <v>1.3999999999999999E-4</v>
      </c>
      <c r="S148" s="192">
        <v>0</v>
      </c>
      <c r="T148" s="193">
        <f t="shared" si="33"/>
        <v>0</v>
      </c>
      <c r="AR148" s="24" t="s">
        <v>195</v>
      </c>
      <c r="AT148" s="24" t="s">
        <v>129</v>
      </c>
      <c r="AU148" s="24" t="s">
        <v>87</v>
      </c>
      <c r="AY148" s="24" t="s">
        <v>128</v>
      </c>
      <c r="BE148" s="194">
        <f t="shared" si="34"/>
        <v>0</v>
      </c>
      <c r="BF148" s="194">
        <f t="shared" si="35"/>
        <v>0</v>
      </c>
      <c r="BG148" s="194">
        <f t="shared" si="36"/>
        <v>0</v>
      </c>
      <c r="BH148" s="194">
        <f t="shared" si="37"/>
        <v>0</v>
      </c>
      <c r="BI148" s="194">
        <f t="shared" si="38"/>
        <v>0</v>
      </c>
      <c r="BJ148" s="24" t="s">
        <v>84</v>
      </c>
      <c r="BK148" s="194">
        <f t="shared" si="39"/>
        <v>0</v>
      </c>
      <c r="BL148" s="24" t="s">
        <v>195</v>
      </c>
      <c r="BM148" s="24" t="s">
        <v>1267</v>
      </c>
    </row>
    <row r="149" spans="2:65" s="1" customFormat="1" ht="16.5" customHeight="1">
      <c r="B149" s="41"/>
      <c r="C149" s="243" t="s">
        <v>440</v>
      </c>
      <c r="D149" s="243" t="s">
        <v>319</v>
      </c>
      <c r="E149" s="244" t="s">
        <v>1268</v>
      </c>
      <c r="F149" s="245" t="s">
        <v>1269</v>
      </c>
      <c r="G149" s="246" t="s">
        <v>310</v>
      </c>
      <c r="H149" s="247">
        <v>2</v>
      </c>
      <c r="I149" s="248"/>
      <c r="J149" s="249">
        <f t="shared" si="30"/>
        <v>0</v>
      </c>
      <c r="K149" s="245" t="s">
        <v>274</v>
      </c>
      <c r="L149" s="250"/>
      <c r="M149" s="251" t="s">
        <v>33</v>
      </c>
      <c r="N149" s="252" t="s">
        <v>48</v>
      </c>
      <c r="O149" s="42"/>
      <c r="P149" s="192">
        <f t="shared" si="31"/>
        <v>0</v>
      </c>
      <c r="Q149" s="192">
        <v>1.44E-4</v>
      </c>
      <c r="R149" s="192">
        <f t="shared" si="32"/>
        <v>2.8800000000000001E-4</v>
      </c>
      <c r="S149" s="192">
        <v>0</v>
      </c>
      <c r="T149" s="193">
        <f t="shared" si="33"/>
        <v>0</v>
      </c>
      <c r="AR149" s="24" t="s">
        <v>411</v>
      </c>
      <c r="AT149" s="24" t="s">
        <v>319</v>
      </c>
      <c r="AU149" s="24" t="s">
        <v>87</v>
      </c>
      <c r="AY149" s="24" t="s">
        <v>128</v>
      </c>
      <c r="BE149" s="194">
        <f t="shared" si="34"/>
        <v>0</v>
      </c>
      <c r="BF149" s="194">
        <f t="shared" si="35"/>
        <v>0</v>
      </c>
      <c r="BG149" s="194">
        <f t="shared" si="36"/>
        <v>0</v>
      </c>
      <c r="BH149" s="194">
        <f t="shared" si="37"/>
        <v>0</v>
      </c>
      <c r="BI149" s="194">
        <f t="shared" si="38"/>
        <v>0</v>
      </c>
      <c r="BJ149" s="24" t="s">
        <v>84</v>
      </c>
      <c r="BK149" s="194">
        <f t="shared" si="39"/>
        <v>0</v>
      </c>
      <c r="BL149" s="24" t="s">
        <v>195</v>
      </c>
      <c r="BM149" s="24" t="s">
        <v>1270</v>
      </c>
    </row>
    <row r="150" spans="2:65" s="1" customFormat="1" ht="16.5" customHeight="1">
      <c r="B150" s="41"/>
      <c r="C150" s="183" t="s">
        <v>411</v>
      </c>
      <c r="D150" s="183" t="s">
        <v>129</v>
      </c>
      <c r="E150" s="184" t="s">
        <v>1271</v>
      </c>
      <c r="F150" s="185" t="s">
        <v>1272</v>
      </c>
      <c r="G150" s="186" t="s">
        <v>310</v>
      </c>
      <c r="H150" s="187">
        <v>350</v>
      </c>
      <c r="I150" s="188"/>
      <c r="J150" s="189">
        <f t="shared" si="30"/>
        <v>0</v>
      </c>
      <c r="K150" s="185" t="s">
        <v>274</v>
      </c>
      <c r="L150" s="61"/>
      <c r="M150" s="190" t="s">
        <v>33</v>
      </c>
      <c r="N150" s="191" t="s">
        <v>48</v>
      </c>
      <c r="O150" s="42"/>
      <c r="P150" s="192">
        <f t="shared" si="31"/>
        <v>0</v>
      </c>
      <c r="Q150" s="192">
        <v>8.0000000000000007E-5</v>
      </c>
      <c r="R150" s="192">
        <f t="shared" si="32"/>
        <v>2.8000000000000001E-2</v>
      </c>
      <c r="S150" s="192">
        <v>0</v>
      </c>
      <c r="T150" s="193">
        <f t="shared" si="33"/>
        <v>0</v>
      </c>
      <c r="AR150" s="24" t="s">
        <v>195</v>
      </c>
      <c r="AT150" s="24" t="s">
        <v>129</v>
      </c>
      <c r="AU150" s="24" t="s">
        <v>87</v>
      </c>
      <c r="AY150" s="24" t="s">
        <v>128</v>
      </c>
      <c r="BE150" s="194">
        <f t="shared" si="34"/>
        <v>0</v>
      </c>
      <c r="BF150" s="194">
        <f t="shared" si="35"/>
        <v>0</v>
      </c>
      <c r="BG150" s="194">
        <f t="shared" si="36"/>
        <v>0</v>
      </c>
      <c r="BH150" s="194">
        <f t="shared" si="37"/>
        <v>0</v>
      </c>
      <c r="BI150" s="194">
        <f t="shared" si="38"/>
        <v>0</v>
      </c>
      <c r="BJ150" s="24" t="s">
        <v>84</v>
      </c>
      <c r="BK150" s="194">
        <f t="shared" si="39"/>
        <v>0</v>
      </c>
      <c r="BL150" s="24" t="s">
        <v>195</v>
      </c>
      <c r="BM150" s="24" t="s">
        <v>1273</v>
      </c>
    </row>
    <row r="151" spans="2:65" s="1" customFormat="1" ht="16.5" customHeight="1">
      <c r="B151" s="41"/>
      <c r="C151" s="243" t="s">
        <v>417</v>
      </c>
      <c r="D151" s="243" t="s">
        <v>319</v>
      </c>
      <c r="E151" s="244" t="s">
        <v>1274</v>
      </c>
      <c r="F151" s="245" t="s">
        <v>1275</v>
      </c>
      <c r="G151" s="246" t="s">
        <v>310</v>
      </c>
      <c r="H151" s="247">
        <v>174</v>
      </c>
      <c r="I151" s="248"/>
      <c r="J151" s="249">
        <f t="shared" si="30"/>
        <v>0</v>
      </c>
      <c r="K151" s="245" t="s">
        <v>33</v>
      </c>
      <c r="L151" s="250"/>
      <c r="M151" s="251" t="s">
        <v>33</v>
      </c>
      <c r="N151" s="252" t="s">
        <v>48</v>
      </c>
      <c r="O151" s="42"/>
      <c r="P151" s="192">
        <f t="shared" si="31"/>
        <v>0</v>
      </c>
      <c r="Q151" s="192">
        <v>0</v>
      </c>
      <c r="R151" s="192">
        <f t="shared" si="32"/>
        <v>0</v>
      </c>
      <c r="S151" s="192">
        <v>0</v>
      </c>
      <c r="T151" s="193">
        <f t="shared" si="33"/>
        <v>0</v>
      </c>
      <c r="AR151" s="24" t="s">
        <v>411</v>
      </c>
      <c r="AT151" s="24" t="s">
        <v>319</v>
      </c>
      <c r="AU151" s="24" t="s">
        <v>87</v>
      </c>
      <c r="AY151" s="24" t="s">
        <v>128</v>
      </c>
      <c r="BE151" s="194">
        <f t="shared" si="34"/>
        <v>0</v>
      </c>
      <c r="BF151" s="194">
        <f t="shared" si="35"/>
        <v>0</v>
      </c>
      <c r="BG151" s="194">
        <f t="shared" si="36"/>
        <v>0</v>
      </c>
      <c r="BH151" s="194">
        <f t="shared" si="37"/>
        <v>0</v>
      </c>
      <c r="BI151" s="194">
        <f t="shared" si="38"/>
        <v>0</v>
      </c>
      <c r="BJ151" s="24" t="s">
        <v>84</v>
      </c>
      <c r="BK151" s="194">
        <f t="shared" si="39"/>
        <v>0</v>
      </c>
      <c r="BL151" s="24" t="s">
        <v>195</v>
      </c>
      <c r="BM151" s="24" t="s">
        <v>1276</v>
      </c>
    </row>
    <row r="152" spans="2:65" s="1" customFormat="1" ht="16.5" customHeight="1">
      <c r="B152" s="41"/>
      <c r="C152" s="243" t="s">
        <v>674</v>
      </c>
      <c r="D152" s="243" t="s">
        <v>319</v>
      </c>
      <c r="E152" s="244" t="s">
        <v>1277</v>
      </c>
      <c r="F152" s="245" t="s">
        <v>1278</v>
      </c>
      <c r="G152" s="246" t="s">
        <v>310</v>
      </c>
      <c r="H152" s="247">
        <v>2</v>
      </c>
      <c r="I152" s="248"/>
      <c r="J152" s="249">
        <f t="shared" si="30"/>
        <v>0</v>
      </c>
      <c r="K152" s="245" t="s">
        <v>33</v>
      </c>
      <c r="L152" s="250"/>
      <c r="M152" s="251" t="s">
        <v>33</v>
      </c>
      <c r="N152" s="252" t="s">
        <v>48</v>
      </c>
      <c r="O152" s="42"/>
      <c r="P152" s="192">
        <f t="shared" si="31"/>
        <v>0</v>
      </c>
      <c r="Q152" s="192">
        <v>0</v>
      </c>
      <c r="R152" s="192">
        <f t="shared" si="32"/>
        <v>0</v>
      </c>
      <c r="S152" s="192">
        <v>0</v>
      </c>
      <c r="T152" s="193">
        <f t="shared" si="33"/>
        <v>0</v>
      </c>
      <c r="AR152" s="24" t="s">
        <v>411</v>
      </c>
      <c r="AT152" s="24" t="s">
        <v>319</v>
      </c>
      <c r="AU152" s="24" t="s">
        <v>87</v>
      </c>
      <c r="AY152" s="24" t="s">
        <v>128</v>
      </c>
      <c r="BE152" s="194">
        <f t="shared" si="34"/>
        <v>0</v>
      </c>
      <c r="BF152" s="194">
        <f t="shared" si="35"/>
        <v>0</v>
      </c>
      <c r="BG152" s="194">
        <f t="shared" si="36"/>
        <v>0</v>
      </c>
      <c r="BH152" s="194">
        <f t="shared" si="37"/>
        <v>0</v>
      </c>
      <c r="BI152" s="194">
        <f t="shared" si="38"/>
        <v>0</v>
      </c>
      <c r="BJ152" s="24" t="s">
        <v>84</v>
      </c>
      <c r="BK152" s="194">
        <f t="shared" si="39"/>
        <v>0</v>
      </c>
      <c r="BL152" s="24" t="s">
        <v>195</v>
      </c>
      <c r="BM152" s="24" t="s">
        <v>1279</v>
      </c>
    </row>
    <row r="153" spans="2:65" s="1" customFormat="1" ht="25.5" customHeight="1">
      <c r="B153" s="41"/>
      <c r="C153" s="243" t="s">
        <v>421</v>
      </c>
      <c r="D153" s="243" t="s">
        <v>319</v>
      </c>
      <c r="E153" s="244" t="s">
        <v>1280</v>
      </c>
      <c r="F153" s="245" t="s">
        <v>1281</v>
      </c>
      <c r="G153" s="246" t="s">
        <v>310</v>
      </c>
      <c r="H153" s="247">
        <v>174</v>
      </c>
      <c r="I153" s="248"/>
      <c r="J153" s="249">
        <f t="shared" si="30"/>
        <v>0</v>
      </c>
      <c r="K153" s="245" t="s">
        <v>33</v>
      </c>
      <c r="L153" s="250"/>
      <c r="M153" s="251" t="s">
        <v>33</v>
      </c>
      <c r="N153" s="252" t="s">
        <v>48</v>
      </c>
      <c r="O153" s="42"/>
      <c r="P153" s="192">
        <f t="shared" si="31"/>
        <v>0</v>
      </c>
      <c r="Q153" s="192">
        <v>0</v>
      </c>
      <c r="R153" s="192">
        <f t="shared" si="32"/>
        <v>0</v>
      </c>
      <c r="S153" s="192">
        <v>0</v>
      </c>
      <c r="T153" s="193">
        <f t="shared" si="33"/>
        <v>0</v>
      </c>
      <c r="AR153" s="24" t="s">
        <v>411</v>
      </c>
      <c r="AT153" s="24" t="s">
        <v>319</v>
      </c>
      <c r="AU153" s="24" t="s">
        <v>87</v>
      </c>
      <c r="AY153" s="24" t="s">
        <v>128</v>
      </c>
      <c r="BE153" s="194">
        <f t="shared" si="34"/>
        <v>0</v>
      </c>
      <c r="BF153" s="194">
        <f t="shared" si="35"/>
        <v>0</v>
      </c>
      <c r="BG153" s="194">
        <f t="shared" si="36"/>
        <v>0</v>
      </c>
      <c r="BH153" s="194">
        <f t="shared" si="37"/>
        <v>0</v>
      </c>
      <c r="BI153" s="194">
        <f t="shared" si="38"/>
        <v>0</v>
      </c>
      <c r="BJ153" s="24" t="s">
        <v>84</v>
      </c>
      <c r="BK153" s="194">
        <f t="shared" si="39"/>
        <v>0</v>
      </c>
      <c r="BL153" s="24" t="s">
        <v>195</v>
      </c>
      <c r="BM153" s="24" t="s">
        <v>1282</v>
      </c>
    </row>
    <row r="154" spans="2:65" s="1" customFormat="1" ht="25.5" customHeight="1">
      <c r="B154" s="41"/>
      <c r="C154" s="243" t="s">
        <v>688</v>
      </c>
      <c r="D154" s="243" t="s">
        <v>319</v>
      </c>
      <c r="E154" s="244" t="s">
        <v>1283</v>
      </c>
      <c r="F154" s="245" t="s">
        <v>1284</v>
      </c>
      <c r="G154" s="246" t="s">
        <v>310</v>
      </c>
      <c r="H154" s="247">
        <v>2</v>
      </c>
      <c r="I154" s="248"/>
      <c r="J154" s="249">
        <f t="shared" si="30"/>
        <v>0</v>
      </c>
      <c r="K154" s="245" t="s">
        <v>33</v>
      </c>
      <c r="L154" s="250"/>
      <c r="M154" s="251" t="s">
        <v>33</v>
      </c>
      <c r="N154" s="252" t="s">
        <v>48</v>
      </c>
      <c r="O154" s="42"/>
      <c r="P154" s="192">
        <f t="shared" si="31"/>
        <v>0</v>
      </c>
      <c r="Q154" s="192">
        <v>0</v>
      </c>
      <c r="R154" s="192">
        <f t="shared" si="32"/>
        <v>0</v>
      </c>
      <c r="S154" s="192">
        <v>0</v>
      </c>
      <c r="T154" s="193">
        <f t="shared" si="33"/>
        <v>0</v>
      </c>
      <c r="AR154" s="24" t="s">
        <v>411</v>
      </c>
      <c r="AT154" s="24" t="s">
        <v>319</v>
      </c>
      <c r="AU154" s="24" t="s">
        <v>87</v>
      </c>
      <c r="AY154" s="24" t="s">
        <v>128</v>
      </c>
      <c r="BE154" s="194">
        <f t="shared" si="34"/>
        <v>0</v>
      </c>
      <c r="BF154" s="194">
        <f t="shared" si="35"/>
        <v>0</v>
      </c>
      <c r="BG154" s="194">
        <f t="shared" si="36"/>
        <v>0</v>
      </c>
      <c r="BH154" s="194">
        <f t="shared" si="37"/>
        <v>0</v>
      </c>
      <c r="BI154" s="194">
        <f t="shared" si="38"/>
        <v>0</v>
      </c>
      <c r="BJ154" s="24" t="s">
        <v>84</v>
      </c>
      <c r="BK154" s="194">
        <f t="shared" si="39"/>
        <v>0</v>
      </c>
      <c r="BL154" s="24" t="s">
        <v>195</v>
      </c>
      <c r="BM154" s="24" t="s">
        <v>1285</v>
      </c>
    </row>
    <row r="155" spans="2:65" s="1" customFormat="1" ht="16.5" customHeight="1">
      <c r="B155" s="41"/>
      <c r="C155" s="183" t="s">
        <v>445</v>
      </c>
      <c r="D155" s="183" t="s">
        <v>129</v>
      </c>
      <c r="E155" s="184" t="s">
        <v>1271</v>
      </c>
      <c r="F155" s="185" t="s">
        <v>1272</v>
      </c>
      <c r="G155" s="186" t="s">
        <v>310</v>
      </c>
      <c r="H155" s="187">
        <v>22</v>
      </c>
      <c r="I155" s="188"/>
      <c r="J155" s="189">
        <f t="shared" si="30"/>
        <v>0</v>
      </c>
      <c r="K155" s="185" t="s">
        <v>274</v>
      </c>
      <c r="L155" s="61"/>
      <c r="M155" s="190" t="s">
        <v>33</v>
      </c>
      <c r="N155" s="191" t="s">
        <v>48</v>
      </c>
      <c r="O155" s="42"/>
      <c r="P155" s="192">
        <f t="shared" si="31"/>
        <v>0</v>
      </c>
      <c r="Q155" s="192">
        <v>8.0000000000000007E-5</v>
      </c>
      <c r="R155" s="192">
        <f t="shared" si="32"/>
        <v>1.7600000000000001E-3</v>
      </c>
      <c r="S155" s="192">
        <v>0</v>
      </c>
      <c r="T155" s="193">
        <f t="shared" si="33"/>
        <v>0</v>
      </c>
      <c r="AR155" s="24" t="s">
        <v>195</v>
      </c>
      <c r="AT155" s="24" t="s">
        <v>129</v>
      </c>
      <c r="AU155" s="24" t="s">
        <v>87</v>
      </c>
      <c r="AY155" s="24" t="s">
        <v>128</v>
      </c>
      <c r="BE155" s="194">
        <f t="shared" si="34"/>
        <v>0</v>
      </c>
      <c r="BF155" s="194">
        <f t="shared" si="35"/>
        <v>0</v>
      </c>
      <c r="BG155" s="194">
        <f t="shared" si="36"/>
        <v>0</v>
      </c>
      <c r="BH155" s="194">
        <f t="shared" si="37"/>
        <v>0</v>
      </c>
      <c r="BI155" s="194">
        <f t="shared" si="38"/>
        <v>0</v>
      </c>
      <c r="BJ155" s="24" t="s">
        <v>84</v>
      </c>
      <c r="BK155" s="194">
        <f t="shared" si="39"/>
        <v>0</v>
      </c>
      <c r="BL155" s="24" t="s">
        <v>195</v>
      </c>
      <c r="BM155" s="24" t="s">
        <v>1286</v>
      </c>
    </row>
    <row r="156" spans="2:65" s="1" customFormat="1" ht="16.5" customHeight="1">
      <c r="B156" s="41"/>
      <c r="C156" s="243" t="s">
        <v>450</v>
      </c>
      <c r="D156" s="243" t="s">
        <v>319</v>
      </c>
      <c r="E156" s="244" t="s">
        <v>1287</v>
      </c>
      <c r="F156" s="245" t="s">
        <v>1288</v>
      </c>
      <c r="G156" s="246" t="s">
        <v>310</v>
      </c>
      <c r="H156" s="247">
        <v>22</v>
      </c>
      <c r="I156" s="248"/>
      <c r="J156" s="249">
        <f t="shared" si="30"/>
        <v>0</v>
      </c>
      <c r="K156" s="245" t="s">
        <v>274</v>
      </c>
      <c r="L156" s="250"/>
      <c r="M156" s="251" t="s">
        <v>33</v>
      </c>
      <c r="N156" s="252" t="s">
        <v>48</v>
      </c>
      <c r="O156" s="42"/>
      <c r="P156" s="192">
        <f t="shared" si="31"/>
        <v>0</v>
      </c>
      <c r="Q156" s="192">
        <v>1.8599999999999999E-4</v>
      </c>
      <c r="R156" s="192">
        <f t="shared" si="32"/>
        <v>4.0920000000000002E-3</v>
      </c>
      <c r="S156" s="192">
        <v>0</v>
      </c>
      <c r="T156" s="193">
        <f t="shared" si="33"/>
        <v>0</v>
      </c>
      <c r="AR156" s="24" t="s">
        <v>411</v>
      </c>
      <c r="AT156" s="24" t="s">
        <v>319</v>
      </c>
      <c r="AU156" s="24" t="s">
        <v>87</v>
      </c>
      <c r="AY156" s="24" t="s">
        <v>128</v>
      </c>
      <c r="BE156" s="194">
        <f t="shared" si="34"/>
        <v>0</v>
      </c>
      <c r="BF156" s="194">
        <f t="shared" si="35"/>
        <v>0</v>
      </c>
      <c r="BG156" s="194">
        <f t="shared" si="36"/>
        <v>0</v>
      </c>
      <c r="BH156" s="194">
        <f t="shared" si="37"/>
        <v>0</v>
      </c>
      <c r="BI156" s="194">
        <f t="shared" si="38"/>
        <v>0</v>
      </c>
      <c r="BJ156" s="24" t="s">
        <v>84</v>
      </c>
      <c r="BK156" s="194">
        <f t="shared" si="39"/>
        <v>0</v>
      </c>
      <c r="BL156" s="24" t="s">
        <v>195</v>
      </c>
      <c r="BM156" s="24" t="s">
        <v>1289</v>
      </c>
    </row>
    <row r="157" spans="2:65" s="1" customFormat="1" ht="16.5" customHeight="1">
      <c r="B157" s="41"/>
      <c r="C157" s="183" t="s">
        <v>682</v>
      </c>
      <c r="D157" s="183" t="s">
        <v>129</v>
      </c>
      <c r="E157" s="184" t="s">
        <v>1290</v>
      </c>
      <c r="F157" s="185" t="s">
        <v>1291</v>
      </c>
      <c r="G157" s="186" t="s">
        <v>310</v>
      </c>
      <c r="H157" s="187">
        <v>352</v>
      </c>
      <c r="I157" s="188"/>
      <c r="J157" s="189">
        <f t="shared" si="30"/>
        <v>0</v>
      </c>
      <c r="K157" s="185" t="s">
        <v>274</v>
      </c>
      <c r="L157" s="61"/>
      <c r="M157" s="190" t="s">
        <v>33</v>
      </c>
      <c r="N157" s="191" t="s">
        <v>48</v>
      </c>
      <c r="O157" s="42"/>
      <c r="P157" s="192">
        <f t="shared" si="31"/>
        <v>0</v>
      </c>
      <c r="Q157" s="192">
        <v>1.1E-4</v>
      </c>
      <c r="R157" s="192">
        <f t="shared" si="32"/>
        <v>3.8720000000000004E-2</v>
      </c>
      <c r="S157" s="192">
        <v>0</v>
      </c>
      <c r="T157" s="193">
        <f t="shared" si="33"/>
        <v>0</v>
      </c>
      <c r="AR157" s="24" t="s">
        <v>195</v>
      </c>
      <c r="AT157" s="24" t="s">
        <v>129</v>
      </c>
      <c r="AU157" s="24" t="s">
        <v>87</v>
      </c>
      <c r="AY157" s="24" t="s">
        <v>128</v>
      </c>
      <c r="BE157" s="194">
        <f t="shared" si="34"/>
        <v>0</v>
      </c>
      <c r="BF157" s="194">
        <f t="shared" si="35"/>
        <v>0</v>
      </c>
      <c r="BG157" s="194">
        <f t="shared" si="36"/>
        <v>0</v>
      </c>
      <c r="BH157" s="194">
        <f t="shared" si="37"/>
        <v>0</v>
      </c>
      <c r="BI157" s="194">
        <f t="shared" si="38"/>
        <v>0</v>
      </c>
      <c r="BJ157" s="24" t="s">
        <v>84</v>
      </c>
      <c r="BK157" s="194">
        <f t="shared" si="39"/>
        <v>0</v>
      </c>
      <c r="BL157" s="24" t="s">
        <v>195</v>
      </c>
      <c r="BM157" s="24" t="s">
        <v>1292</v>
      </c>
    </row>
    <row r="158" spans="2:65" s="1" customFormat="1" ht="16.5" customHeight="1">
      <c r="B158" s="41"/>
      <c r="C158" s="243" t="s">
        <v>693</v>
      </c>
      <c r="D158" s="243" t="s">
        <v>319</v>
      </c>
      <c r="E158" s="244" t="s">
        <v>1293</v>
      </c>
      <c r="F158" s="245" t="s">
        <v>1294</v>
      </c>
      <c r="G158" s="246" t="s">
        <v>310</v>
      </c>
      <c r="H158" s="247">
        <v>174</v>
      </c>
      <c r="I158" s="248"/>
      <c r="J158" s="249">
        <f t="shared" si="30"/>
        <v>0</v>
      </c>
      <c r="K158" s="245" t="s">
        <v>33</v>
      </c>
      <c r="L158" s="250"/>
      <c r="M158" s="251" t="s">
        <v>33</v>
      </c>
      <c r="N158" s="252" t="s">
        <v>48</v>
      </c>
      <c r="O158" s="42"/>
      <c r="P158" s="192">
        <f t="shared" si="31"/>
        <v>0</v>
      </c>
      <c r="Q158" s="192">
        <v>0</v>
      </c>
      <c r="R158" s="192">
        <f t="shared" si="32"/>
        <v>0</v>
      </c>
      <c r="S158" s="192">
        <v>0</v>
      </c>
      <c r="T158" s="193">
        <f t="shared" si="33"/>
        <v>0</v>
      </c>
      <c r="AR158" s="24" t="s">
        <v>411</v>
      </c>
      <c r="AT158" s="24" t="s">
        <v>319</v>
      </c>
      <c r="AU158" s="24" t="s">
        <v>87</v>
      </c>
      <c r="AY158" s="24" t="s">
        <v>128</v>
      </c>
      <c r="BE158" s="194">
        <f t="shared" si="34"/>
        <v>0</v>
      </c>
      <c r="BF158" s="194">
        <f t="shared" si="35"/>
        <v>0</v>
      </c>
      <c r="BG158" s="194">
        <f t="shared" si="36"/>
        <v>0</v>
      </c>
      <c r="BH158" s="194">
        <f t="shared" si="37"/>
        <v>0</v>
      </c>
      <c r="BI158" s="194">
        <f t="shared" si="38"/>
        <v>0</v>
      </c>
      <c r="BJ158" s="24" t="s">
        <v>84</v>
      </c>
      <c r="BK158" s="194">
        <f t="shared" si="39"/>
        <v>0</v>
      </c>
      <c r="BL158" s="24" t="s">
        <v>195</v>
      </c>
      <c r="BM158" s="24" t="s">
        <v>1295</v>
      </c>
    </row>
    <row r="159" spans="2:65" s="1" customFormat="1" ht="16.5" customHeight="1">
      <c r="B159" s="41"/>
      <c r="C159" s="243" t="s">
        <v>698</v>
      </c>
      <c r="D159" s="243" t="s">
        <v>319</v>
      </c>
      <c r="E159" s="244" t="s">
        <v>1296</v>
      </c>
      <c r="F159" s="245" t="s">
        <v>1297</v>
      </c>
      <c r="G159" s="246" t="s">
        <v>310</v>
      </c>
      <c r="H159" s="247">
        <v>2</v>
      </c>
      <c r="I159" s="248"/>
      <c r="J159" s="249">
        <f t="shared" si="30"/>
        <v>0</v>
      </c>
      <c r="K159" s="245" t="s">
        <v>33</v>
      </c>
      <c r="L159" s="250"/>
      <c r="M159" s="251" t="s">
        <v>33</v>
      </c>
      <c r="N159" s="252" t="s">
        <v>48</v>
      </c>
      <c r="O159" s="42"/>
      <c r="P159" s="192">
        <f t="shared" si="31"/>
        <v>0</v>
      </c>
      <c r="Q159" s="192">
        <v>0</v>
      </c>
      <c r="R159" s="192">
        <f t="shared" si="32"/>
        <v>0</v>
      </c>
      <c r="S159" s="192">
        <v>0</v>
      </c>
      <c r="T159" s="193">
        <f t="shared" si="33"/>
        <v>0</v>
      </c>
      <c r="AR159" s="24" t="s">
        <v>411</v>
      </c>
      <c r="AT159" s="24" t="s">
        <v>319</v>
      </c>
      <c r="AU159" s="24" t="s">
        <v>87</v>
      </c>
      <c r="AY159" s="24" t="s">
        <v>128</v>
      </c>
      <c r="BE159" s="194">
        <f t="shared" si="34"/>
        <v>0</v>
      </c>
      <c r="BF159" s="194">
        <f t="shared" si="35"/>
        <v>0</v>
      </c>
      <c r="BG159" s="194">
        <f t="shared" si="36"/>
        <v>0</v>
      </c>
      <c r="BH159" s="194">
        <f t="shared" si="37"/>
        <v>0</v>
      </c>
      <c r="BI159" s="194">
        <f t="shared" si="38"/>
        <v>0</v>
      </c>
      <c r="BJ159" s="24" t="s">
        <v>84</v>
      </c>
      <c r="BK159" s="194">
        <f t="shared" si="39"/>
        <v>0</v>
      </c>
      <c r="BL159" s="24" t="s">
        <v>195</v>
      </c>
      <c r="BM159" s="24" t="s">
        <v>1298</v>
      </c>
    </row>
    <row r="160" spans="2:65" s="1" customFormat="1" ht="25.5" customHeight="1">
      <c r="B160" s="41"/>
      <c r="C160" s="243" t="s">
        <v>703</v>
      </c>
      <c r="D160" s="243" t="s">
        <v>319</v>
      </c>
      <c r="E160" s="244" t="s">
        <v>1299</v>
      </c>
      <c r="F160" s="245" t="s">
        <v>1300</v>
      </c>
      <c r="G160" s="246" t="s">
        <v>310</v>
      </c>
      <c r="H160" s="247">
        <v>174</v>
      </c>
      <c r="I160" s="248"/>
      <c r="J160" s="249">
        <f t="shared" si="30"/>
        <v>0</v>
      </c>
      <c r="K160" s="245" t="s">
        <v>33</v>
      </c>
      <c r="L160" s="250"/>
      <c r="M160" s="251" t="s">
        <v>33</v>
      </c>
      <c r="N160" s="252" t="s">
        <v>48</v>
      </c>
      <c r="O160" s="42"/>
      <c r="P160" s="192">
        <f t="shared" si="31"/>
        <v>0</v>
      </c>
      <c r="Q160" s="192">
        <v>0</v>
      </c>
      <c r="R160" s="192">
        <f t="shared" si="32"/>
        <v>0</v>
      </c>
      <c r="S160" s="192">
        <v>0</v>
      </c>
      <c r="T160" s="193">
        <f t="shared" si="33"/>
        <v>0</v>
      </c>
      <c r="AR160" s="24" t="s">
        <v>411</v>
      </c>
      <c r="AT160" s="24" t="s">
        <v>319</v>
      </c>
      <c r="AU160" s="24" t="s">
        <v>87</v>
      </c>
      <c r="AY160" s="24" t="s">
        <v>128</v>
      </c>
      <c r="BE160" s="194">
        <f t="shared" si="34"/>
        <v>0</v>
      </c>
      <c r="BF160" s="194">
        <f t="shared" si="35"/>
        <v>0</v>
      </c>
      <c r="BG160" s="194">
        <f t="shared" si="36"/>
        <v>0</v>
      </c>
      <c r="BH160" s="194">
        <f t="shared" si="37"/>
        <v>0</v>
      </c>
      <c r="BI160" s="194">
        <f t="shared" si="38"/>
        <v>0</v>
      </c>
      <c r="BJ160" s="24" t="s">
        <v>84</v>
      </c>
      <c r="BK160" s="194">
        <f t="shared" si="39"/>
        <v>0</v>
      </c>
      <c r="BL160" s="24" t="s">
        <v>195</v>
      </c>
      <c r="BM160" s="24" t="s">
        <v>1301</v>
      </c>
    </row>
    <row r="161" spans="2:65" s="1" customFormat="1" ht="25.5" customHeight="1">
      <c r="B161" s="41"/>
      <c r="C161" s="243" t="s">
        <v>707</v>
      </c>
      <c r="D161" s="243" t="s">
        <v>319</v>
      </c>
      <c r="E161" s="244" t="s">
        <v>1302</v>
      </c>
      <c r="F161" s="245" t="s">
        <v>1284</v>
      </c>
      <c r="G161" s="246" t="s">
        <v>310</v>
      </c>
      <c r="H161" s="247">
        <v>2</v>
      </c>
      <c r="I161" s="248"/>
      <c r="J161" s="249">
        <f t="shared" si="30"/>
        <v>0</v>
      </c>
      <c r="K161" s="245" t="s">
        <v>33</v>
      </c>
      <c r="L161" s="250"/>
      <c r="M161" s="251" t="s">
        <v>33</v>
      </c>
      <c r="N161" s="252" t="s">
        <v>48</v>
      </c>
      <c r="O161" s="42"/>
      <c r="P161" s="192">
        <f t="shared" si="31"/>
        <v>0</v>
      </c>
      <c r="Q161" s="192">
        <v>0</v>
      </c>
      <c r="R161" s="192">
        <f t="shared" si="32"/>
        <v>0</v>
      </c>
      <c r="S161" s="192">
        <v>0</v>
      </c>
      <c r="T161" s="193">
        <f t="shared" si="33"/>
        <v>0</v>
      </c>
      <c r="AR161" s="24" t="s">
        <v>411</v>
      </c>
      <c r="AT161" s="24" t="s">
        <v>319</v>
      </c>
      <c r="AU161" s="24" t="s">
        <v>87</v>
      </c>
      <c r="AY161" s="24" t="s">
        <v>128</v>
      </c>
      <c r="BE161" s="194">
        <f t="shared" si="34"/>
        <v>0</v>
      </c>
      <c r="BF161" s="194">
        <f t="shared" si="35"/>
        <v>0</v>
      </c>
      <c r="BG161" s="194">
        <f t="shared" si="36"/>
        <v>0</v>
      </c>
      <c r="BH161" s="194">
        <f t="shared" si="37"/>
        <v>0</v>
      </c>
      <c r="BI161" s="194">
        <f t="shared" si="38"/>
        <v>0</v>
      </c>
      <c r="BJ161" s="24" t="s">
        <v>84</v>
      </c>
      <c r="BK161" s="194">
        <f t="shared" si="39"/>
        <v>0</v>
      </c>
      <c r="BL161" s="24" t="s">
        <v>195</v>
      </c>
      <c r="BM161" s="24" t="s">
        <v>1303</v>
      </c>
    </row>
    <row r="162" spans="2:65" s="1" customFormat="1" ht="16.5" customHeight="1">
      <c r="B162" s="41"/>
      <c r="C162" s="183" t="s">
        <v>455</v>
      </c>
      <c r="D162" s="183" t="s">
        <v>129</v>
      </c>
      <c r="E162" s="184" t="s">
        <v>1290</v>
      </c>
      <c r="F162" s="185" t="s">
        <v>1291</v>
      </c>
      <c r="G162" s="186" t="s">
        <v>310</v>
      </c>
      <c r="H162" s="187">
        <v>50</v>
      </c>
      <c r="I162" s="188"/>
      <c r="J162" s="189">
        <f t="shared" si="30"/>
        <v>0</v>
      </c>
      <c r="K162" s="185" t="s">
        <v>274</v>
      </c>
      <c r="L162" s="61"/>
      <c r="M162" s="190" t="s">
        <v>33</v>
      </c>
      <c r="N162" s="191" t="s">
        <v>48</v>
      </c>
      <c r="O162" s="42"/>
      <c r="P162" s="192">
        <f t="shared" si="31"/>
        <v>0</v>
      </c>
      <c r="Q162" s="192">
        <v>1.1E-4</v>
      </c>
      <c r="R162" s="192">
        <f t="shared" si="32"/>
        <v>5.5000000000000005E-3</v>
      </c>
      <c r="S162" s="192">
        <v>0</v>
      </c>
      <c r="T162" s="193">
        <f t="shared" si="33"/>
        <v>0</v>
      </c>
      <c r="AR162" s="24" t="s">
        <v>195</v>
      </c>
      <c r="AT162" s="24" t="s">
        <v>129</v>
      </c>
      <c r="AU162" s="24" t="s">
        <v>87</v>
      </c>
      <c r="AY162" s="24" t="s">
        <v>128</v>
      </c>
      <c r="BE162" s="194">
        <f t="shared" si="34"/>
        <v>0</v>
      </c>
      <c r="BF162" s="194">
        <f t="shared" si="35"/>
        <v>0</v>
      </c>
      <c r="BG162" s="194">
        <f t="shared" si="36"/>
        <v>0</v>
      </c>
      <c r="BH162" s="194">
        <f t="shared" si="37"/>
        <v>0</v>
      </c>
      <c r="BI162" s="194">
        <f t="shared" si="38"/>
        <v>0</v>
      </c>
      <c r="BJ162" s="24" t="s">
        <v>84</v>
      </c>
      <c r="BK162" s="194">
        <f t="shared" si="39"/>
        <v>0</v>
      </c>
      <c r="BL162" s="24" t="s">
        <v>195</v>
      </c>
      <c r="BM162" s="24" t="s">
        <v>1304</v>
      </c>
    </row>
    <row r="163" spans="2:65" s="1" customFormat="1" ht="16.5" customHeight="1">
      <c r="B163" s="41"/>
      <c r="C163" s="243" t="s">
        <v>459</v>
      </c>
      <c r="D163" s="243" t="s">
        <v>319</v>
      </c>
      <c r="E163" s="244" t="s">
        <v>1305</v>
      </c>
      <c r="F163" s="245" t="s">
        <v>1306</v>
      </c>
      <c r="G163" s="246" t="s">
        <v>310</v>
      </c>
      <c r="H163" s="247">
        <v>50</v>
      </c>
      <c r="I163" s="248"/>
      <c r="J163" s="249">
        <f t="shared" si="30"/>
        <v>0</v>
      </c>
      <c r="K163" s="245" t="s">
        <v>274</v>
      </c>
      <c r="L163" s="250"/>
      <c r="M163" s="251" t="s">
        <v>33</v>
      </c>
      <c r="N163" s="252" t="s">
        <v>48</v>
      </c>
      <c r="O163" s="42"/>
      <c r="P163" s="192">
        <f t="shared" si="31"/>
        <v>0</v>
      </c>
      <c r="Q163" s="192">
        <v>3.1799999999999998E-4</v>
      </c>
      <c r="R163" s="192">
        <f t="shared" si="32"/>
        <v>1.5899999999999997E-2</v>
      </c>
      <c r="S163" s="192">
        <v>0</v>
      </c>
      <c r="T163" s="193">
        <f t="shared" si="33"/>
        <v>0</v>
      </c>
      <c r="AR163" s="24" t="s">
        <v>411</v>
      </c>
      <c r="AT163" s="24" t="s">
        <v>319</v>
      </c>
      <c r="AU163" s="24" t="s">
        <v>87</v>
      </c>
      <c r="AY163" s="24" t="s">
        <v>128</v>
      </c>
      <c r="BE163" s="194">
        <f t="shared" si="34"/>
        <v>0</v>
      </c>
      <c r="BF163" s="194">
        <f t="shared" si="35"/>
        <v>0</v>
      </c>
      <c r="BG163" s="194">
        <f t="shared" si="36"/>
        <v>0</v>
      </c>
      <c r="BH163" s="194">
        <f t="shared" si="37"/>
        <v>0</v>
      </c>
      <c r="BI163" s="194">
        <f t="shared" si="38"/>
        <v>0</v>
      </c>
      <c r="BJ163" s="24" t="s">
        <v>84</v>
      </c>
      <c r="BK163" s="194">
        <f t="shared" si="39"/>
        <v>0</v>
      </c>
      <c r="BL163" s="24" t="s">
        <v>195</v>
      </c>
      <c r="BM163" s="24" t="s">
        <v>1307</v>
      </c>
    </row>
    <row r="164" spans="2:65" s="1" customFormat="1" ht="16.5" customHeight="1">
      <c r="B164" s="41"/>
      <c r="C164" s="183" t="s">
        <v>712</v>
      </c>
      <c r="D164" s="183" t="s">
        <v>129</v>
      </c>
      <c r="E164" s="184" t="s">
        <v>1308</v>
      </c>
      <c r="F164" s="185" t="s">
        <v>1309</v>
      </c>
      <c r="G164" s="186" t="s">
        <v>310</v>
      </c>
      <c r="H164" s="187">
        <v>36</v>
      </c>
      <c r="I164" s="188"/>
      <c r="J164" s="189">
        <f t="shared" si="30"/>
        <v>0</v>
      </c>
      <c r="K164" s="185" t="s">
        <v>274</v>
      </c>
      <c r="L164" s="61"/>
      <c r="M164" s="190" t="s">
        <v>33</v>
      </c>
      <c r="N164" s="191" t="s">
        <v>48</v>
      </c>
      <c r="O164" s="42"/>
      <c r="P164" s="192">
        <f t="shared" si="31"/>
        <v>0</v>
      </c>
      <c r="Q164" s="192">
        <v>1.4999999999999999E-4</v>
      </c>
      <c r="R164" s="192">
        <f t="shared" si="32"/>
        <v>5.3999999999999994E-3</v>
      </c>
      <c r="S164" s="192">
        <v>0</v>
      </c>
      <c r="T164" s="193">
        <f t="shared" si="33"/>
        <v>0</v>
      </c>
      <c r="AR164" s="24" t="s">
        <v>195</v>
      </c>
      <c r="AT164" s="24" t="s">
        <v>129</v>
      </c>
      <c r="AU164" s="24" t="s">
        <v>87</v>
      </c>
      <c r="AY164" s="24" t="s">
        <v>128</v>
      </c>
      <c r="BE164" s="194">
        <f t="shared" si="34"/>
        <v>0</v>
      </c>
      <c r="BF164" s="194">
        <f t="shared" si="35"/>
        <v>0</v>
      </c>
      <c r="BG164" s="194">
        <f t="shared" si="36"/>
        <v>0</v>
      </c>
      <c r="BH164" s="194">
        <f t="shared" si="37"/>
        <v>0</v>
      </c>
      <c r="BI164" s="194">
        <f t="shared" si="38"/>
        <v>0</v>
      </c>
      <c r="BJ164" s="24" t="s">
        <v>84</v>
      </c>
      <c r="BK164" s="194">
        <f t="shared" si="39"/>
        <v>0</v>
      </c>
      <c r="BL164" s="24" t="s">
        <v>195</v>
      </c>
      <c r="BM164" s="24" t="s">
        <v>1310</v>
      </c>
    </row>
    <row r="165" spans="2:65" s="1" customFormat="1" ht="16.5" customHeight="1">
      <c r="B165" s="41"/>
      <c r="C165" s="243" t="s">
        <v>719</v>
      </c>
      <c r="D165" s="243" t="s">
        <v>319</v>
      </c>
      <c r="E165" s="244" t="s">
        <v>1311</v>
      </c>
      <c r="F165" s="245" t="s">
        <v>1312</v>
      </c>
      <c r="G165" s="246" t="s">
        <v>310</v>
      </c>
      <c r="H165" s="247">
        <v>36</v>
      </c>
      <c r="I165" s="248"/>
      <c r="J165" s="249">
        <f t="shared" si="30"/>
        <v>0</v>
      </c>
      <c r="K165" s="245" t="s">
        <v>274</v>
      </c>
      <c r="L165" s="250"/>
      <c r="M165" s="251" t="s">
        <v>33</v>
      </c>
      <c r="N165" s="252" t="s">
        <v>48</v>
      </c>
      <c r="O165" s="42"/>
      <c r="P165" s="192">
        <f t="shared" si="31"/>
        <v>0</v>
      </c>
      <c r="Q165" s="192">
        <v>4.8000000000000001E-4</v>
      </c>
      <c r="R165" s="192">
        <f t="shared" si="32"/>
        <v>1.728E-2</v>
      </c>
      <c r="S165" s="192">
        <v>0</v>
      </c>
      <c r="T165" s="193">
        <f t="shared" si="33"/>
        <v>0</v>
      </c>
      <c r="AR165" s="24" t="s">
        <v>411</v>
      </c>
      <c r="AT165" s="24" t="s">
        <v>319</v>
      </c>
      <c r="AU165" s="24" t="s">
        <v>87</v>
      </c>
      <c r="AY165" s="24" t="s">
        <v>128</v>
      </c>
      <c r="BE165" s="194">
        <f t="shared" si="34"/>
        <v>0</v>
      </c>
      <c r="BF165" s="194">
        <f t="shared" si="35"/>
        <v>0</v>
      </c>
      <c r="BG165" s="194">
        <f t="shared" si="36"/>
        <v>0</v>
      </c>
      <c r="BH165" s="194">
        <f t="shared" si="37"/>
        <v>0</v>
      </c>
      <c r="BI165" s="194">
        <f t="shared" si="38"/>
        <v>0</v>
      </c>
      <c r="BJ165" s="24" t="s">
        <v>84</v>
      </c>
      <c r="BK165" s="194">
        <f t="shared" si="39"/>
        <v>0</v>
      </c>
      <c r="BL165" s="24" t="s">
        <v>195</v>
      </c>
      <c r="BM165" s="24" t="s">
        <v>1313</v>
      </c>
    </row>
    <row r="166" spans="2:65" s="1" customFormat="1" ht="16.5" customHeight="1">
      <c r="B166" s="41"/>
      <c r="C166" s="183" t="s">
        <v>465</v>
      </c>
      <c r="D166" s="183" t="s">
        <v>129</v>
      </c>
      <c r="E166" s="184" t="s">
        <v>1314</v>
      </c>
      <c r="F166" s="185" t="s">
        <v>1315</v>
      </c>
      <c r="G166" s="186" t="s">
        <v>310</v>
      </c>
      <c r="H166" s="187">
        <v>28</v>
      </c>
      <c r="I166" s="188"/>
      <c r="J166" s="189">
        <f t="shared" ref="J166:J197" si="40">ROUND(I166*H166,2)</f>
        <v>0</v>
      </c>
      <c r="K166" s="185" t="s">
        <v>274</v>
      </c>
      <c r="L166" s="61"/>
      <c r="M166" s="190" t="s">
        <v>33</v>
      </c>
      <c r="N166" s="191" t="s">
        <v>48</v>
      </c>
      <c r="O166" s="42"/>
      <c r="P166" s="192">
        <f t="shared" ref="P166:P197" si="41">O166*H166</f>
        <v>0</v>
      </c>
      <c r="Q166" s="192">
        <v>2.2000000000000001E-4</v>
      </c>
      <c r="R166" s="192">
        <f t="shared" ref="R166:R197" si="42">Q166*H166</f>
        <v>6.1600000000000005E-3</v>
      </c>
      <c r="S166" s="192">
        <v>0</v>
      </c>
      <c r="T166" s="193">
        <f t="shared" ref="T166:T197" si="43">S166*H166</f>
        <v>0</v>
      </c>
      <c r="AR166" s="24" t="s">
        <v>195</v>
      </c>
      <c r="AT166" s="24" t="s">
        <v>129</v>
      </c>
      <c r="AU166" s="24" t="s">
        <v>87</v>
      </c>
      <c r="AY166" s="24" t="s">
        <v>128</v>
      </c>
      <c r="BE166" s="194">
        <f t="shared" ref="BE166:BE197" si="44">IF(N166="základní",J166,0)</f>
        <v>0</v>
      </c>
      <c r="BF166" s="194">
        <f t="shared" ref="BF166:BF197" si="45">IF(N166="snížená",J166,0)</f>
        <v>0</v>
      </c>
      <c r="BG166" s="194">
        <f t="shared" ref="BG166:BG197" si="46">IF(N166="zákl. přenesená",J166,0)</f>
        <v>0</v>
      </c>
      <c r="BH166" s="194">
        <f t="shared" ref="BH166:BH197" si="47">IF(N166="sníž. přenesená",J166,0)</f>
        <v>0</v>
      </c>
      <c r="BI166" s="194">
        <f t="shared" ref="BI166:BI197" si="48">IF(N166="nulová",J166,0)</f>
        <v>0</v>
      </c>
      <c r="BJ166" s="24" t="s">
        <v>84</v>
      </c>
      <c r="BK166" s="194">
        <f t="shared" ref="BK166:BK197" si="49">ROUND(I166*H166,2)</f>
        <v>0</v>
      </c>
      <c r="BL166" s="24" t="s">
        <v>195</v>
      </c>
      <c r="BM166" s="24" t="s">
        <v>1316</v>
      </c>
    </row>
    <row r="167" spans="2:65" s="1" customFormat="1" ht="16.5" customHeight="1">
      <c r="B167" s="41"/>
      <c r="C167" s="243" t="s">
        <v>470</v>
      </c>
      <c r="D167" s="243" t="s">
        <v>319</v>
      </c>
      <c r="E167" s="244" t="s">
        <v>1317</v>
      </c>
      <c r="F167" s="245" t="s">
        <v>1318</v>
      </c>
      <c r="G167" s="246" t="s">
        <v>310</v>
      </c>
      <c r="H167" s="247">
        <v>28</v>
      </c>
      <c r="I167" s="248"/>
      <c r="J167" s="249">
        <f t="shared" si="40"/>
        <v>0</v>
      </c>
      <c r="K167" s="245" t="s">
        <v>274</v>
      </c>
      <c r="L167" s="250"/>
      <c r="M167" s="251" t="s">
        <v>33</v>
      </c>
      <c r="N167" s="252" t="s">
        <v>48</v>
      </c>
      <c r="O167" s="42"/>
      <c r="P167" s="192">
        <f t="shared" si="41"/>
        <v>0</v>
      </c>
      <c r="Q167" s="192">
        <v>6.8499999999999995E-4</v>
      </c>
      <c r="R167" s="192">
        <f t="shared" si="42"/>
        <v>1.9179999999999999E-2</v>
      </c>
      <c r="S167" s="192">
        <v>0</v>
      </c>
      <c r="T167" s="193">
        <f t="shared" si="43"/>
        <v>0</v>
      </c>
      <c r="AR167" s="24" t="s">
        <v>411</v>
      </c>
      <c r="AT167" s="24" t="s">
        <v>319</v>
      </c>
      <c r="AU167" s="24" t="s">
        <v>87</v>
      </c>
      <c r="AY167" s="24" t="s">
        <v>128</v>
      </c>
      <c r="BE167" s="194">
        <f t="shared" si="44"/>
        <v>0</v>
      </c>
      <c r="BF167" s="194">
        <f t="shared" si="45"/>
        <v>0</v>
      </c>
      <c r="BG167" s="194">
        <f t="shared" si="46"/>
        <v>0</v>
      </c>
      <c r="BH167" s="194">
        <f t="shared" si="47"/>
        <v>0</v>
      </c>
      <c r="BI167" s="194">
        <f t="shared" si="48"/>
        <v>0</v>
      </c>
      <c r="BJ167" s="24" t="s">
        <v>84</v>
      </c>
      <c r="BK167" s="194">
        <f t="shared" si="49"/>
        <v>0</v>
      </c>
      <c r="BL167" s="24" t="s">
        <v>195</v>
      </c>
      <c r="BM167" s="24" t="s">
        <v>1319</v>
      </c>
    </row>
    <row r="168" spans="2:65" s="1" customFormat="1" ht="16.5" customHeight="1">
      <c r="B168" s="41"/>
      <c r="C168" s="183" t="s">
        <v>726</v>
      </c>
      <c r="D168" s="183" t="s">
        <v>129</v>
      </c>
      <c r="E168" s="184" t="s">
        <v>1320</v>
      </c>
      <c r="F168" s="185" t="s">
        <v>1321</v>
      </c>
      <c r="G168" s="186" t="s">
        <v>310</v>
      </c>
      <c r="H168" s="187">
        <v>8</v>
      </c>
      <c r="I168" s="188"/>
      <c r="J168" s="189">
        <f t="shared" si="40"/>
        <v>0</v>
      </c>
      <c r="K168" s="185" t="s">
        <v>274</v>
      </c>
      <c r="L168" s="61"/>
      <c r="M168" s="190" t="s">
        <v>33</v>
      </c>
      <c r="N168" s="191" t="s">
        <v>48</v>
      </c>
      <c r="O168" s="42"/>
      <c r="P168" s="192">
        <f t="shared" si="41"/>
        <v>0</v>
      </c>
      <c r="Q168" s="192">
        <v>2.5000000000000001E-4</v>
      </c>
      <c r="R168" s="192">
        <f t="shared" si="42"/>
        <v>2E-3</v>
      </c>
      <c r="S168" s="192">
        <v>0</v>
      </c>
      <c r="T168" s="193">
        <f t="shared" si="43"/>
        <v>0</v>
      </c>
      <c r="AR168" s="24" t="s">
        <v>195</v>
      </c>
      <c r="AT168" s="24" t="s">
        <v>129</v>
      </c>
      <c r="AU168" s="24" t="s">
        <v>87</v>
      </c>
      <c r="AY168" s="24" t="s">
        <v>128</v>
      </c>
      <c r="BE168" s="194">
        <f t="shared" si="44"/>
        <v>0</v>
      </c>
      <c r="BF168" s="194">
        <f t="shared" si="45"/>
        <v>0</v>
      </c>
      <c r="BG168" s="194">
        <f t="shared" si="46"/>
        <v>0</v>
      </c>
      <c r="BH168" s="194">
        <f t="shared" si="47"/>
        <v>0</v>
      </c>
      <c r="BI168" s="194">
        <f t="shared" si="48"/>
        <v>0</v>
      </c>
      <c r="BJ168" s="24" t="s">
        <v>84</v>
      </c>
      <c r="BK168" s="194">
        <f t="shared" si="49"/>
        <v>0</v>
      </c>
      <c r="BL168" s="24" t="s">
        <v>195</v>
      </c>
      <c r="BM168" s="24" t="s">
        <v>1322</v>
      </c>
    </row>
    <row r="169" spans="2:65" s="1" customFormat="1" ht="16.5" customHeight="1">
      <c r="B169" s="41"/>
      <c r="C169" s="243" t="s">
        <v>731</v>
      </c>
      <c r="D169" s="243" t="s">
        <v>319</v>
      </c>
      <c r="E169" s="244" t="s">
        <v>1323</v>
      </c>
      <c r="F169" s="245" t="s">
        <v>1324</v>
      </c>
      <c r="G169" s="246" t="s">
        <v>310</v>
      </c>
      <c r="H169" s="247">
        <v>8</v>
      </c>
      <c r="I169" s="248"/>
      <c r="J169" s="249">
        <f t="shared" si="40"/>
        <v>0</v>
      </c>
      <c r="K169" s="245" t="s">
        <v>274</v>
      </c>
      <c r="L169" s="250"/>
      <c r="M169" s="251" t="s">
        <v>33</v>
      </c>
      <c r="N169" s="252" t="s">
        <v>48</v>
      </c>
      <c r="O169" s="42"/>
      <c r="P169" s="192">
        <f t="shared" si="41"/>
        <v>0</v>
      </c>
      <c r="Q169" s="192">
        <v>1.0499999999999999E-3</v>
      </c>
      <c r="R169" s="192">
        <f t="shared" si="42"/>
        <v>8.3999999999999995E-3</v>
      </c>
      <c r="S169" s="192">
        <v>0</v>
      </c>
      <c r="T169" s="193">
        <f t="shared" si="43"/>
        <v>0</v>
      </c>
      <c r="AR169" s="24" t="s">
        <v>411</v>
      </c>
      <c r="AT169" s="24" t="s">
        <v>319</v>
      </c>
      <c r="AU169" s="24" t="s">
        <v>87</v>
      </c>
      <c r="AY169" s="24" t="s">
        <v>128</v>
      </c>
      <c r="BE169" s="194">
        <f t="shared" si="44"/>
        <v>0</v>
      </c>
      <c r="BF169" s="194">
        <f t="shared" si="45"/>
        <v>0</v>
      </c>
      <c r="BG169" s="194">
        <f t="shared" si="46"/>
        <v>0</v>
      </c>
      <c r="BH169" s="194">
        <f t="shared" si="47"/>
        <v>0</v>
      </c>
      <c r="BI169" s="194">
        <f t="shared" si="48"/>
        <v>0</v>
      </c>
      <c r="BJ169" s="24" t="s">
        <v>84</v>
      </c>
      <c r="BK169" s="194">
        <f t="shared" si="49"/>
        <v>0</v>
      </c>
      <c r="BL169" s="24" t="s">
        <v>195</v>
      </c>
      <c r="BM169" s="24" t="s">
        <v>1325</v>
      </c>
    </row>
    <row r="170" spans="2:65" s="1" customFormat="1" ht="16.5" customHeight="1">
      <c r="B170" s="41"/>
      <c r="C170" s="183" t="s">
        <v>491</v>
      </c>
      <c r="D170" s="183" t="s">
        <v>129</v>
      </c>
      <c r="E170" s="184" t="s">
        <v>1326</v>
      </c>
      <c r="F170" s="185" t="s">
        <v>1327</v>
      </c>
      <c r="G170" s="186" t="s">
        <v>310</v>
      </c>
      <c r="H170" s="187">
        <v>7</v>
      </c>
      <c r="I170" s="188"/>
      <c r="J170" s="189">
        <f t="shared" si="40"/>
        <v>0</v>
      </c>
      <c r="K170" s="185" t="s">
        <v>274</v>
      </c>
      <c r="L170" s="61"/>
      <c r="M170" s="190" t="s">
        <v>33</v>
      </c>
      <c r="N170" s="191" t="s">
        <v>48</v>
      </c>
      <c r="O170" s="42"/>
      <c r="P170" s="192">
        <f t="shared" si="41"/>
        <v>0</v>
      </c>
      <c r="Q170" s="192">
        <v>3.5E-4</v>
      </c>
      <c r="R170" s="192">
        <f t="shared" si="42"/>
        <v>2.4499999999999999E-3</v>
      </c>
      <c r="S170" s="192">
        <v>0</v>
      </c>
      <c r="T170" s="193">
        <f t="shared" si="43"/>
        <v>0</v>
      </c>
      <c r="AR170" s="24" t="s">
        <v>195</v>
      </c>
      <c r="AT170" s="24" t="s">
        <v>129</v>
      </c>
      <c r="AU170" s="24" t="s">
        <v>87</v>
      </c>
      <c r="AY170" s="24" t="s">
        <v>128</v>
      </c>
      <c r="BE170" s="194">
        <f t="shared" si="44"/>
        <v>0</v>
      </c>
      <c r="BF170" s="194">
        <f t="shared" si="45"/>
        <v>0</v>
      </c>
      <c r="BG170" s="194">
        <f t="shared" si="46"/>
        <v>0</v>
      </c>
      <c r="BH170" s="194">
        <f t="shared" si="47"/>
        <v>0</v>
      </c>
      <c r="BI170" s="194">
        <f t="shared" si="48"/>
        <v>0</v>
      </c>
      <c r="BJ170" s="24" t="s">
        <v>84</v>
      </c>
      <c r="BK170" s="194">
        <f t="shared" si="49"/>
        <v>0</v>
      </c>
      <c r="BL170" s="24" t="s">
        <v>195</v>
      </c>
      <c r="BM170" s="24" t="s">
        <v>1328</v>
      </c>
    </row>
    <row r="171" spans="2:65" s="1" customFormat="1" ht="16.5" customHeight="1">
      <c r="B171" s="41"/>
      <c r="C171" s="243" t="s">
        <v>741</v>
      </c>
      <c r="D171" s="243" t="s">
        <v>319</v>
      </c>
      <c r="E171" s="244" t="s">
        <v>1329</v>
      </c>
      <c r="F171" s="245" t="s">
        <v>1330</v>
      </c>
      <c r="G171" s="246" t="s">
        <v>310</v>
      </c>
      <c r="H171" s="247">
        <v>6</v>
      </c>
      <c r="I171" s="248"/>
      <c r="J171" s="249">
        <f t="shared" si="40"/>
        <v>0</v>
      </c>
      <c r="K171" s="245" t="s">
        <v>274</v>
      </c>
      <c r="L171" s="250"/>
      <c r="M171" s="251" t="s">
        <v>33</v>
      </c>
      <c r="N171" s="252" t="s">
        <v>48</v>
      </c>
      <c r="O171" s="42"/>
      <c r="P171" s="192">
        <f t="shared" si="41"/>
        <v>0</v>
      </c>
      <c r="Q171" s="192">
        <v>1.6570000000000001E-3</v>
      </c>
      <c r="R171" s="192">
        <f t="shared" si="42"/>
        <v>9.9419999999999994E-3</v>
      </c>
      <c r="S171" s="192">
        <v>0</v>
      </c>
      <c r="T171" s="193">
        <f t="shared" si="43"/>
        <v>0</v>
      </c>
      <c r="AR171" s="24" t="s">
        <v>411</v>
      </c>
      <c r="AT171" s="24" t="s">
        <v>319</v>
      </c>
      <c r="AU171" s="24" t="s">
        <v>87</v>
      </c>
      <c r="AY171" s="24" t="s">
        <v>128</v>
      </c>
      <c r="BE171" s="194">
        <f t="shared" si="44"/>
        <v>0</v>
      </c>
      <c r="BF171" s="194">
        <f t="shared" si="45"/>
        <v>0</v>
      </c>
      <c r="BG171" s="194">
        <f t="shared" si="46"/>
        <v>0</v>
      </c>
      <c r="BH171" s="194">
        <f t="shared" si="47"/>
        <v>0</v>
      </c>
      <c r="BI171" s="194">
        <f t="shared" si="48"/>
        <v>0</v>
      </c>
      <c r="BJ171" s="24" t="s">
        <v>84</v>
      </c>
      <c r="BK171" s="194">
        <f t="shared" si="49"/>
        <v>0</v>
      </c>
      <c r="BL171" s="24" t="s">
        <v>195</v>
      </c>
      <c r="BM171" s="24" t="s">
        <v>1331</v>
      </c>
    </row>
    <row r="172" spans="2:65" s="1" customFormat="1" ht="16.5" customHeight="1">
      <c r="B172" s="41"/>
      <c r="C172" s="243" t="s">
        <v>747</v>
      </c>
      <c r="D172" s="243" t="s">
        <v>319</v>
      </c>
      <c r="E172" s="244" t="s">
        <v>1332</v>
      </c>
      <c r="F172" s="245" t="s">
        <v>1333</v>
      </c>
      <c r="G172" s="246" t="s">
        <v>310</v>
      </c>
      <c r="H172" s="247">
        <v>1</v>
      </c>
      <c r="I172" s="248"/>
      <c r="J172" s="249">
        <f t="shared" si="40"/>
        <v>0</v>
      </c>
      <c r="K172" s="245" t="s">
        <v>33</v>
      </c>
      <c r="L172" s="250"/>
      <c r="M172" s="251" t="s">
        <v>33</v>
      </c>
      <c r="N172" s="252" t="s">
        <v>48</v>
      </c>
      <c r="O172" s="42"/>
      <c r="P172" s="192">
        <f t="shared" si="41"/>
        <v>0</v>
      </c>
      <c r="Q172" s="192">
        <v>1.6570000000000001E-3</v>
      </c>
      <c r="R172" s="192">
        <f t="shared" si="42"/>
        <v>1.6570000000000001E-3</v>
      </c>
      <c r="S172" s="192">
        <v>0</v>
      </c>
      <c r="T172" s="193">
        <f t="shared" si="43"/>
        <v>0</v>
      </c>
      <c r="AR172" s="24" t="s">
        <v>411</v>
      </c>
      <c r="AT172" s="24" t="s">
        <v>319</v>
      </c>
      <c r="AU172" s="24" t="s">
        <v>87</v>
      </c>
      <c r="AY172" s="24" t="s">
        <v>128</v>
      </c>
      <c r="BE172" s="194">
        <f t="shared" si="44"/>
        <v>0</v>
      </c>
      <c r="BF172" s="194">
        <f t="shared" si="45"/>
        <v>0</v>
      </c>
      <c r="BG172" s="194">
        <f t="shared" si="46"/>
        <v>0</v>
      </c>
      <c r="BH172" s="194">
        <f t="shared" si="47"/>
        <v>0</v>
      </c>
      <c r="BI172" s="194">
        <f t="shared" si="48"/>
        <v>0</v>
      </c>
      <c r="BJ172" s="24" t="s">
        <v>84</v>
      </c>
      <c r="BK172" s="194">
        <f t="shared" si="49"/>
        <v>0</v>
      </c>
      <c r="BL172" s="24" t="s">
        <v>195</v>
      </c>
      <c r="BM172" s="24" t="s">
        <v>1334</v>
      </c>
    </row>
    <row r="173" spans="2:65" s="1" customFormat="1" ht="16.5" customHeight="1">
      <c r="B173" s="41"/>
      <c r="C173" s="183" t="s">
        <v>778</v>
      </c>
      <c r="D173" s="183" t="s">
        <v>129</v>
      </c>
      <c r="E173" s="184" t="s">
        <v>1271</v>
      </c>
      <c r="F173" s="185" t="s">
        <v>1272</v>
      </c>
      <c r="G173" s="186" t="s">
        <v>310</v>
      </c>
      <c r="H173" s="187">
        <v>78</v>
      </c>
      <c r="I173" s="188"/>
      <c r="J173" s="189">
        <f t="shared" si="40"/>
        <v>0</v>
      </c>
      <c r="K173" s="185" t="s">
        <v>274</v>
      </c>
      <c r="L173" s="61"/>
      <c r="M173" s="190" t="s">
        <v>33</v>
      </c>
      <c r="N173" s="191" t="s">
        <v>48</v>
      </c>
      <c r="O173" s="42"/>
      <c r="P173" s="192">
        <f t="shared" si="41"/>
        <v>0</v>
      </c>
      <c r="Q173" s="192">
        <v>8.0000000000000007E-5</v>
      </c>
      <c r="R173" s="192">
        <f t="shared" si="42"/>
        <v>6.2400000000000008E-3</v>
      </c>
      <c r="S173" s="192">
        <v>0</v>
      </c>
      <c r="T173" s="193">
        <f t="shared" si="43"/>
        <v>0</v>
      </c>
      <c r="AR173" s="24" t="s">
        <v>195</v>
      </c>
      <c r="AT173" s="24" t="s">
        <v>129</v>
      </c>
      <c r="AU173" s="24" t="s">
        <v>87</v>
      </c>
      <c r="AY173" s="24" t="s">
        <v>128</v>
      </c>
      <c r="BE173" s="194">
        <f t="shared" si="44"/>
        <v>0</v>
      </c>
      <c r="BF173" s="194">
        <f t="shared" si="45"/>
        <v>0</v>
      </c>
      <c r="BG173" s="194">
        <f t="shared" si="46"/>
        <v>0</v>
      </c>
      <c r="BH173" s="194">
        <f t="shared" si="47"/>
        <v>0</v>
      </c>
      <c r="BI173" s="194">
        <f t="shared" si="48"/>
        <v>0</v>
      </c>
      <c r="BJ173" s="24" t="s">
        <v>84</v>
      </c>
      <c r="BK173" s="194">
        <f t="shared" si="49"/>
        <v>0</v>
      </c>
      <c r="BL173" s="24" t="s">
        <v>195</v>
      </c>
      <c r="BM173" s="24" t="s">
        <v>1335</v>
      </c>
    </row>
    <row r="174" spans="2:65" s="1" customFormat="1" ht="16.5" customHeight="1">
      <c r="B174" s="41"/>
      <c r="C174" s="243" t="s">
        <v>747</v>
      </c>
      <c r="D174" s="243" t="s">
        <v>319</v>
      </c>
      <c r="E174" s="244" t="s">
        <v>1336</v>
      </c>
      <c r="F174" s="245" t="s">
        <v>1337</v>
      </c>
      <c r="G174" s="246" t="s">
        <v>310</v>
      </c>
      <c r="H174" s="247">
        <v>39</v>
      </c>
      <c r="I174" s="248"/>
      <c r="J174" s="249">
        <f t="shared" si="40"/>
        <v>0</v>
      </c>
      <c r="K174" s="245" t="s">
        <v>33</v>
      </c>
      <c r="L174" s="250"/>
      <c r="M174" s="251" t="s">
        <v>33</v>
      </c>
      <c r="N174" s="252" t="s">
        <v>48</v>
      </c>
      <c r="O174" s="42"/>
      <c r="P174" s="192">
        <f t="shared" si="41"/>
        <v>0</v>
      </c>
      <c r="Q174" s="192">
        <v>4.0000000000000003E-5</v>
      </c>
      <c r="R174" s="192">
        <f t="shared" si="42"/>
        <v>1.5600000000000002E-3</v>
      </c>
      <c r="S174" s="192">
        <v>0</v>
      </c>
      <c r="T174" s="193">
        <f t="shared" si="43"/>
        <v>0</v>
      </c>
      <c r="AR174" s="24" t="s">
        <v>411</v>
      </c>
      <c r="AT174" s="24" t="s">
        <v>319</v>
      </c>
      <c r="AU174" s="24" t="s">
        <v>87</v>
      </c>
      <c r="AY174" s="24" t="s">
        <v>128</v>
      </c>
      <c r="BE174" s="194">
        <f t="shared" si="44"/>
        <v>0</v>
      </c>
      <c r="BF174" s="194">
        <f t="shared" si="45"/>
        <v>0</v>
      </c>
      <c r="BG174" s="194">
        <f t="shared" si="46"/>
        <v>0</v>
      </c>
      <c r="BH174" s="194">
        <f t="shared" si="47"/>
        <v>0</v>
      </c>
      <c r="BI174" s="194">
        <f t="shared" si="48"/>
        <v>0</v>
      </c>
      <c r="BJ174" s="24" t="s">
        <v>84</v>
      </c>
      <c r="BK174" s="194">
        <f t="shared" si="49"/>
        <v>0</v>
      </c>
      <c r="BL174" s="24" t="s">
        <v>195</v>
      </c>
      <c r="BM174" s="24" t="s">
        <v>1338</v>
      </c>
    </row>
    <row r="175" spans="2:65" s="1" customFormat="1" ht="16.5" customHeight="1">
      <c r="B175" s="41"/>
      <c r="C175" s="243" t="s">
        <v>792</v>
      </c>
      <c r="D175" s="243" t="s">
        <v>319</v>
      </c>
      <c r="E175" s="244" t="s">
        <v>1339</v>
      </c>
      <c r="F175" s="245" t="s">
        <v>1340</v>
      </c>
      <c r="G175" s="246" t="s">
        <v>310</v>
      </c>
      <c r="H175" s="247">
        <v>39</v>
      </c>
      <c r="I175" s="248"/>
      <c r="J175" s="249">
        <f t="shared" si="40"/>
        <v>0</v>
      </c>
      <c r="K175" s="245" t="s">
        <v>33</v>
      </c>
      <c r="L175" s="250"/>
      <c r="M175" s="251" t="s">
        <v>33</v>
      </c>
      <c r="N175" s="252" t="s">
        <v>48</v>
      </c>
      <c r="O175" s="42"/>
      <c r="P175" s="192">
        <f t="shared" si="41"/>
        <v>0</v>
      </c>
      <c r="Q175" s="192">
        <v>4.0000000000000003E-5</v>
      </c>
      <c r="R175" s="192">
        <f t="shared" si="42"/>
        <v>1.5600000000000002E-3</v>
      </c>
      <c r="S175" s="192">
        <v>0</v>
      </c>
      <c r="T175" s="193">
        <f t="shared" si="43"/>
        <v>0</v>
      </c>
      <c r="AR175" s="24" t="s">
        <v>411</v>
      </c>
      <c r="AT175" s="24" t="s">
        <v>319</v>
      </c>
      <c r="AU175" s="24" t="s">
        <v>87</v>
      </c>
      <c r="AY175" s="24" t="s">
        <v>128</v>
      </c>
      <c r="BE175" s="194">
        <f t="shared" si="44"/>
        <v>0</v>
      </c>
      <c r="BF175" s="194">
        <f t="shared" si="45"/>
        <v>0</v>
      </c>
      <c r="BG175" s="194">
        <f t="shared" si="46"/>
        <v>0</v>
      </c>
      <c r="BH175" s="194">
        <f t="shared" si="47"/>
        <v>0</v>
      </c>
      <c r="BI175" s="194">
        <f t="shared" si="48"/>
        <v>0</v>
      </c>
      <c r="BJ175" s="24" t="s">
        <v>84</v>
      </c>
      <c r="BK175" s="194">
        <f t="shared" si="49"/>
        <v>0</v>
      </c>
      <c r="BL175" s="24" t="s">
        <v>195</v>
      </c>
      <c r="BM175" s="24" t="s">
        <v>1341</v>
      </c>
    </row>
    <row r="176" spans="2:65" s="1" customFormat="1" ht="16.5" customHeight="1">
      <c r="B176" s="41"/>
      <c r="C176" s="183" t="s">
        <v>783</v>
      </c>
      <c r="D176" s="183" t="s">
        <v>129</v>
      </c>
      <c r="E176" s="184" t="s">
        <v>1290</v>
      </c>
      <c r="F176" s="185" t="s">
        <v>1291</v>
      </c>
      <c r="G176" s="186" t="s">
        <v>310</v>
      </c>
      <c r="H176" s="187">
        <v>22</v>
      </c>
      <c r="I176" s="188"/>
      <c r="J176" s="189">
        <f t="shared" si="40"/>
        <v>0</v>
      </c>
      <c r="K176" s="185" t="s">
        <v>274</v>
      </c>
      <c r="L176" s="61"/>
      <c r="M176" s="190" t="s">
        <v>33</v>
      </c>
      <c r="N176" s="191" t="s">
        <v>48</v>
      </c>
      <c r="O176" s="42"/>
      <c r="P176" s="192">
        <f t="shared" si="41"/>
        <v>0</v>
      </c>
      <c r="Q176" s="192">
        <v>1.1E-4</v>
      </c>
      <c r="R176" s="192">
        <f t="shared" si="42"/>
        <v>2.4200000000000003E-3</v>
      </c>
      <c r="S176" s="192">
        <v>0</v>
      </c>
      <c r="T176" s="193">
        <f t="shared" si="43"/>
        <v>0</v>
      </c>
      <c r="AR176" s="24" t="s">
        <v>195</v>
      </c>
      <c r="AT176" s="24" t="s">
        <v>129</v>
      </c>
      <c r="AU176" s="24" t="s">
        <v>87</v>
      </c>
      <c r="AY176" s="24" t="s">
        <v>128</v>
      </c>
      <c r="BE176" s="194">
        <f t="shared" si="44"/>
        <v>0</v>
      </c>
      <c r="BF176" s="194">
        <f t="shared" si="45"/>
        <v>0</v>
      </c>
      <c r="BG176" s="194">
        <f t="shared" si="46"/>
        <v>0</v>
      </c>
      <c r="BH176" s="194">
        <f t="shared" si="47"/>
        <v>0</v>
      </c>
      <c r="BI176" s="194">
        <f t="shared" si="48"/>
        <v>0</v>
      </c>
      <c r="BJ176" s="24" t="s">
        <v>84</v>
      </c>
      <c r="BK176" s="194">
        <f t="shared" si="49"/>
        <v>0</v>
      </c>
      <c r="BL176" s="24" t="s">
        <v>195</v>
      </c>
      <c r="BM176" s="24" t="s">
        <v>1342</v>
      </c>
    </row>
    <row r="177" spans="2:65" s="1" customFormat="1" ht="16.5" customHeight="1">
      <c r="B177" s="41"/>
      <c r="C177" s="243" t="s">
        <v>752</v>
      </c>
      <c r="D177" s="243" t="s">
        <v>319</v>
      </c>
      <c r="E177" s="244" t="s">
        <v>1343</v>
      </c>
      <c r="F177" s="245" t="s">
        <v>1344</v>
      </c>
      <c r="G177" s="246" t="s">
        <v>310</v>
      </c>
      <c r="H177" s="247">
        <v>11</v>
      </c>
      <c r="I177" s="248"/>
      <c r="J177" s="249">
        <f t="shared" si="40"/>
        <v>0</v>
      </c>
      <c r="K177" s="245" t="s">
        <v>33</v>
      </c>
      <c r="L177" s="250"/>
      <c r="M177" s="251" t="s">
        <v>33</v>
      </c>
      <c r="N177" s="252" t="s">
        <v>48</v>
      </c>
      <c r="O177" s="42"/>
      <c r="P177" s="192">
        <f t="shared" si="41"/>
        <v>0</v>
      </c>
      <c r="Q177" s="192">
        <v>4.0000000000000003E-5</v>
      </c>
      <c r="R177" s="192">
        <f t="shared" si="42"/>
        <v>4.4000000000000002E-4</v>
      </c>
      <c r="S177" s="192">
        <v>0</v>
      </c>
      <c r="T177" s="193">
        <f t="shared" si="43"/>
        <v>0</v>
      </c>
      <c r="AR177" s="24" t="s">
        <v>411</v>
      </c>
      <c r="AT177" s="24" t="s">
        <v>319</v>
      </c>
      <c r="AU177" s="24" t="s">
        <v>87</v>
      </c>
      <c r="AY177" s="24" t="s">
        <v>128</v>
      </c>
      <c r="BE177" s="194">
        <f t="shared" si="44"/>
        <v>0</v>
      </c>
      <c r="BF177" s="194">
        <f t="shared" si="45"/>
        <v>0</v>
      </c>
      <c r="BG177" s="194">
        <f t="shared" si="46"/>
        <v>0</v>
      </c>
      <c r="BH177" s="194">
        <f t="shared" si="47"/>
        <v>0</v>
      </c>
      <c r="BI177" s="194">
        <f t="shared" si="48"/>
        <v>0</v>
      </c>
      <c r="BJ177" s="24" t="s">
        <v>84</v>
      </c>
      <c r="BK177" s="194">
        <f t="shared" si="49"/>
        <v>0</v>
      </c>
      <c r="BL177" s="24" t="s">
        <v>195</v>
      </c>
      <c r="BM177" s="24" t="s">
        <v>1345</v>
      </c>
    </row>
    <row r="178" spans="2:65" s="1" customFormat="1" ht="16.5" customHeight="1">
      <c r="B178" s="41"/>
      <c r="C178" s="243" t="s">
        <v>798</v>
      </c>
      <c r="D178" s="243" t="s">
        <v>319</v>
      </c>
      <c r="E178" s="244" t="s">
        <v>1346</v>
      </c>
      <c r="F178" s="245" t="s">
        <v>1347</v>
      </c>
      <c r="G178" s="246" t="s">
        <v>310</v>
      </c>
      <c r="H178" s="247">
        <v>11</v>
      </c>
      <c r="I178" s="248"/>
      <c r="J178" s="249">
        <f t="shared" si="40"/>
        <v>0</v>
      </c>
      <c r="K178" s="245" t="s">
        <v>33</v>
      </c>
      <c r="L178" s="250"/>
      <c r="M178" s="251" t="s">
        <v>33</v>
      </c>
      <c r="N178" s="252" t="s">
        <v>48</v>
      </c>
      <c r="O178" s="42"/>
      <c r="P178" s="192">
        <f t="shared" si="41"/>
        <v>0</v>
      </c>
      <c r="Q178" s="192">
        <v>4.0000000000000003E-5</v>
      </c>
      <c r="R178" s="192">
        <f t="shared" si="42"/>
        <v>4.4000000000000002E-4</v>
      </c>
      <c r="S178" s="192">
        <v>0</v>
      </c>
      <c r="T178" s="193">
        <f t="shared" si="43"/>
        <v>0</v>
      </c>
      <c r="AR178" s="24" t="s">
        <v>411</v>
      </c>
      <c r="AT178" s="24" t="s">
        <v>319</v>
      </c>
      <c r="AU178" s="24" t="s">
        <v>87</v>
      </c>
      <c r="AY178" s="24" t="s">
        <v>128</v>
      </c>
      <c r="BE178" s="194">
        <f t="shared" si="44"/>
        <v>0</v>
      </c>
      <c r="BF178" s="194">
        <f t="shared" si="45"/>
        <v>0</v>
      </c>
      <c r="BG178" s="194">
        <f t="shared" si="46"/>
        <v>0</v>
      </c>
      <c r="BH178" s="194">
        <f t="shared" si="47"/>
        <v>0</v>
      </c>
      <c r="BI178" s="194">
        <f t="shared" si="48"/>
        <v>0</v>
      </c>
      <c r="BJ178" s="24" t="s">
        <v>84</v>
      </c>
      <c r="BK178" s="194">
        <f t="shared" si="49"/>
        <v>0</v>
      </c>
      <c r="BL178" s="24" t="s">
        <v>195</v>
      </c>
      <c r="BM178" s="24" t="s">
        <v>1348</v>
      </c>
    </row>
    <row r="179" spans="2:65" s="1" customFormat="1" ht="16.5" customHeight="1">
      <c r="B179" s="41"/>
      <c r="C179" s="183" t="s">
        <v>787</v>
      </c>
      <c r="D179" s="183" t="s">
        <v>129</v>
      </c>
      <c r="E179" s="184" t="s">
        <v>1308</v>
      </c>
      <c r="F179" s="185" t="s">
        <v>1309</v>
      </c>
      <c r="G179" s="186" t="s">
        <v>310</v>
      </c>
      <c r="H179" s="187">
        <v>17</v>
      </c>
      <c r="I179" s="188"/>
      <c r="J179" s="189">
        <f t="shared" si="40"/>
        <v>0</v>
      </c>
      <c r="K179" s="185" t="s">
        <v>274</v>
      </c>
      <c r="L179" s="61"/>
      <c r="M179" s="190" t="s">
        <v>33</v>
      </c>
      <c r="N179" s="191" t="s">
        <v>48</v>
      </c>
      <c r="O179" s="42"/>
      <c r="P179" s="192">
        <f t="shared" si="41"/>
        <v>0</v>
      </c>
      <c r="Q179" s="192">
        <v>1.4999999999999999E-4</v>
      </c>
      <c r="R179" s="192">
        <f t="shared" si="42"/>
        <v>2.5499999999999997E-3</v>
      </c>
      <c r="S179" s="192">
        <v>0</v>
      </c>
      <c r="T179" s="193">
        <f t="shared" si="43"/>
        <v>0</v>
      </c>
      <c r="AR179" s="24" t="s">
        <v>195</v>
      </c>
      <c r="AT179" s="24" t="s">
        <v>129</v>
      </c>
      <c r="AU179" s="24" t="s">
        <v>87</v>
      </c>
      <c r="AY179" s="24" t="s">
        <v>128</v>
      </c>
      <c r="BE179" s="194">
        <f t="shared" si="44"/>
        <v>0</v>
      </c>
      <c r="BF179" s="194">
        <f t="shared" si="45"/>
        <v>0</v>
      </c>
      <c r="BG179" s="194">
        <f t="shared" si="46"/>
        <v>0</v>
      </c>
      <c r="BH179" s="194">
        <f t="shared" si="47"/>
        <v>0</v>
      </c>
      <c r="BI179" s="194">
        <f t="shared" si="48"/>
        <v>0</v>
      </c>
      <c r="BJ179" s="24" t="s">
        <v>84</v>
      </c>
      <c r="BK179" s="194">
        <f t="shared" si="49"/>
        <v>0</v>
      </c>
      <c r="BL179" s="24" t="s">
        <v>195</v>
      </c>
      <c r="BM179" s="24" t="s">
        <v>1349</v>
      </c>
    </row>
    <row r="180" spans="2:65" s="1" customFormat="1" ht="16.5" customHeight="1">
      <c r="B180" s="41"/>
      <c r="C180" s="243" t="s">
        <v>562</v>
      </c>
      <c r="D180" s="243" t="s">
        <v>319</v>
      </c>
      <c r="E180" s="244" t="s">
        <v>1350</v>
      </c>
      <c r="F180" s="245" t="s">
        <v>1351</v>
      </c>
      <c r="G180" s="246" t="s">
        <v>310</v>
      </c>
      <c r="H180" s="247">
        <v>8</v>
      </c>
      <c r="I180" s="248"/>
      <c r="J180" s="249">
        <f t="shared" si="40"/>
        <v>0</v>
      </c>
      <c r="K180" s="245" t="s">
        <v>33</v>
      </c>
      <c r="L180" s="250"/>
      <c r="M180" s="251" t="s">
        <v>33</v>
      </c>
      <c r="N180" s="252" t="s">
        <v>48</v>
      </c>
      <c r="O180" s="42"/>
      <c r="P180" s="192">
        <f t="shared" si="41"/>
        <v>0</v>
      </c>
      <c r="Q180" s="192">
        <v>4.0000000000000003E-5</v>
      </c>
      <c r="R180" s="192">
        <f t="shared" si="42"/>
        <v>3.2000000000000003E-4</v>
      </c>
      <c r="S180" s="192">
        <v>0</v>
      </c>
      <c r="T180" s="193">
        <f t="shared" si="43"/>
        <v>0</v>
      </c>
      <c r="AR180" s="24" t="s">
        <v>411</v>
      </c>
      <c r="AT180" s="24" t="s">
        <v>319</v>
      </c>
      <c r="AU180" s="24" t="s">
        <v>87</v>
      </c>
      <c r="AY180" s="24" t="s">
        <v>128</v>
      </c>
      <c r="BE180" s="194">
        <f t="shared" si="44"/>
        <v>0</v>
      </c>
      <c r="BF180" s="194">
        <f t="shared" si="45"/>
        <v>0</v>
      </c>
      <c r="BG180" s="194">
        <f t="shared" si="46"/>
        <v>0</v>
      </c>
      <c r="BH180" s="194">
        <f t="shared" si="47"/>
        <v>0</v>
      </c>
      <c r="BI180" s="194">
        <f t="shared" si="48"/>
        <v>0</v>
      </c>
      <c r="BJ180" s="24" t="s">
        <v>84</v>
      </c>
      <c r="BK180" s="194">
        <f t="shared" si="49"/>
        <v>0</v>
      </c>
      <c r="BL180" s="24" t="s">
        <v>195</v>
      </c>
      <c r="BM180" s="24" t="s">
        <v>1352</v>
      </c>
    </row>
    <row r="181" spans="2:65" s="1" customFormat="1" ht="16.5" customHeight="1">
      <c r="B181" s="41"/>
      <c r="C181" s="243" t="s">
        <v>803</v>
      </c>
      <c r="D181" s="243" t="s">
        <v>319</v>
      </c>
      <c r="E181" s="244" t="s">
        <v>1353</v>
      </c>
      <c r="F181" s="245" t="s">
        <v>1354</v>
      </c>
      <c r="G181" s="246" t="s">
        <v>310</v>
      </c>
      <c r="H181" s="247">
        <v>8</v>
      </c>
      <c r="I181" s="248"/>
      <c r="J181" s="249">
        <f t="shared" si="40"/>
        <v>0</v>
      </c>
      <c r="K181" s="245" t="s">
        <v>33</v>
      </c>
      <c r="L181" s="250"/>
      <c r="M181" s="251" t="s">
        <v>33</v>
      </c>
      <c r="N181" s="252" t="s">
        <v>48</v>
      </c>
      <c r="O181" s="42"/>
      <c r="P181" s="192">
        <f t="shared" si="41"/>
        <v>0</v>
      </c>
      <c r="Q181" s="192">
        <v>4.0000000000000003E-5</v>
      </c>
      <c r="R181" s="192">
        <f t="shared" si="42"/>
        <v>3.2000000000000003E-4</v>
      </c>
      <c r="S181" s="192">
        <v>0</v>
      </c>
      <c r="T181" s="193">
        <f t="shared" si="43"/>
        <v>0</v>
      </c>
      <c r="AR181" s="24" t="s">
        <v>411</v>
      </c>
      <c r="AT181" s="24" t="s">
        <v>319</v>
      </c>
      <c r="AU181" s="24" t="s">
        <v>87</v>
      </c>
      <c r="AY181" s="24" t="s">
        <v>128</v>
      </c>
      <c r="BE181" s="194">
        <f t="shared" si="44"/>
        <v>0</v>
      </c>
      <c r="BF181" s="194">
        <f t="shared" si="45"/>
        <v>0</v>
      </c>
      <c r="BG181" s="194">
        <f t="shared" si="46"/>
        <v>0</v>
      </c>
      <c r="BH181" s="194">
        <f t="shared" si="47"/>
        <v>0</v>
      </c>
      <c r="BI181" s="194">
        <f t="shared" si="48"/>
        <v>0</v>
      </c>
      <c r="BJ181" s="24" t="s">
        <v>84</v>
      </c>
      <c r="BK181" s="194">
        <f t="shared" si="49"/>
        <v>0</v>
      </c>
      <c r="BL181" s="24" t="s">
        <v>195</v>
      </c>
      <c r="BM181" s="24" t="s">
        <v>1355</v>
      </c>
    </row>
    <row r="182" spans="2:65" s="1" customFormat="1" ht="16.5" customHeight="1">
      <c r="B182" s="41"/>
      <c r="C182" s="243" t="s">
        <v>747</v>
      </c>
      <c r="D182" s="243" t="s">
        <v>319</v>
      </c>
      <c r="E182" s="244" t="s">
        <v>1356</v>
      </c>
      <c r="F182" s="245" t="s">
        <v>1357</v>
      </c>
      <c r="G182" s="246" t="s">
        <v>310</v>
      </c>
      <c r="H182" s="247">
        <v>1</v>
      </c>
      <c r="I182" s="248"/>
      <c r="J182" s="249">
        <f t="shared" si="40"/>
        <v>0</v>
      </c>
      <c r="K182" s="245" t="s">
        <v>33</v>
      </c>
      <c r="L182" s="250"/>
      <c r="M182" s="251" t="s">
        <v>33</v>
      </c>
      <c r="N182" s="252" t="s">
        <v>48</v>
      </c>
      <c r="O182" s="42"/>
      <c r="P182" s="192">
        <f t="shared" si="41"/>
        <v>0</v>
      </c>
      <c r="Q182" s="192">
        <v>1.6570000000000001E-3</v>
      </c>
      <c r="R182" s="192">
        <f t="shared" si="42"/>
        <v>1.6570000000000001E-3</v>
      </c>
      <c r="S182" s="192">
        <v>0</v>
      </c>
      <c r="T182" s="193">
        <f t="shared" si="43"/>
        <v>0</v>
      </c>
      <c r="AR182" s="24" t="s">
        <v>411</v>
      </c>
      <c r="AT182" s="24" t="s">
        <v>319</v>
      </c>
      <c r="AU182" s="24" t="s">
        <v>87</v>
      </c>
      <c r="AY182" s="24" t="s">
        <v>128</v>
      </c>
      <c r="BE182" s="194">
        <f t="shared" si="44"/>
        <v>0</v>
      </c>
      <c r="BF182" s="194">
        <f t="shared" si="45"/>
        <v>0</v>
      </c>
      <c r="BG182" s="194">
        <f t="shared" si="46"/>
        <v>0</v>
      </c>
      <c r="BH182" s="194">
        <f t="shared" si="47"/>
        <v>0</v>
      </c>
      <c r="BI182" s="194">
        <f t="shared" si="48"/>
        <v>0</v>
      </c>
      <c r="BJ182" s="24" t="s">
        <v>84</v>
      </c>
      <c r="BK182" s="194">
        <f t="shared" si="49"/>
        <v>0</v>
      </c>
      <c r="BL182" s="24" t="s">
        <v>195</v>
      </c>
      <c r="BM182" s="24" t="s">
        <v>1358</v>
      </c>
    </row>
    <row r="183" spans="2:65" s="1" customFormat="1" ht="16.5" customHeight="1">
      <c r="B183" s="41"/>
      <c r="C183" s="183" t="s">
        <v>500</v>
      </c>
      <c r="D183" s="183" t="s">
        <v>129</v>
      </c>
      <c r="E183" s="184" t="s">
        <v>1359</v>
      </c>
      <c r="F183" s="185" t="s">
        <v>1315</v>
      </c>
      <c r="G183" s="186" t="s">
        <v>310</v>
      </c>
      <c r="H183" s="187">
        <v>1</v>
      </c>
      <c r="I183" s="188"/>
      <c r="J183" s="189">
        <f t="shared" si="40"/>
        <v>0</v>
      </c>
      <c r="K183" s="185" t="s">
        <v>33</v>
      </c>
      <c r="L183" s="61"/>
      <c r="M183" s="190" t="s">
        <v>33</v>
      </c>
      <c r="N183" s="191" t="s">
        <v>48</v>
      </c>
      <c r="O183" s="42"/>
      <c r="P183" s="192">
        <f t="shared" si="41"/>
        <v>0</v>
      </c>
      <c r="Q183" s="192">
        <v>2.2000000000000001E-4</v>
      </c>
      <c r="R183" s="192">
        <f t="shared" si="42"/>
        <v>2.2000000000000001E-4</v>
      </c>
      <c r="S183" s="192">
        <v>0</v>
      </c>
      <c r="T183" s="193">
        <f t="shared" si="43"/>
        <v>0</v>
      </c>
      <c r="AR183" s="24" t="s">
        <v>195</v>
      </c>
      <c r="AT183" s="24" t="s">
        <v>129</v>
      </c>
      <c r="AU183" s="24" t="s">
        <v>87</v>
      </c>
      <c r="AY183" s="24" t="s">
        <v>128</v>
      </c>
      <c r="BE183" s="194">
        <f t="shared" si="44"/>
        <v>0</v>
      </c>
      <c r="BF183" s="194">
        <f t="shared" si="45"/>
        <v>0</v>
      </c>
      <c r="BG183" s="194">
        <f t="shared" si="46"/>
        <v>0</v>
      </c>
      <c r="BH183" s="194">
        <f t="shared" si="47"/>
        <v>0</v>
      </c>
      <c r="BI183" s="194">
        <f t="shared" si="48"/>
        <v>0</v>
      </c>
      <c r="BJ183" s="24" t="s">
        <v>84</v>
      </c>
      <c r="BK183" s="194">
        <f t="shared" si="49"/>
        <v>0</v>
      </c>
      <c r="BL183" s="24" t="s">
        <v>195</v>
      </c>
      <c r="BM183" s="24" t="s">
        <v>1360</v>
      </c>
    </row>
    <row r="184" spans="2:65" s="1" customFormat="1" ht="25.5" customHeight="1">
      <c r="B184" s="41"/>
      <c r="C184" s="243" t="s">
        <v>759</v>
      </c>
      <c r="D184" s="243" t="s">
        <v>319</v>
      </c>
      <c r="E184" s="244" t="s">
        <v>1361</v>
      </c>
      <c r="F184" s="245" t="s">
        <v>1362</v>
      </c>
      <c r="G184" s="246" t="s">
        <v>310</v>
      </c>
      <c r="H184" s="247">
        <v>1</v>
      </c>
      <c r="I184" s="248"/>
      <c r="J184" s="249">
        <f t="shared" si="40"/>
        <v>0</v>
      </c>
      <c r="K184" s="245" t="s">
        <v>274</v>
      </c>
      <c r="L184" s="250"/>
      <c r="M184" s="251" t="s">
        <v>33</v>
      </c>
      <c r="N184" s="252" t="s">
        <v>48</v>
      </c>
      <c r="O184" s="42"/>
      <c r="P184" s="192">
        <f t="shared" si="41"/>
        <v>0</v>
      </c>
      <c r="Q184" s="192">
        <v>4.0000000000000003E-5</v>
      </c>
      <c r="R184" s="192">
        <f t="shared" si="42"/>
        <v>4.0000000000000003E-5</v>
      </c>
      <c r="S184" s="192">
        <v>0</v>
      </c>
      <c r="T184" s="193">
        <f t="shared" si="43"/>
        <v>0</v>
      </c>
      <c r="AR184" s="24" t="s">
        <v>411</v>
      </c>
      <c r="AT184" s="24" t="s">
        <v>319</v>
      </c>
      <c r="AU184" s="24" t="s">
        <v>87</v>
      </c>
      <c r="AY184" s="24" t="s">
        <v>128</v>
      </c>
      <c r="BE184" s="194">
        <f t="shared" si="44"/>
        <v>0</v>
      </c>
      <c r="BF184" s="194">
        <f t="shared" si="45"/>
        <v>0</v>
      </c>
      <c r="BG184" s="194">
        <f t="shared" si="46"/>
        <v>0</v>
      </c>
      <c r="BH184" s="194">
        <f t="shared" si="47"/>
        <v>0</v>
      </c>
      <c r="BI184" s="194">
        <f t="shared" si="48"/>
        <v>0</v>
      </c>
      <c r="BJ184" s="24" t="s">
        <v>84</v>
      </c>
      <c r="BK184" s="194">
        <f t="shared" si="49"/>
        <v>0</v>
      </c>
      <c r="BL184" s="24" t="s">
        <v>195</v>
      </c>
      <c r="BM184" s="24" t="s">
        <v>1363</v>
      </c>
    </row>
    <row r="185" spans="2:65" s="1" customFormat="1" ht="16.5" customHeight="1">
      <c r="B185" s="41"/>
      <c r="C185" s="243" t="s">
        <v>510</v>
      </c>
      <c r="D185" s="243" t="s">
        <v>319</v>
      </c>
      <c r="E185" s="244" t="s">
        <v>1364</v>
      </c>
      <c r="F185" s="245" t="s">
        <v>1365</v>
      </c>
      <c r="G185" s="246" t="s">
        <v>310</v>
      </c>
      <c r="H185" s="247">
        <v>1</v>
      </c>
      <c r="I185" s="248"/>
      <c r="J185" s="249">
        <f t="shared" si="40"/>
        <v>0</v>
      </c>
      <c r="K185" s="245" t="s">
        <v>33</v>
      </c>
      <c r="L185" s="250"/>
      <c r="M185" s="251" t="s">
        <v>33</v>
      </c>
      <c r="N185" s="252" t="s">
        <v>48</v>
      </c>
      <c r="O185" s="42"/>
      <c r="P185" s="192">
        <f t="shared" si="41"/>
        <v>0</v>
      </c>
      <c r="Q185" s="192">
        <v>2.0000000000000001E-4</v>
      </c>
      <c r="R185" s="192">
        <f t="shared" si="42"/>
        <v>2.0000000000000001E-4</v>
      </c>
      <c r="S185" s="192">
        <v>0</v>
      </c>
      <c r="T185" s="193">
        <f t="shared" si="43"/>
        <v>0</v>
      </c>
      <c r="AR185" s="24" t="s">
        <v>411</v>
      </c>
      <c r="AT185" s="24" t="s">
        <v>319</v>
      </c>
      <c r="AU185" s="24" t="s">
        <v>87</v>
      </c>
      <c r="AY185" s="24" t="s">
        <v>128</v>
      </c>
      <c r="BE185" s="194">
        <f t="shared" si="44"/>
        <v>0</v>
      </c>
      <c r="BF185" s="194">
        <f t="shared" si="45"/>
        <v>0</v>
      </c>
      <c r="BG185" s="194">
        <f t="shared" si="46"/>
        <v>0</v>
      </c>
      <c r="BH185" s="194">
        <f t="shared" si="47"/>
        <v>0</v>
      </c>
      <c r="BI185" s="194">
        <f t="shared" si="48"/>
        <v>0</v>
      </c>
      <c r="BJ185" s="24" t="s">
        <v>84</v>
      </c>
      <c r="BK185" s="194">
        <f t="shared" si="49"/>
        <v>0</v>
      </c>
      <c r="BL185" s="24" t="s">
        <v>195</v>
      </c>
      <c r="BM185" s="24" t="s">
        <v>1366</v>
      </c>
    </row>
    <row r="186" spans="2:65" s="1" customFormat="1" ht="16.5" customHeight="1">
      <c r="B186" s="41"/>
      <c r="C186" s="243" t="s">
        <v>516</v>
      </c>
      <c r="D186" s="243" t="s">
        <v>319</v>
      </c>
      <c r="E186" s="244" t="s">
        <v>1367</v>
      </c>
      <c r="F186" s="245" t="s">
        <v>1368</v>
      </c>
      <c r="G186" s="246" t="s">
        <v>310</v>
      </c>
      <c r="H186" s="247">
        <v>2</v>
      </c>
      <c r="I186" s="248"/>
      <c r="J186" s="249">
        <f t="shared" si="40"/>
        <v>0</v>
      </c>
      <c r="K186" s="245" t="s">
        <v>33</v>
      </c>
      <c r="L186" s="250"/>
      <c r="M186" s="251" t="s">
        <v>33</v>
      </c>
      <c r="N186" s="252" t="s">
        <v>48</v>
      </c>
      <c r="O186" s="42"/>
      <c r="P186" s="192">
        <f t="shared" si="41"/>
        <v>0</v>
      </c>
      <c r="Q186" s="192">
        <v>2.0000000000000001E-4</v>
      </c>
      <c r="R186" s="192">
        <f t="shared" si="42"/>
        <v>4.0000000000000002E-4</v>
      </c>
      <c r="S186" s="192">
        <v>0</v>
      </c>
      <c r="T186" s="193">
        <f t="shared" si="43"/>
        <v>0</v>
      </c>
      <c r="AR186" s="24" t="s">
        <v>411</v>
      </c>
      <c r="AT186" s="24" t="s">
        <v>319</v>
      </c>
      <c r="AU186" s="24" t="s">
        <v>87</v>
      </c>
      <c r="AY186" s="24" t="s">
        <v>128</v>
      </c>
      <c r="BE186" s="194">
        <f t="shared" si="44"/>
        <v>0</v>
      </c>
      <c r="BF186" s="194">
        <f t="shared" si="45"/>
        <v>0</v>
      </c>
      <c r="BG186" s="194">
        <f t="shared" si="46"/>
        <v>0</v>
      </c>
      <c r="BH186" s="194">
        <f t="shared" si="47"/>
        <v>0</v>
      </c>
      <c r="BI186" s="194">
        <f t="shared" si="48"/>
        <v>0</v>
      </c>
      <c r="BJ186" s="24" t="s">
        <v>84</v>
      </c>
      <c r="BK186" s="194">
        <f t="shared" si="49"/>
        <v>0</v>
      </c>
      <c r="BL186" s="24" t="s">
        <v>195</v>
      </c>
      <c r="BM186" s="24" t="s">
        <v>1369</v>
      </c>
    </row>
    <row r="187" spans="2:65" s="1" customFormat="1" ht="16.5" customHeight="1">
      <c r="B187" s="41"/>
      <c r="C187" s="243" t="s">
        <v>521</v>
      </c>
      <c r="D187" s="243" t="s">
        <v>319</v>
      </c>
      <c r="E187" s="244" t="s">
        <v>1370</v>
      </c>
      <c r="F187" s="245" t="s">
        <v>1371</v>
      </c>
      <c r="G187" s="246" t="s">
        <v>310</v>
      </c>
      <c r="H187" s="247">
        <v>1</v>
      </c>
      <c r="I187" s="248"/>
      <c r="J187" s="249">
        <f t="shared" si="40"/>
        <v>0</v>
      </c>
      <c r="K187" s="245" t="s">
        <v>33</v>
      </c>
      <c r="L187" s="250"/>
      <c r="M187" s="251" t="s">
        <v>33</v>
      </c>
      <c r="N187" s="252" t="s">
        <v>48</v>
      </c>
      <c r="O187" s="42"/>
      <c r="P187" s="192">
        <f t="shared" si="41"/>
        <v>0</v>
      </c>
      <c r="Q187" s="192">
        <v>2.0000000000000001E-4</v>
      </c>
      <c r="R187" s="192">
        <f t="shared" si="42"/>
        <v>2.0000000000000001E-4</v>
      </c>
      <c r="S187" s="192">
        <v>0</v>
      </c>
      <c r="T187" s="193">
        <f t="shared" si="43"/>
        <v>0</v>
      </c>
      <c r="AR187" s="24" t="s">
        <v>411</v>
      </c>
      <c r="AT187" s="24" t="s">
        <v>319</v>
      </c>
      <c r="AU187" s="24" t="s">
        <v>87</v>
      </c>
      <c r="AY187" s="24" t="s">
        <v>128</v>
      </c>
      <c r="BE187" s="194">
        <f t="shared" si="44"/>
        <v>0</v>
      </c>
      <c r="BF187" s="194">
        <f t="shared" si="45"/>
        <v>0</v>
      </c>
      <c r="BG187" s="194">
        <f t="shared" si="46"/>
        <v>0</v>
      </c>
      <c r="BH187" s="194">
        <f t="shared" si="47"/>
        <v>0</v>
      </c>
      <c r="BI187" s="194">
        <f t="shared" si="48"/>
        <v>0</v>
      </c>
      <c r="BJ187" s="24" t="s">
        <v>84</v>
      </c>
      <c r="BK187" s="194">
        <f t="shared" si="49"/>
        <v>0</v>
      </c>
      <c r="BL187" s="24" t="s">
        <v>195</v>
      </c>
      <c r="BM187" s="24" t="s">
        <v>1372</v>
      </c>
    </row>
    <row r="188" spans="2:65" s="1" customFormat="1" ht="16.5" customHeight="1">
      <c r="B188" s="41"/>
      <c r="C188" s="243" t="s">
        <v>809</v>
      </c>
      <c r="D188" s="243" t="s">
        <v>319</v>
      </c>
      <c r="E188" s="244" t="s">
        <v>1373</v>
      </c>
      <c r="F188" s="245" t="s">
        <v>1374</v>
      </c>
      <c r="G188" s="246" t="s">
        <v>310</v>
      </c>
      <c r="H188" s="247">
        <v>58</v>
      </c>
      <c r="I188" s="248"/>
      <c r="J188" s="249">
        <f t="shared" si="40"/>
        <v>0</v>
      </c>
      <c r="K188" s="245" t="s">
        <v>33</v>
      </c>
      <c r="L188" s="250"/>
      <c r="M188" s="251" t="s">
        <v>33</v>
      </c>
      <c r="N188" s="252" t="s">
        <v>48</v>
      </c>
      <c r="O188" s="42"/>
      <c r="P188" s="192">
        <f t="shared" si="41"/>
        <v>0</v>
      </c>
      <c r="Q188" s="192">
        <v>2.0000000000000001E-4</v>
      </c>
      <c r="R188" s="192">
        <f t="shared" si="42"/>
        <v>1.1600000000000001E-2</v>
      </c>
      <c r="S188" s="192">
        <v>0</v>
      </c>
      <c r="T188" s="193">
        <f t="shared" si="43"/>
        <v>0</v>
      </c>
      <c r="AR188" s="24" t="s">
        <v>411</v>
      </c>
      <c r="AT188" s="24" t="s">
        <v>319</v>
      </c>
      <c r="AU188" s="24" t="s">
        <v>87</v>
      </c>
      <c r="AY188" s="24" t="s">
        <v>128</v>
      </c>
      <c r="BE188" s="194">
        <f t="shared" si="44"/>
        <v>0</v>
      </c>
      <c r="BF188" s="194">
        <f t="shared" si="45"/>
        <v>0</v>
      </c>
      <c r="BG188" s="194">
        <f t="shared" si="46"/>
        <v>0</v>
      </c>
      <c r="BH188" s="194">
        <f t="shared" si="47"/>
        <v>0</v>
      </c>
      <c r="BI188" s="194">
        <f t="shared" si="48"/>
        <v>0</v>
      </c>
      <c r="BJ188" s="24" t="s">
        <v>84</v>
      </c>
      <c r="BK188" s="194">
        <f t="shared" si="49"/>
        <v>0</v>
      </c>
      <c r="BL188" s="24" t="s">
        <v>195</v>
      </c>
      <c r="BM188" s="24" t="s">
        <v>1375</v>
      </c>
    </row>
    <row r="189" spans="2:65" s="1" customFormat="1" ht="25.5" customHeight="1">
      <c r="B189" s="41"/>
      <c r="C189" s="183" t="s">
        <v>493</v>
      </c>
      <c r="D189" s="183" t="s">
        <v>129</v>
      </c>
      <c r="E189" s="184" t="s">
        <v>1376</v>
      </c>
      <c r="F189" s="185" t="s">
        <v>1377</v>
      </c>
      <c r="G189" s="186" t="s">
        <v>310</v>
      </c>
      <c r="H189" s="187">
        <v>1</v>
      </c>
      <c r="I189" s="188"/>
      <c r="J189" s="189">
        <f t="shared" si="40"/>
        <v>0</v>
      </c>
      <c r="K189" s="185" t="s">
        <v>33</v>
      </c>
      <c r="L189" s="61"/>
      <c r="M189" s="190" t="s">
        <v>33</v>
      </c>
      <c r="N189" s="191" t="s">
        <v>48</v>
      </c>
      <c r="O189" s="42"/>
      <c r="P189" s="192">
        <f t="shared" si="41"/>
        <v>0</v>
      </c>
      <c r="Q189" s="192">
        <v>6.9999999999999999E-4</v>
      </c>
      <c r="R189" s="192">
        <f t="shared" si="42"/>
        <v>6.9999999999999999E-4</v>
      </c>
      <c r="S189" s="192">
        <v>0</v>
      </c>
      <c r="T189" s="193">
        <f t="shared" si="43"/>
        <v>0</v>
      </c>
      <c r="AR189" s="24" t="s">
        <v>195</v>
      </c>
      <c r="AT189" s="24" t="s">
        <v>129</v>
      </c>
      <c r="AU189" s="24" t="s">
        <v>87</v>
      </c>
      <c r="AY189" s="24" t="s">
        <v>128</v>
      </c>
      <c r="BE189" s="194">
        <f t="shared" si="44"/>
        <v>0</v>
      </c>
      <c r="BF189" s="194">
        <f t="shared" si="45"/>
        <v>0</v>
      </c>
      <c r="BG189" s="194">
        <f t="shared" si="46"/>
        <v>0</v>
      </c>
      <c r="BH189" s="194">
        <f t="shared" si="47"/>
        <v>0</v>
      </c>
      <c r="BI189" s="194">
        <f t="shared" si="48"/>
        <v>0</v>
      </c>
      <c r="BJ189" s="24" t="s">
        <v>84</v>
      </c>
      <c r="BK189" s="194">
        <f t="shared" si="49"/>
        <v>0</v>
      </c>
      <c r="BL189" s="24" t="s">
        <v>195</v>
      </c>
      <c r="BM189" s="24" t="s">
        <v>1378</v>
      </c>
    </row>
    <row r="190" spans="2:65" s="1" customFormat="1" ht="25.5" customHeight="1">
      <c r="B190" s="41"/>
      <c r="C190" s="183" t="s">
        <v>525</v>
      </c>
      <c r="D190" s="183" t="s">
        <v>129</v>
      </c>
      <c r="E190" s="184" t="s">
        <v>1379</v>
      </c>
      <c r="F190" s="185" t="s">
        <v>1380</v>
      </c>
      <c r="G190" s="186" t="s">
        <v>310</v>
      </c>
      <c r="H190" s="187">
        <v>7</v>
      </c>
      <c r="I190" s="188"/>
      <c r="J190" s="189">
        <f t="shared" si="40"/>
        <v>0</v>
      </c>
      <c r="K190" s="185" t="s">
        <v>33</v>
      </c>
      <c r="L190" s="61"/>
      <c r="M190" s="190" t="s">
        <v>33</v>
      </c>
      <c r="N190" s="191" t="s">
        <v>48</v>
      </c>
      <c r="O190" s="42"/>
      <c r="P190" s="192">
        <f t="shared" si="41"/>
        <v>0</v>
      </c>
      <c r="Q190" s="192">
        <v>2.7E-4</v>
      </c>
      <c r="R190" s="192">
        <f t="shared" si="42"/>
        <v>1.89E-3</v>
      </c>
      <c r="S190" s="192">
        <v>0</v>
      </c>
      <c r="T190" s="193">
        <f t="shared" si="43"/>
        <v>0</v>
      </c>
      <c r="AR190" s="24" t="s">
        <v>195</v>
      </c>
      <c r="AT190" s="24" t="s">
        <v>129</v>
      </c>
      <c r="AU190" s="24" t="s">
        <v>87</v>
      </c>
      <c r="AY190" s="24" t="s">
        <v>128</v>
      </c>
      <c r="BE190" s="194">
        <f t="shared" si="44"/>
        <v>0</v>
      </c>
      <c r="BF190" s="194">
        <f t="shared" si="45"/>
        <v>0</v>
      </c>
      <c r="BG190" s="194">
        <f t="shared" si="46"/>
        <v>0</v>
      </c>
      <c r="BH190" s="194">
        <f t="shared" si="47"/>
        <v>0</v>
      </c>
      <c r="BI190" s="194">
        <f t="shared" si="48"/>
        <v>0</v>
      </c>
      <c r="BJ190" s="24" t="s">
        <v>84</v>
      </c>
      <c r="BK190" s="194">
        <f t="shared" si="49"/>
        <v>0</v>
      </c>
      <c r="BL190" s="24" t="s">
        <v>195</v>
      </c>
      <c r="BM190" s="24" t="s">
        <v>1381</v>
      </c>
    </row>
    <row r="191" spans="2:65" s="1" customFormat="1" ht="25.5" customHeight="1">
      <c r="B191" s="41"/>
      <c r="C191" s="183" t="s">
        <v>529</v>
      </c>
      <c r="D191" s="183" t="s">
        <v>129</v>
      </c>
      <c r="E191" s="184" t="s">
        <v>1382</v>
      </c>
      <c r="F191" s="185" t="s">
        <v>1383</v>
      </c>
      <c r="G191" s="186" t="s">
        <v>310</v>
      </c>
      <c r="H191" s="187">
        <v>249</v>
      </c>
      <c r="I191" s="188"/>
      <c r="J191" s="189">
        <f t="shared" si="40"/>
        <v>0</v>
      </c>
      <c r="K191" s="185" t="s">
        <v>274</v>
      </c>
      <c r="L191" s="61"/>
      <c r="M191" s="190" t="s">
        <v>33</v>
      </c>
      <c r="N191" s="191" t="s">
        <v>48</v>
      </c>
      <c r="O191" s="42"/>
      <c r="P191" s="192">
        <f t="shared" si="41"/>
        <v>0</v>
      </c>
      <c r="Q191" s="192">
        <v>1.4999999999999999E-4</v>
      </c>
      <c r="R191" s="192">
        <f t="shared" si="42"/>
        <v>3.7349999999999994E-2</v>
      </c>
      <c r="S191" s="192">
        <v>0</v>
      </c>
      <c r="T191" s="193">
        <f t="shared" si="43"/>
        <v>0</v>
      </c>
      <c r="AR191" s="24" t="s">
        <v>195</v>
      </c>
      <c r="AT191" s="24" t="s">
        <v>129</v>
      </c>
      <c r="AU191" s="24" t="s">
        <v>87</v>
      </c>
      <c r="AY191" s="24" t="s">
        <v>128</v>
      </c>
      <c r="BE191" s="194">
        <f t="shared" si="44"/>
        <v>0</v>
      </c>
      <c r="BF191" s="194">
        <f t="shared" si="45"/>
        <v>0</v>
      </c>
      <c r="BG191" s="194">
        <f t="shared" si="46"/>
        <v>0</v>
      </c>
      <c r="BH191" s="194">
        <f t="shared" si="47"/>
        <v>0</v>
      </c>
      <c r="BI191" s="194">
        <f t="shared" si="48"/>
        <v>0</v>
      </c>
      <c r="BJ191" s="24" t="s">
        <v>84</v>
      </c>
      <c r="BK191" s="194">
        <f t="shared" si="49"/>
        <v>0</v>
      </c>
      <c r="BL191" s="24" t="s">
        <v>195</v>
      </c>
      <c r="BM191" s="24" t="s">
        <v>1384</v>
      </c>
    </row>
    <row r="192" spans="2:65" s="1" customFormat="1" ht="16.5" customHeight="1">
      <c r="B192" s="41"/>
      <c r="C192" s="183" t="s">
        <v>826</v>
      </c>
      <c r="D192" s="183" t="s">
        <v>129</v>
      </c>
      <c r="E192" s="184" t="s">
        <v>1385</v>
      </c>
      <c r="F192" s="185" t="s">
        <v>1386</v>
      </c>
      <c r="G192" s="186" t="s">
        <v>310</v>
      </c>
      <c r="H192" s="187">
        <v>4</v>
      </c>
      <c r="I192" s="188"/>
      <c r="J192" s="189">
        <f t="shared" si="40"/>
        <v>0</v>
      </c>
      <c r="K192" s="185" t="s">
        <v>33</v>
      </c>
      <c r="L192" s="61"/>
      <c r="M192" s="190" t="s">
        <v>33</v>
      </c>
      <c r="N192" s="191" t="s">
        <v>48</v>
      </c>
      <c r="O192" s="42"/>
      <c r="P192" s="192">
        <f t="shared" si="41"/>
        <v>0</v>
      </c>
      <c r="Q192" s="192">
        <v>5.6999999999999998E-4</v>
      </c>
      <c r="R192" s="192">
        <f t="shared" si="42"/>
        <v>2.2799999999999999E-3</v>
      </c>
      <c r="S192" s="192">
        <v>0</v>
      </c>
      <c r="T192" s="193">
        <f t="shared" si="43"/>
        <v>0</v>
      </c>
      <c r="AR192" s="24" t="s">
        <v>195</v>
      </c>
      <c r="AT192" s="24" t="s">
        <v>129</v>
      </c>
      <c r="AU192" s="24" t="s">
        <v>87</v>
      </c>
      <c r="AY192" s="24" t="s">
        <v>128</v>
      </c>
      <c r="BE192" s="194">
        <f t="shared" si="44"/>
        <v>0</v>
      </c>
      <c r="BF192" s="194">
        <f t="shared" si="45"/>
        <v>0</v>
      </c>
      <c r="BG192" s="194">
        <f t="shared" si="46"/>
        <v>0</v>
      </c>
      <c r="BH192" s="194">
        <f t="shared" si="47"/>
        <v>0</v>
      </c>
      <c r="BI192" s="194">
        <f t="shared" si="48"/>
        <v>0</v>
      </c>
      <c r="BJ192" s="24" t="s">
        <v>84</v>
      </c>
      <c r="BK192" s="194">
        <f t="shared" si="49"/>
        <v>0</v>
      </c>
      <c r="BL192" s="24" t="s">
        <v>195</v>
      </c>
      <c r="BM192" s="24" t="s">
        <v>1387</v>
      </c>
    </row>
    <row r="193" spans="2:65" s="1" customFormat="1" ht="25.5" customHeight="1">
      <c r="B193" s="41"/>
      <c r="C193" s="183" t="s">
        <v>1021</v>
      </c>
      <c r="D193" s="183" t="s">
        <v>129</v>
      </c>
      <c r="E193" s="184" t="s">
        <v>1388</v>
      </c>
      <c r="F193" s="185" t="s">
        <v>1389</v>
      </c>
      <c r="G193" s="186" t="s">
        <v>310</v>
      </c>
      <c r="H193" s="187">
        <v>1</v>
      </c>
      <c r="I193" s="188"/>
      <c r="J193" s="189">
        <f t="shared" si="40"/>
        <v>0</v>
      </c>
      <c r="K193" s="185" t="s">
        <v>33</v>
      </c>
      <c r="L193" s="61"/>
      <c r="M193" s="190" t="s">
        <v>33</v>
      </c>
      <c r="N193" s="191" t="s">
        <v>48</v>
      </c>
      <c r="O193" s="42"/>
      <c r="P193" s="192">
        <f t="shared" si="41"/>
        <v>0</v>
      </c>
      <c r="Q193" s="192">
        <v>2E-3</v>
      </c>
      <c r="R193" s="192">
        <f t="shared" si="42"/>
        <v>2E-3</v>
      </c>
      <c r="S193" s="192">
        <v>0</v>
      </c>
      <c r="T193" s="193">
        <f t="shared" si="43"/>
        <v>0</v>
      </c>
      <c r="AR193" s="24" t="s">
        <v>195</v>
      </c>
      <c r="AT193" s="24" t="s">
        <v>129</v>
      </c>
      <c r="AU193" s="24" t="s">
        <v>87</v>
      </c>
      <c r="AY193" s="24" t="s">
        <v>128</v>
      </c>
      <c r="BE193" s="194">
        <f t="shared" si="44"/>
        <v>0</v>
      </c>
      <c r="BF193" s="194">
        <f t="shared" si="45"/>
        <v>0</v>
      </c>
      <c r="BG193" s="194">
        <f t="shared" si="46"/>
        <v>0</v>
      </c>
      <c r="BH193" s="194">
        <f t="shared" si="47"/>
        <v>0</v>
      </c>
      <c r="BI193" s="194">
        <f t="shared" si="48"/>
        <v>0</v>
      </c>
      <c r="BJ193" s="24" t="s">
        <v>84</v>
      </c>
      <c r="BK193" s="194">
        <f t="shared" si="49"/>
        <v>0</v>
      </c>
      <c r="BL193" s="24" t="s">
        <v>195</v>
      </c>
      <c r="BM193" s="24" t="s">
        <v>1390</v>
      </c>
    </row>
    <row r="194" spans="2:65" s="1" customFormat="1" ht="25.5" customHeight="1">
      <c r="B194" s="41"/>
      <c r="C194" s="183" t="s">
        <v>1027</v>
      </c>
      <c r="D194" s="183" t="s">
        <v>129</v>
      </c>
      <c r="E194" s="184" t="s">
        <v>1391</v>
      </c>
      <c r="F194" s="185" t="s">
        <v>1392</v>
      </c>
      <c r="G194" s="186" t="s">
        <v>310</v>
      </c>
      <c r="H194" s="187">
        <v>1</v>
      </c>
      <c r="I194" s="188"/>
      <c r="J194" s="189">
        <f t="shared" si="40"/>
        <v>0</v>
      </c>
      <c r="K194" s="185" t="s">
        <v>33</v>
      </c>
      <c r="L194" s="61"/>
      <c r="M194" s="190" t="s">
        <v>33</v>
      </c>
      <c r="N194" s="191" t="s">
        <v>48</v>
      </c>
      <c r="O194" s="42"/>
      <c r="P194" s="192">
        <f t="shared" si="41"/>
        <v>0</v>
      </c>
      <c r="Q194" s="192">
        <v>2E-3</v>
      </c>
      <c r="R194" s="192">
        <f t="shared" si="42"/>
        <v>2E-3</v>
      </c>
      <c r="S194" s="192">
        <v>0</v>
      </c>
      <c r="T194" s="193">
        <f t="shared" si="43"/>
        <v>0</v>
      </c>
      <c r="AR194" s="24" t="s">
        <v>195</v>
      </c>
      <c r="AT194" s="24" t="s">
        <v>129</v>
      </c>
      <c r="AU194" s="24" t="s">
        <v>87</v>
      </c>
      <c r="AY194" s="24" t="s">
        <v>128</v>
      </c>
      <c r="BE194" s="194">
        <f t="shared" si="44"/>
        <v>0</v>
      </c>
      <c r="BF194" s="194">
        <f t="shared" si="45"/>
        <v>0</v>
      </c>
      <c r="BG194" s="194">
        <f t="shared" si="46"/>
        <v>0</v>
      </c>
      <c r="BH194" s="194">
        <f t="shared" si="47"/>
        <v>0</v>
      </c>
      <c r="BI194" s="194">
        <f t="shared" si="48"/>
        <v>0</v>
      </c>
      <c r="BJ194" s="24" t="s">
        <v>84</v>
      </c>
      <c r="BK194" s="194">
        <f t="shared" si="49"/>
        <v>0</v>
      </c>
      <c r="BL194" s="24" t="s">
        <v>195</v>
      </c>
      <c r="BM194" s="24" t="s">
        <v>1393</v>
      </c>
    </row>
    <row r="195" spans="2:65" s="1" customFormat="1" ht="25.5" customHeight="1">
      <c r="B195" s="41"/>
      <c r="C195" s="183" t="s">
        <v>1034</v>
      </c>
      <c r="D195" s="183" t="s">
        <v>129</v>
      </c>
      <c r="E195" s="184" t="s">
        <v>1394</v>
      </c>
      <c r="F195" s="185" t="s">
        <v>1395</v>
      </c>
      <c r="G195" s="186" t="s">
        <v>310</v>
      </c>
      <c r="H195" s="187">
        <v>1</v>
      </c>
      <c r="I195" s="188"/>
      <c r="J195" s="189">
        <f t="shared" si="40"/>
        <v>0</v>
      </c>
      <c r="K195" s="185" t="s">
        <v>33</v>
      </c>
      <c r="L195" s="61"/>
      <c r="M195" s="190" t="s">
        <v>33</v>
      </c>
      <c r="N195" s="191" t="s">
        <v>48</v>
      </c>
      <c r="O195" s="42"/>
      <c r="P195" s="192">
        <f t="shared" si="41"/>
        <v>0</v>
      </c>
      <c r="Q195" s="192">
        <v>2E-3</v>
      </c>
      <c r="R195" s="192">
        <f t="shared" si="42"/>
        <v>2E-3</v>
      </c>
      <c r="S195" s="192">
        <v>0</v>
      </c>
      <c r="T195" s="193">
        <f t="shared" si="43"/>
        <v>0</v>
      </c>
      <c r="AR195" s="24" t="s">
        <v>195</v>
      </c>
      <c r="AT195" s="24" t="s">
        <v>129</v>
      </c>
      <c r="AU195" s="24" t="s">
        <v>87</v>
      </c>
      <c r="AY195" s="24" t="s">
        <v>128</v>
      </c>
      <c r="BE195" s="194">
        <f t="shared" si="44"/>
        <v>0</v>
      </c>
      <c r="BF195" s="194">
        <f t="shared" si="45"/>
        <v>0</v>
      </c>
      <c r="BG195" s="194">
        <f t="shared" si="46"/>
        <v>0</v>
      </c>
      <c r="BH195" s="194">
        <f t="shared" si="47"/>
        <v>0</v>
      </c>
      <c r="BI195" s="194">
        <f t="shared" si="48"/>
        <v>0</v>
      </c>
      <c r="BJ195" s="24" t="s">
        <v>84</v>
      </c>
      <c r="BK195" s="194">
        <f t="shared" si="49"/>
        <v>0</v>
      </c>
      <c r="BL195" s="24" t="s">
        <v>195</v>
      </c>
      <c r="BM195" s="24" t="s">
        <v>1396</v>
      </c>
    </row>
    <row r="196" spans="2:65" s="1" customFormat="1" ht="25.5" customHeight="1">
      <c r="B196" s="41"/>
      <c r="C196" s="183" t="s">
        <v>1039</v>
      </c>
      <c r="D196" s="183" t="s">
        <v>129</v>
      </c>
      <c r="E196" s="184" t="s">
        <v>1397</v>
      </c>
      <c r="F196" s="185" t="s">
        <v>1398</v>
      </c>
      <c r="G196" s="186" t="s">
        <v>310</v>
      </c>
      <c r="H196" s="187">
        <v>1</v>
      </c>
      <c r="I196" s="188"/>
      <c r="J196" s="189">
        <f t="shared" si="40"/>
        <v>0</v>
      </c>
      <c r="K196" s="185" t="s">
        <v>33</v>
      </c>
      <c r="L196" s="61"/>
      <c r="M196" s="190" t="s">
        <v>33</v>
      </c>
      <c r="N196" s="191" t="s">
        <v>48</v>
      </c>
      <c r="O196" s="42"/>
      <c r="P196" s="192">
        <f t="shared" si="41"/>
        <v>0</v>
      </c>
      <c r="Q196" s="192">
        <v>2E-3</v>
      </c>
      <c r="R196" s="192">
        <f t="shared" si="42"/>
        <v>2E-3</v>
      </c>
      <c r="S196" s="192">
        <v>0</v>
      </c>
      <c r="T196" s="193">
        <f t="shared" si="43"/>
        <v>0</v>
      </c>
      <c r="AR196" s="24" t="s">
        <v>195</v>
      </c>
      <c r="AT196" s="24" t="s">
        <v>129</v>
      </c>
      <c r="AU196" s="24" t="s">
        <v>87</v>
      </c>
      <c r="AY196" s="24" t="s">
        <v>128</v>
      </c>
      <c r="BE196" s="194">
        <f t="shared" si="44"/>
        <v>0</v>
      </c>
      <c r="BF196" s="194">
        <f t="shared" si="45"/>
        <v>0</v>
      </c>
      <c r="BG196" s="194">
        <f t="shared" si="46"/>
        <v>0</v>
      </c>
      <c r="BH196" s="194">
        <f t="shared" si="47"/>
        <v>0</v>
      </c>
      <c r="BI196" s="194">
        <f t="shared" si="48"/>
        <v>0</v>
      </c>
      <c r="BJ196" s="24" t="s">
        <v>84</v>
      </c>
      <c r="BK196" s="194">
        <f t="shared" si="49"/>
        <v>0</v>
      </c>
      <c r="BL196" s="24" t="s">
        <v>195</v>
      </c>
      <c r="BM196" s="24" t="s">
        <v>1399</v>
      </c>
    </row>
    <row r="197" spans="2:65" s="1" customFormat="1" ht="16.5" customHeight="1">
      <c r="B197" s="41"/>
      <c r="C197" s="183" t="s">
        <v>1043</v>
      </c>
      <c r="D197" s="183" t="s">
        <v>129</v>
      </c>
      <c r="E197" s="184" t="s">
        <v>1400</v>
      </c>
      <c r="F197" s="185" t="s">
        <v>1401</v>
      </c>
      <c r="G197" s="186" t="s">
        <v>310</v>
      </c>
      <c r="H197" s="187">
        <v>2</v>
      </c>
      <c r="I197" s="188"/>
      <c r="J197" s="189">
        <f t="shared" si="40"/>
        <v>0</v>
      </c>
      <c r="K197" s="185" t="s">
        <v>33</v>
      </c>
      <c r="L197" s="61"/>
      <c r="M197" s="190" t="s">
        <v>33</v>
      </c>
      <c r="N197" s="191" t="s">
        <v>48</v>
      </c>
      <c r="O197" s="42"/>
      <c r="P197" s="192">
        <f t="shared" si="41"/>
        <v>0</v>
      </c>
      <c r="Q197" s="192">
        <v>2E-3</v>
      </c>
      <c r="R197" s="192">
        <f t="shared" si="42"/>
        <v>4.0000000000000001E-3</v>
      </c>
      <c r="S197" s="192">
        <v>0</v>
      </c>
      <c r="T197" s="193">
        <f t="shared" si="43"/>
        <v>0</v>
      </c>
      <c r="AR197" s="24" t="s">
        <v>195</v>
      </c>
      <c r="AT197" s="24" t="s">
        <v>129</v>
      </c>
      <c r="AU197" s="24" t="s">
        <v>87</v>
      </c>
      <c r="AY197" s="24" t="s">
        <v>128</v>
      </c>
      <c r="BE197" s="194">
        <f t="shared" si="44"/>
        <v>0</v>
      </c>
      <c r="BF197" s="194">
        <f t="shared" si="45"/>
        <v>0</v>
      </c>
      <c r="BG197" s="194">
        <f t="shared" si="46"/>
        <v>0</v>
      </c>
      <c r="BH197" s="194">
        <f t="shared" si="47"/>
        <v>0</v>
      </c>
      <c r="BI197" s="194">
        <f t="shared" si="48"/>
        <v>0</v>
      </c>
      <c r="BJ197" s="24" t="s">
        <v>84</v>
      </c>
      <c r="BK197" s="194">
        <f t="shared" si="49"/>
        <v>0</v>
      </c>
      <c r="BL197" s="24" t="s">
        <v>195</v>
      </c>
      <c r="BM197" s="24" t="s">
        <v>1402</v>
      </c>
    </row>
    <row r="198" spans="2:65" s="1" customFormat="1" ht="25.5" customHeight="1">
      <c r="B198" s="41"/>
      <c r="C198" s="183" t="s">
        <v>1039</v>
      </c>
      <c r="D198" s="183" t="s">
        <v>129</v>
      </c>
      <c r="E198" s="184" t="s">
        <v>1403</v>
      </c>
      <c r="F198" s="185" t="s">
        <v>1404</v>
      </c>
      <c r="G198" s="186" t="s">
        <v>310</v>
      </c>
      <c r="H198" s="187">
        <v>2</v>
      </c>
      <c r="I198" s="188"/>
      <c r="J198" s="189">
        <f t="shared" ref="J198:J229" si="50">ROUND(I198*H198,2)</f>
        <v>0</v>
      </c>
      <c r="K198" s="185" t="s">
        <v>33</v>
      </c>
      <c r="L198" s="61"/>
      <c r="M198" s="190" t="s">
        <v>33</v>
      </c>
      <c r="N198" s="191" t="s">
        <v>48</v>
      </c>
      <c r="O198" s="42"/>
      <c r="P198" s="192">
        <f t="shared" ref="P198:P229" si="51">O198*H198</f>
        <v>0</v>
      </c>
      <c r="Q198" s="192">
        <v>2E-3</v>
      </c>
      <c r="R198" s="192">
        <f t="shared" ref="R198:R229" si="52">Q198*H198</f>
        <v>4.0000000000000001E-3</v>
      </c>
      <c r="S198" s="192">
        <v>0</v>
      </c>
      <c r="T198" s="193">
        <f t="shared" ref="T198:T229" si="53">S198*H198</f>
        <v>0</v>
      </c>
      <c r="AR198" s="24" t="s">
        <v>195</v>
      </c>
      <c r="AT198" s="24" t="s">
        <v>129</v>
      </c>
      <c r="AU198" s="24" t="s">
        <v>87</v>
      </c>
      <c r="AY198" s="24" t="s">
        <v>128</v>
      </c>
      <c r="BE198" s="194">
        <f t="shared" ref="BE198:BE204" si="54">IF(N198="základní",J198,0)</f>
        <v>0</v>
      </c>
      <c r="BF198" s="194">
        <f t="shared" ref="BF198:BF204" si="55">IF(N198="snížená",J198,0)</f>
        <v>0</v>
      </c>
      <c r="BG198" s="194">
        <f t="shared" ref="BG198:BG204" si="56">IF(N198="zákl. přenesená",J198,0)</f>
        <v>0</v>
      </c>
      <c r="BH198" s="194">
        <f t="shared" ref="BH198:BH204" si="57">IF(N198="sníž. přenesená",J198,0)</f>
        <v>0</v>
      </c>
      <c r="BI198" s="194">
        <f t="shared" ref="BI198:BI204" si="58">IF(N198="nulová",J198,0)</f>
        <v>0</v>
      </c>
      <c r="BJ198" s="24" t="s">
        <v>84</v>
      </c>
      <c r="BK198" s="194">
        <f t="shared" ref="BK198:BK204" si="59">ROUND(I198*H198,2)</f>
        <v>0</v>
      </c>
      <c r="BL198" s="24" t="s">
        <v>195</v>
      </c>
      <c r="BM198" s="24" t="s">
        <v>1405</v>
      </c>
    </row>
    <row r="199" spans="2:65" s="1" customFormat="1" ht="25.5" customHeight="1">
      <c r="B199" s="41"/>
      <c r="C199" s="183" t="s">
        <v>815</v>
      </c>
      <c r="D199" s="183" t="s">
        <v>129</v>
      </c>
      <c r="E199" s="184" t="s">
        <v>1406</v>
      </c>
      <c r="F199" s="185" t="s">
        <v>1407</v>
      </c>
      <c r="G199" s="186" t="s">
        <v>310</v>
      </c>
      <c r="H199" s="187">
        <v>1</v>
      </c>
      <c r="I199" s="188"/>
      <c r="J199" s="189">
        <f t="shared" si="50"/>
        <v>0</v>
      </c>
      <c r="K199" s="185" t="s">
        <v>33</v>
      </c>
      <c r="L199" s="61"/>
      <c r="M199" s="190" t="s">
        <v>33</v>
      </c>
      <c r="N199" s="191" t="s">
        <v>48</v>
      </c>
      <c r="O199" s="42"/>
      <c r="P199" s="192">
        <f t="shared" si="51"/>
        <v>0</v>
      </c>
      <c r="Q199" s="192">
        <v>2E-3</v>
      </c>
      <c r="R199" s="192">
        <f t="shared" si="52"/>
        <v>2E-3</v>
      </c>
      <c r="S199" s="192">
        <v>0</v>
      </c>
      <c r="T199" s="193">
        <f t="shared" si="53"/>
        <v>0</v>
      </c>
      <c r="AR199" s="24" t="s">
        <v>195</v>
      </c>
      <c r="AT199" s="24" t="s">
        <v>129</v>
      </c>
      <c r="AU199" s="24" t="s">
        <v>87</v>
      </c>
      <c r="AY199" s="24" t="s">
        <v>128</v>
      </c>
      <c r="BE199" s="194">
        <f t="shared" si="54"/>
        <v>0</v>
      </c>
      <c r="BF199" s="194">
        <f t="shared" si="55"/>
        <v>0</v>
      </c>
      <c r="BG199" s="194">
        <f t="shared" si="56"/>
        <v>0</v>
      </c>
      <c r="BH199" s="194">
        <f t="shared" si="57"/>
        <v>0</v>
      </c>
      <c r="BI199" s="194">
        <f t="shared" si="58"/>
        <v>0</v>
      </c>
      <c r="BJ199" s="24" t="s">
        <v>84</v>
      </c>
      <c r="BK199" s="194">
        <f t="shared" si="59"/>
        <v>0</v>
      </c>
      <c r="BL199" s="24" t="s">
        <v>195</v>
      </c>
      <c r="BM199" s="24" t="s">
        <v>1408</v>
      </c>
    </row>
    <row r="200" spans="2:65" s="1" customFormat="1" ht="25.5" customHeight="1">
      <c r="B200" s="41"/>
      <c r="C200" s="183" t="s">
        <v>821</v>
      </c>
      <c r="D200" s="183" t="s">
        <v>129</v>
      </c>
      <c r="E200" s="184" t="s">
        <v>1409</v>
      </c>
      <c r="F200" s="185" t="s">
        <v>1410</v>
      </c>
      <c r="G200" s="186" t="s">
        <v>310</v>
      </c>
      <c r="H200" s="187">
        <v>1</v>
      </c>
      <c r="I200" s="188"/>
      <c r="J200" s="189">
        <f t="shared" si="50"/>
        <v>0</v>
      </c>
      <c r="K200" s="185" t="s">
        <v>33</v>
      </c>
      <c r="L200" s="61"/>
      <c r="M200" s="190" t="s">
        <v>33</v>
      </c>
      <c r="N200" s="191" t="s">
        <v>48</v>
      </c>
      <c r="O200" s="42"/>
      <c r="P200" s="192">
        <f t="shared" si="51"/>
        <v>0</v>
      </c>
      <c r="Q200" s="192">
        <v>2E-3</v>
      </c>
      <c r="R200" s="192">
        <f t="shared" si="52"/>
        <v>2E-3</v>
      </c>
      <c r="S200" s="192">
        <v>0</v>
      </c>
      <c r="T200" s="193">
        <f t="shared" si="53"/>
        <v>0</v>
      </c>
      <c r="AR200" s="24" t="s">
        <v>195</v>
      </c>
      <c r="AT200" s="24" t="s">
        <v>129</v>
      </c>
      <c r="AU200" s="24" t="s">
        <v>87</v>
      </c>
      <c r="AY200" s="24" t="s">
        <v>128</v>
      </c>
      <c r="BE200" s="194">
        <f t="shared" si="54"/>
        <v>0</v>
      </c>
      <c r="BF200" s="194">
        <f t="shared" si="55"/>
        <v>0</v>
      </c>
      <c r="BG200" s="194">
        <f t="shared" si="56"/>
        <v>0</v>
      </c>
      <c r="BH200" s="194">
        <f t="shared" si="57"/>
        <v>0</v>
      </c>
      <c r="BI200" s="194">
        <f t="shared" si="58"/>
        <v>0</v>
      </c>
      <c r="BJ200" s="24" t="s">
        <v>84</v>
      </c>
      <c r="BK200" s="194">
        <f t="shared" si="59"/>
        <v>0</v>
      </c>
      <c r="BL200" s="24" t="s">
        <v>195</v>
      </c>
      <c r="BM200" s="24" t="s">
        <v>1411</v>
      </c>
    </row>
    <row r="201" spans="2:65" s="1" customFormat="1" ht="16.5" customHeight="1">
      <c r="B201" s="41"/>
      <c r="C201" s="183" t="s">
        <v>831</v>
      </c>
      <c r="D201" s="183" t="s">
        <v>129</v>
      </c>
      <c r="E201" s="184" t="s">
        <v>1412</v>
      </c>
      <c r="F201" s="185" t="s">
        <v>1413</v>
      </c>
      <c r="G201" s="186" t="s">
        <v>310</v>
      </c>
      <c r="H201" s="187">
        <v>8</v>
      </c>
      <c r="I201" s="188"/>
      <c r="J201" s="189">
        <f t="shared" si="50"/>
        <v>0</v>
      </c>
      <c r="K201" s="185" t="s">
        <v>33</v>
      </c>
      <c r="L201" s="61"/>
      <c r="M201" s="190" t="s">
        <v>33</v>
      </c>
      <c r="N201" s="191" t="s">
        <v>48</v>
      </c>
      <c r="O201" s="42"/>
      <c r="P201" s="192">
        <f t="shared" si="51"/>
        <v>0</v>
      </c>
      <c r="Q201" s="192">
        <v>2.2100000000000002E-3</v>
      </c>
      <c r="R201" s="192">
        <f t="shared" si="52"/>
        <v>1.7680000000000001E-2</v>
      </c>
      <c r="S201" s="192">
        <v>0</v>
      </c>
      <c r="T201" s="193">
        <f t="shared" si="53"/>
        <v>0</v>
      </c>
      <c r="AR201" s="24" t="s">
        <v>195</v>
      </c>
      <c r="AT201" s="24" t="s">
        <v>129</v>
      </c>
      <c r="AU201" s="24" t="s">
        <v>87</v>
      </c>
      <c r="AY201" s="24" t="s">
        <v>128</v>
      </c>
      <c r="BE201" s="194">
        <f t="shared" si="54"/>
        <v>0</v>
      </c>
      <c r="BF201" s="194">
        <f t="shared" si="55"/>
        <v>0</v>
      </c>
      <c r="BG201" s="194">
        <f t="shared" si="56"/>
        <v>0</v>
      </c>
      <c r="BH201" s="194">
        <f t="shared" si="57"/>
        <v>0</v>
      </c>
      <c r="BI201" s="194">
        <f t="shared" si="58"/>
        <v>0</v>
      </c>
      <c r="BJ201" s="24" t="s">
        <v>84</v>
      </c>
      <c r="BK201" s="194">
        <f t="shared" si="59"/>
        <v>0</v>
      </c>
      <c r="BL201" s="24" t="s">
        <v>195</v>
      </c>
      <c r="BM201" s="24" t="s">
        <v>1414</v>
      </c>
    </row>
    <row r="202" spans="2:65" s="1" customFormat="1" ht="16.5" customHeight="1">
      <c r="B202" s="41"/>
      <c r="C202" s="183" t="s">
        <v>836</v>
      </c>
      <c r="D202" s="183" t="s">
        <v>129</v>
      </c>
      <c r="E202" s="184" t="s">
        <v>1415</v>
      </c>
      <c r="F202" s="185" t="s">
        <v>1416</v>
      </c>
      <c r="G202" s="186" t="s">
        <v>310</v>
      </c>
      <c r="H202" s="187">
        <v>4</v>
      </c>
      <c r="I202" s="188"/>
      <c r="J202" s="189">
        <f t="shared" si="50"/>
        <v>0</v>
      </c>
      <c r="K202" s="185" t="s">
        <v>33</v>
      </c>
      <c r="L202" s="61"/>
      <c r="M202" s="190" t="s">
        <v>33</v>
      </c>
      <c r="N202" s="191" t="s">
        <v>48</v>
      </c>
      <c r="O202" s="42"/>
      <c r="P202" s="192">
        <f t="shared" si="51"/>
        <v>0</v>
      </c>
      <c r="Q202" s="192">
        <v>7.5000000000000002E-4</v>
      </c>
      <c r="R202" s="192">
        <f t="shared" si="52"/>
        <v>3.0000000000000001E-3</v>
      </c>
      <c r="S202" s="192">
        <v>0</v>
      </c>
      <c r="T202" s="193">
        <f t="shared" si="53"/>
        <v>0</v>
      </c>
      <c r="AR202" s="24" t="s">
        <v>195</v>
      </c>
      <c r="AT202" s="24" t="s">
        <v>129</v>
      </c>
      <c r="AU202" s="24" t="s">
        <v>87</v>
      </c>
      <c r="AY202" s="24" t="s">
        <v>128</v>
      </c>
      <c r="BE202" s="194">
        <f t="shared" si="54"/>
        <v>0</v>
      </c>
      <c r="BF202" s="194">
        <f t="shared" si="55"/>
        <v>0</v>
      </c>
      <c r="BG202" s="194">
        <f t="shared" si="56"/>
        <v>0</v>
      </c>
      <c r="BH202" s="194">
        <f t="shared" si="57"/>
        <v>0</v>
      </c>
      <c r="BI202" s="194">
        <f t="shared" si="58"/>
        <v>0</v>
      </c>
      <c r="BJ202" s="24" t="s">
        <v>84</v>
      </c>
      <c r="BK202" s="194">
        <f t="shared" si="59"/>
        <v>0</v>
      </c>
      <c r="BL202" s="24" t="s">
        <v>195</v>
      </c>
      <c r="BM202" s="24" t="s">
        <v>1417</v>
      </c>
    </row>
    <row r="203" spans="2:65" s="1" customFormat="1" ht="25.5" customHeight="1">
      <c r="B203" s="41"/>
      <c r="C203" s="183" t="s">
        <v>533</v>
      </c>
      <c r="D203" s="183" t="s">
        <v>129</v>
      </c>
      <c r="E203" s="184" t="s">
        <v>1418</v>
      </c>
      <c r="F203" s="185" t="s">
        <v>1419</v>
      </c>
      <c r="G203" s="186" t="s">
        <v>292</v>
      </c>
      <c r="H203" s="187">
        <v>1.399</v>
      </c>
      <c r="I203" s="188"/>
      <c r="J203" s="189">
        <f t="shared" si="50"/>
        <v>0</v>
      </c>
      <c r="K203" s="185" t="s">
        <v>274</v>
      </c>
      <c r="L203" s="61"/>
      <c r="M203" s="190" t="s">
        <v>33</v>
      </c>
      <c r="N203" s="191" t="s">
        <v>48</v>
      </c>
      <c r="O203" s="42"/>
      <c r="P203" s="192">
        <f t="shared" si="51"/>
        <v>0</v>
      </c>
      <c r="Q203" s="192">
        <v>0</v>
      </c>
      <c r="R203" s="192">
        <f t="shared" si="52"/>
        <v>0</v>
      </c>
      <c r="S203" s="192">
        <v>0</v>
      </c>
      <c r="T203" s="193">
        <f t="shared" si="53"/>
        <v>0</v>
      </c>
      <c r="AR203" s="24" t="s">
        <v>195</v>
      </c>
      <c r="AT203" s="24" t="s">
        <v>129</v>
      </c>
      <c r="AU203" s="24" t="s">
        <v>87</v>
      </c>
      <c r="AY203" s="24" t="s">
        <v>128</v>
      </c>
      <c r="BE203" s="194">
        <f t="shared" si="54"/>
        <v>0</v>
      </c>
      <c r="BF203" s="194">
        <f t="shared" si="55"/>
        <v>0</v>
      </c>
      <c r="BG203" s="194">
        <f t="shared" si="56"/>
        <v>0</v>
      </c>
      <c r="BH203" s="194">
        <f t="shared" si="57"/>
        <v>0</v>
      </c>
      <c r="BI203" s="194">
        <f t="shared" si="58"/>
        <v>0</v>
      </c>
      <c r="BJ203" s="24" t="s">
        <v>84</v>
      </c>
      <c r="BK203" s="194">
        <f t="shared" si="59"/>
        <v>0</v>
      </c>
      <c r="BL203" s="24" t="s">
        <v>195</v>
      </c>
      <c r="BM203" s="24" t="s">
        <v>1420</v>
      </c>
    </row>
    <row r="204" spans="2:65" s="1" customFormat="1" ht="16.5" customHeight="1">
      <c r="B204" s="41"/>
      <c r="C204" s="183" t="s">
        <v>538</v>
      </c>
      <c r="D204" s="183" t="s">
        <v>129</v>
      </c>
      <c r="E204" s="184" t="s">
        <v>1421</v>
      </c>
      <c r="F204" s="185" t="s">
        <v>1422</v>
      </c>
      <c r="G204" s="186" t="s">
        <v>715</v>
      </c>
      <c r="H204" s="264"/>
      <c r="I204" s="188"/>
      <c r="J204" s="189">
        <f t="shared" si="50"/>
        <v>0</v>
      </c>
      <c r="K204" s="185" t="s">
        <v>274</v>
      </c>
      <c r="L204" s="61"/>
      <c r="M204" s="190" t="s">
        <v>33</v>
      </c>
      <c r="N204" s="191" t="s">
        <v>48</v>
      </c>
      <c r="O204" s="42"/>
      <c r="P204" s="192">
        <f t="shared" si="51"/>
        <v>0</v>
      </c>
      <c r="Q204" s="192">
        <v>0</v>
      </c>
      <c r="R204" s="192">
        <f t="shared" si="52"/>
        <v>0</v>
      </c>
      <c r="S204" s="192">
        <v>0</v>
      </c>
      <c r="T204" s="193">
        <f t="shared" si="53"/>
        <v>0</v>
      </c>
      <c r="AR204" s="24" t="s">
        <v>195</v>
      </c>
      <c r="AT204" s="24" t="s">
        <v>129</v>
      </c>
      <c r="AU204" s="24" t="s">
        <v>87</v>
      </c>
      <c r="AY204" s="24" t="s">
        <v>128</v>
      </c>
      <c r="BE204" s="194">
        <f t="shared" si="54"/>
        <v>0</v>
      </c>
      <c r="BF204" s="194">
        <f t="shared" si="55"/>
        <v>0</v>
      </c>
      <c r="BG204" s="194">
        <f t="shared" si="56"/>
        <v>0</v>
      </c>
      <c r="BH204" s="194">
        <f t="shared" si="57"/>
        <v>0</v>
      </c>
      <c r="BI204" s="194">
        <f t="shared" si="58"/>
        <v>0</v>
      </c>
      <c r="BJ204" s="24" t="s">
        <v>84</v>
      </c>
      <c r="BK204" s="194">
        <f t="shared" si="59"/>
        <v>0</v>
      </c>
      <c r="BL204" s="24" t="s">
        <v>195</v>
      </c>
      <c r="BM204" s="24" t="s">
        <v>1423</v>
      </c>
    </row>
    <row r="205" spans="2:65" s="9" customFormat="1" ht="29.85" customHeight="1">
      <c r="B205" s="169"/>
      <c r="C205" s="170"/>
      <c r="D205" s="171" t="s">
        <v>76</v>
      </c>
      <c r="E205" s="209" t="s">
        <v>1424</v>
      </c>
      <c r="F205" s="209" t="s">
        <v>1165</v>
      </c>
      <c r="G205" s="170"/>
      <c r="H205" s="170"/>
      <c r="I205" s="173"/>
      <c r="J205" s="210">
        <f>BK205</f>
        <v>0</v>
      </c>
      <c r="K205" s="170"/>
      <c r="L205" s="175"/>
      <c r="M205" s="176"/>
      <c r="N205" s="177"/>
      <c r="O205" s="177"/>
      <c r="P205" s="178">
        <f>SUM(P206:P212)</f>
        <v>0</v>
      </c>
      <c r="Q205" s="177"/>
      <c r="R205" s="178">
        <f>SUM(R206:R212)</f>
        <v>0.18904000000000001</v>
      </c>
      <c r="S205" s="177"/>
      <c r="T205" s="179">
        <f>SUM(T206:T212)</f>
        <v>0</v>
      </c>
      <c r="AR205" s="180" t="s">
        <v>87</v>
      </c>
      <c r="AT205" s="181" t="s">
        <v>76</v>
      </c>
      <c r="AU205" s="181" t="s">
        <v>84</v>
      </c>
      <c r="AY205" s="180" t="s">
        <v>128</v>
      </c>
      <c r="BK205" s="182">
        <f>SUM(BK206:BK212)</f>
        <v>0</v>
      </c>
    </row>
    <row r="206" spans="2:65" s="1" customFormat="1" ht="16.5" customHeight="1">
      <c r="B206" s="41"/>
      <c r="C206" s="183" t="s">
        <v>542</v>
      </c>
      <c r="D206" s="183" t="s">
        <v>129</v>
      </c>
      <c r="E206" s="184" t="s">
        <v>1425</v>
      </c>
      <c r="F206" s="185" t="s">
        <v>1426</v>
      </c>
      <c r="G206" s="186" t="s">
        <v>310</v>
      </c>
      <c r="H206" s="187">
        <v>512</v>
      </c>
      <c r="I206" s="188"/>
      <c r="J206" s="189">
        <f t="shared" ref="J206:J212" si="60">ROUND(I206*H206,2)</f>
        <v>0</v>
      </c>
      <c r="K206" s="185" t="s">
        <v>274</v>
      </c>
      <c r="L206" s="61"/>
      <c r="M206" s="190" t="s">
        <v>33</v>
      </c>
      <c r="N206" s="191" t="s">
        <v>48</v>
      </c>
      <c r="O206" s="42"/>
      <c r="P206" s="192">
        <f t="shared" ref="P206:P212" si="61">O206*H206</f>
        <v>0</v>
      </c>
      <c r="Q206" s="192">
        <v>0</v>
      </c>
      <c r="R206" s="192">
        <f t="shared" ref="R206:R212" si="62">Q206*H206</f>
        <v>0</v>
      </c>
      <c r="S206" s="192">
        <v>0</v>
      </c>
      <c r="T206" s="193">
        <f t="shared" ref="T206:T212" si="63">S206*H206</f>
        <v>0</v>
      </c>
      <c r="AR206" s="24" t="s">
        <v>195</v>
      </c>
      <c r="AT206" s="24" t="s">
        <v>129</v>
      </c>
      <c r="AU206" s="24" t="s">
        <v>87</v>
      </c>
      <c r="AY206" s="24" t="s">
        <v>128</v>
      </c>
      <c r="BE206" s="194">
        <f t="shared" ref="BE206:BE212" si="64">IF(N206="základní",J206,0)</f>
        <v>0</v>
      </c>
      <c r="BF206" s="194">
        <f t="shared" ref="BF206:BF212" si="65">IF(N206="snížená",J206,0)</f>
        <v>0</v>
      </c>
      <c r="BG206" s="194">
        <f t="shared" ref="BG206:BG212" si="66">IF(N206="zákl. přenesená",J206,0)</f>
        <v>0</v>
      </c>
      <c r="BH206" s="194">
        <f t="shared" ref="BH206:BH212" si="67">IF(N206="sníž. přenesená",J206,0)</f>
        <v>0</v>
      </c>
      <c r="BI206" s="194">
        <f t="shared" ref="BI206:BI212" si="68">IF(N206="nulová",J206,0)</f>
        <v>0</v>
      </c>
      <c r="BJ206" s="24" t="s">
        <v>84</v>
      </c>
      <c r="BK206" s="194">
        <f t="shared" ref="BK206:BK212" si="69">ROUND(I206*H206,2)</f>
        <v>0</v>
      </c>
      <c r="BL206" s="24" t="s">
        <v>195</v>
      </c>
      <c r="BM206" s="24" t="s">
        <v>1427</v>
      </c>
    </row>
    <row r="207" spans="2:65" s="1" customFormat="1" ht="25.5" customHeight="1">
      <c r="B207" s="41"/>
      <c r="C207" s="183" t="s">
        <v>866</v>
      </c>
      <c r="D207" s="183" t="s">
        <v>129</v>
      </c>
      <c r="E207" s="184" t="s">
        <v>1428</v>
      </c>
      <c r="F207" s="185" t="s">
        <v>1429</v>
      </c>
      <c r="G207" s="186" t="s">
        <v>1430</v>
      </c>
      <c r="H207" s="187">
        <v>4</v>
      </c>
      <c r="I207" s="188"/>
      <c r="J207" s="189">
        <f t="shared" si="60"/>
        <v>0</v>
      </c>
      <c r="K207" s="185" t="s">
        <v>33</v>
      </c>
      <c r="L207" s="61"/>
      <c r="M207" s="190" t="s">
        <v>33</v>
      </c>
      <c r="N207" s="191" t="s">
        <v>48</v>
      </c>
      <c r="O207" s="42"/>
      <c r="P207" s="192">
        <f t="shared" si="61"/>
        <v>0</v>
      </c>
      <c r="Q207" s="192">
        <v>2.3630000000000002E-2</v>
      </c>
      <c r="R207" s="192">
        <f t="shared" si="62"/>
        <v>9.4520000000000007E-2</v>
      </c>
      <c r="S207" s="192">
        <v>0</v>
      </c>
      <c r="T207" s="193">
        <f t="shared" si="63"/>
        <v>0</v>
      </c>
      <c r="AR207" s="24" t="s">
        <v>195</v>
      </c>
      <c r="AT207" s="24" t="s">
        <v>129</v>
      </c>
      <c r="AU207" s="24" t="s">
        <v>87</v>
      </c>
      <c r="AY207" s="24" t="s">
        <v>128</v>
      </c>
      <c r="BE207" s="194">
        <f t="shared" si="64"/>
        <v>0</v>
      </c>
      <c r="BF207" s="194">
        <f t="shared" si="65"/>
        <v>0</v>
      </c>
      <c r="BG207" s="194">
        <f t="shared" si="66"/>
        <v>0</v>
      </c>
      <c r="BH207" s="194">
        <f t="shared" si="67"/>
        <v>0</v>
      </c>
      <c r="BI207" s="194">
        <f t="shared" si="68"/>
        <v>0</v>
      </c>
      <c r="BJ207" s="24" t="s">
        <v>84</v>
      </c>
      <c r="BK207" s="194">
        <f t="shared" si="69"/>
        <v>0</v>
      </c>
      <c r="BL207" s="24" t="s">
        <v>195</v>
      </c>
      <c r="BM207" s="24" t="s">
        <v>1431</v>
      </c>
    </row>
    <row r="208" spans="2:65" s="1" customFormat="1" ht="25.5" customHeight="1">
      <c r="B208" s="41"/>
      <c r="C208" s="183" t="s">
        <v>871</v>
      </c>
      <c r="D208" s="183" t="s">
        <v>129</v>
      </c>
      <c r="E208" s="184" t="s">
        <v>1432</v>
      </c>
      <c r="F208" s="185" t="s">
        <v>1433</v>
      </c>
      <c r="G208" s="186" t="s">
        <v>1430</v>
      </c>
      <c r="H208" s="187">
        <v>4</v>
      </c>
      <c r="I208" s="188"/>
      <c r="J208" s="189">
        <f t="shared" si="60"/>
        <v>0</v>
      </c>
      <c r="K208" s="185" t="s">
        <v>33</v>
      </c>
      <c r="L208" s="61"/>
      <c r="M208" s="190" t="s">
        <v>33</v>
      </c>
      <c r="N208" s="191" t="s">
        <v>48</v>
      </c>
      <c r="O208" s="42"/>
      <c r="P208" s="192">
        <f t="shared" si="61"/>
        <v>0</v>
      </c>
      <c r="Q208" s="192">
        <v>2.3630000000000002E-2</v>
      </c>
      <c r="R208" s="192">
        <f t="shared" si="62"/>
        <v>9.4520000000000007E-2</v>
      </c>
      <c r="S208" s="192">
        <v>0</v>
      </c>
      <c r="T208" s="193">
        <f t="shared" si="63"/>
        <v>0</v>
      </c>
      <c r="AR208" s="24" t="s">
        <v>195</v>
      </c>
      <c r="AT208" s="24" t="s">
        <v>129</v>
      </c>
      <c r="AU208" s="24" t="s">
        <v>87</v>
      </c>
      <c r="AY208" s="24" t="s">
        <v>128</v>
      </c>
      <c r="BE208" s="194">
        <f t="shared" si="64"/>
        <v>0</v>
      </c>
      <c r="BF208" s="194">
        <f t="shared" si="65"/>
        <v>0</v>
      </c>
      <c r="BG208" s="194">
        <f t="shared" si="66"/>
        <v>0</v>
      </c>
      <c r="BH208" s="194">
        <f t="shared" si="67"/>
        <v>0</v>
      </c>
      <c r="BI208" s="194">
        <f t="shared" si="68"/>
        <v>0</v>
      </c>
      <c r="BJ208" s="24" t="s">
        <v>84</v>
      </c>
      <c r="BK208" s="194">
        <f t="shared" si="69"/>
        <v>0</v>
      </c>
      <c r="BL208" s="24" t="s">
        <v>195</v>
      </c>
      <c r="BM208" s="24" t="s">
        <v>1434</v>
      </c>
    </row>
    <row r="209" spans="2:65" s="1" customFormat="1" ht="16.5" customHeight="1">
      <c r="B209" s="41"/>
      <c r="C209" s="183" t="s">
        <v>547</v>
      </c>
      <c r="D209" s="183" t="s">
        <v>129</v>
      </c>
      <c r="E209" s="184" t="s">
        <v>1435</v>
      </c>
      <c r="F209" s="185" t="s">
        <v>1436</v>
      </c>
      <c r="G209" s="186" t="s">
        <v>310</v>
      </c>
      <c r="H209" s="187">
        <v>98</v>
      </c>
      <c r="I209" s="188"/>
      <c r="J209" s="189">
        <f t="shared" si="60"/>
        <v>0</v>
      </c>
      <c r="K209" s="185" t="s">
        <v>274</v>
      </c>
      <c r="L209" s="61"/>
      <c r="M209" s="190" t="s">
        <v>33</v>
      </c>
      <c r="N209" s="191" t="s">
        <v>48</v>
      </c>
      <c r="O209" s="42"/>
      <c r="P209" s="192">
        <f t="shared" si="61"/>
        <v>0</v>
      </c>
      <c r="Q209" s="192">
        <v>0</v>
      </c>
      <c r="R209" s="192">
        <f t="shared" si="62"/>
        <v>0</v>
      </c>
      <c r="S209" s="192">
        <v>0</v>
      </c>
      <c r="T209" s="193">
        <f t="shared" si="63"/>
        <v>0</v>
      </c>
      <c r="AR209" s="24" t="s">
        <v>195</v>
      </c>
      <c r="AT209" s="24" t="s">
        <v>129</v>
      </c>
      <c r="AU209" s="24" t="s">
        <v>87</v>
      </c>
      <c r="AY209" s="24" t="s">
        <v>128</v>
      </c>
      <c r="BE209" s="194">
        <f t="shared" si="64"/>
        <v>0</v>
      </c>
      <c r="BF209" s="194">
        <f t="shared" si="65"/>
        <v>0</v>
      </c>
      <c r="BG209" s="194">
        <f t="shared" si="66"/>
        <v>0</v>
      </c>
      <c r="BH209" s="194">
        <f t="shared" si="67"/>
        <v>0</v>
      </c>
      <c r="BI209" s="194">
        <f t="shared" si="68"/>
        <v>0</v>
      </c>
      <c r="BJ209" s="24" t="s">
        <v>84</v>
      </c>
      <c r="BK209" s="194">
        <f t="shared" si="69"/>
        <v>0</v>
      </c>
      <c r="BL209" s="24" t="s">
        <v>195</v>
      </c>
      <c r="BM209" s="24" t="s">
        <v>1437</v>
      </c>
    </row>
    <row r="210" spans="2:65" s="1" customFormat="1" ht="16.5" customHeight="1">
      <c r="B210" s="41"/>
      <c r="C210" s="183" t="s">
        <v>552</v>
      </c>
      <c r="D210" s="183" t="s">
        <v>129</v>
      </c>
      <c r="E210" s="184" t="s">
        <v>1438</v>
      </c>
      <c r="F210" s="185" t="s">
        <v>1439</v>
      </c>
      <c r="G210" s="186" t="s">
        <v>310</v>
      </c>
      <c r="H210" s="187">
        <v>15</v>
      </c>
      <c r="I210" s="188"/>
      <c r="J210" s="189">
        <f t="shared" si="60"/>
        <v>0</v>
      </c>
      <c r="K210" s="185" t="s">
        <v>33</v>
      </c>
      <c r="L210" s="61"/>
      <c r="M210" s="190" t="s">
        <v>33</v>
      </c>
      <c r="N210" s="191" t="s">
        <v>48</v>
      </c>
      <c r="O210" s="42"/>
      <c r="P210" s="192">
        <f t="shared" si="61"/>
        <v>0</v>
      </c>
      <c r="Q210" s="192">
        <v>0</v>
      </c>
      <c r="R210" s="192">
        <f t="shared" si="62"/>
        <v>0</v>
      </c>
      <c r="S210" s="192">
        <v>0</v>
      </c>
      <c r="T210" s="193">
        <f t="shared" si="63"/>
        <v>0</v>
      </c>
      <c r="AR210" s="24" t="s">
        <v>195</v>
      </c>
      <c r="AT210" s="24" t="s">
        <v>129</v>
      </c>
      <c r="AU210" s="24" t="s">
        <v>87</v>
      </c>
      <c r="AY210" s="24" t="s">
        <v>128</v>
      </c>
      <c r="BE210" s="194">
        <f t="shared" si="64"/>
        <v>0</v>
      </c>
      <c r="BF210" s="194">
        <f t="shared" si="65"/>
        <v>0</v>
      </c>
      <c r="BG210" s="194">
        <f t="shared" si="66"/>
        <v>0</v>
      </c>
      <c r="BH210" s="194">
        <f t="shared" si="67"/>
        <v>0</v>
      </c>
      <c r="BI210" s="194">
        <f t="shared" si="68"/>
        <v>0</v>
      </c>
      <c r="BJ210" s="24" t="s">
        <v>84</v>
      </c>
      <c r="BK210" s="194">
        <f t="shared" si="69"/>
        <v>0</v>
      </c>
      <c r="BL210" s="24" t="s">
        <v>195</v>
      </c>
      <c r="BM210" s="24" t="s">
        <v>1440</v>
      </c>
    </row>
    <row r="211" spans="2:65" s="1" customFormat="1" ht="16.5" customHeight="1">
      <c r="B211" s="41"/>
      <c r="C211" s="183" t="s">
        <v>875</v>
      </c>
      <c r="D211" s="183" t="s">
        <v>129</v>
      </c>
      <c r="E211" s="184" t="s">
        <v>1424</v>
      </c>
      <c r="F211" s="185" t="s">
        <v>1441</v>
      </c>
      <c r="G211" s="186" t="s">
        <v>310</v>
      </c>
      <c r="H211" s="187">
        <v>8</v>
      </c>
      <c r="I211" s="188"/>
      <c r="J211" s="189">
        <f t="shared" si="60"/>
        <v>0</v>
      </c>
      <c r="K211" s="185" t="s">
        <v>33</v>
      </c>
      <c r="L211" s="61"/>
      <c r="M211" s="190" t="s">
        <v>33</v>
      </c>
      <c r="N211" s="191" t="s">
        <v>48</v>
      </c>
      <c r="O211" s="42"/>
      <c r="P211" s="192">
        <f t="shared" si="61"/>
        <v>0</v>
      </c>
      <c r="Q211" s="192">
        <v>0</v>
      </c>
      <c r="R211" s="192">
        <f t="shared" si="62"/>
        <v>0</v>
      </c>
      <c r="S211" s="192">
        <v>0</v>
      </c>
      <c r="T211" s="193">
        <f t="shared" si="63"/>
        <v>0</v>
      </c>
      <c r="AR211" s="24" t="s">
        <v>195</v>
      </c>
      <c r="AT211" s="24" t="s">
        <v>129</v>
      </c>
      <c r="AU211" s="24" t="s">
        <v>87</v>
      </c>
      <c r="AY211" s="24" t="s">
        <v>128</v>
      </c>
      <c r="BE211" s="194">
        <f t="shared" si="64"/>
        <v>0</v>
      </c>
      <c r="BF211" s="194">
        <f t="shared" si="65"/>
        <v>0</v>
      </c>
      <c r="BG211" s="194">
        <f t="shared" si="66"/>
        <v>0</v>
      </c>
      <c r="BH211" s="194">
        <f t="shared" si="67"/>
        <v>0</v>
      </c>
      <c r="BI211" s="194">
        <f t="shared" si="68"/>
        <v>0</v>
      </c>
      <c r="BJ211" s="24" t="s">
        <v>84</v>
      </c>
      <c r="BK211" s="194">
        <f t="shared" si="69"/>
        <v>0</v>
      </c>
      <c r="BL211" s="24" t="s">
        <v>195</v>
      </c>
      <c r="BM211" s="24" t="s">
        <v>1442</v>
      </c>
    </row>
    <row r="212" spans="2:65" s="1" customFormat="1" ht="16.5" customHeight="1">
      <c r="B212" s="41"/>
      <c r="C212" s="183" t="s">
        <v>557</v>
      </c>
      <c r="D212" s="183" t="s">
        <v>129</v>
      </c>
      <c r="E212" s="184" t="s">
        <v>1443</v>
      </c>
      <c r="F212" s="185" t="s">
        <v>1444</v>
      </c>
      <c r="G212" s="186" t="s">
        <v>715</v>
      </c>
      <c r="H212" s="264"/>
      <c r="I212" s="188"/>
      <c r="J212" s="189">
        <f t="shared" si="60"/>
        <v>0</v>
      </c>
      <c r="K212" s="185" t="s">
        <v>274</v>
      </c>
      <c r="L212" s="61"/>
      <c r="M212" s="190" t="s">
        <v>33</v>
      </c>
      <c r="N212" s="191" t="s">
        <v>48</v>
      </c>
      <c r="O212" s="42"/>
      <c r="P212" s="192">
        <f t="shared" si="61"/>
        <v>0</v>
      </c>
      <c r="Q212" s="192">
        <v>0</v>
      </c>
      <c r="R212" s="192">
        <f t="shared" si="62"/>
        <v>0</v>
      </c>
      <c r="S212" s="192">
        <v>0</v>
      </c>
      <c r="T212" s="193">
        <f t="shared" si="63"/>
        <v>0</v>
      </c>
      <c r="AR212" s="24" t="s">
        <v>195</v>
      </c>
      <c r="AT212" s="24" t="s">
        <v>129</v>
      </c>
      <c r="AU212" s="24" t="s">
        <v>87</v>
      </c>
      <c r="AY212" s="24" t="s">
        <v>128</v>
      </c>
      <c r="BE212" s="194">
        <f t="shared" si="64"/>
        <v>0</v>
      </c>
      <c r="BF212" s="194">
        <f t="shared" si="65"/>
        <v>0</v>
      </c>
      <c r="BG212" s="194">
        <f t="shared" si="66"/>
        <v>0</v>
      </c>
      <c r="BH212" s="194">
        <f t="shared" si="67"/>
        <v>0</v>
      </c>
      <c r="BI212" s="194">
        <f t="shared" si="68"/>
        <v>0</v>
      </c>
      <c r="BJ212" s="24" t="s">
        <v>84</v>
      </c>
      <c r="BK212" s="194">
        <f t="shared" si="69"/>
        <v>0</v>
      </c>
      <c r="BL212" s="24" t="s">
        <v>195</v>
      </c>
      <c r="BM212" s="24" t="s">
        <v>1445</v>
      </c>
    </row>
    <row r="213" spans="2:65" s="9" customFormat="1" ht="29.85" customHeight="1">
      <c r="B213" s="169"/>
      <c r="C213" s="170"/>
      <c r="D213" s="171" t="s">
        <v>76</v>
      </c>
      <c r="E213" s="209" t="s">
        <v>864</v>
      </c>
      <c r="F213" s="209" t="s">
        <v>1446</v>
      </c>
      <c r="G213" s="170"/>
      <c r="H213" s="170"/>
      <c r="I213" s="173"/>
      <c r="J213" s="210">
        <f>BK213</f>
        <v>0</v>
      </c>
      <c r="K213" s="170"/>
      <c r="L213" s="175"/>
      <c r="M213" s="176"/>
      <c r="N213" s="177"/>
      <c r="O213" s="177"/>
      <c r="P213" s="178">
        <f>SUM(P214:P215)</f>
        <v>0</v>
      </c>
      <c r="Q213" s="177"/>
      <c r="R213" s="178">
        <f>SUM(R214:R215)</f>
        <v>0</v>
      </c>
      <c r="S213" s="177"/>
      <c r="T213" s="179">
        <f>SUM(T214:T215)</f>
        <v>0.12325</v>
      </c>
      <c r="AR213" s="180" t="s">
        <v>87</v>
      </c>
      <c r="AT213" s="181" t="s">
        <v>76</v>
      </c>
      <c r="AU213" s="181" t="s">
        <v>84</v>
      </c>
      <c r="AY213" s="180" t="s">
        <v>128</v>
      </c>
      <c r="BK213" s="182">
        <f>SUM(BK214:BK215)</f>
        <v>0</v>
      </c>
    </row>
    <row r="214" spans="2:65" s="1" customFormat="1" ht="16.5" customHeight="1">
      <c r="B214" s="41"/>
      <c r="C214" s="183" t="s">
        <v>564</v>
      </c>
      <c r="D214" s="183" t="s">
        <v>129</v>
      </c>
      <c r="E214" s="184" t="s">
        <v>1447</v>
      </c>
      <c r="F214" s="185" t="s">
        <v>1448</v>
      </c>
      <c r="G214" s="186" t="s">
        <v>310</v>
      </c>
      <c r="H214" s="187">
        <v>7</v>
      </c>
      <c r="I214" s="188"/>
      <c r="J214" s="189">
        <f>ROUND(I214*H214,2)</f>
        <v>0</v>
      </c>
      <c r="K214" s="185" t="s">
        <v>33</v>
      </c>
      <c r="L214" s="61"/>
      <c r="M214" s="190" t="s">
        <v>33</v>
      </c>
      <c r="N214" s="191" t="s">
        <v>48</v>
      </c>
      <c r="O214" s="42"/>
      <c r="P214" s="192">
        <f>O214*H214</f>
        <v>0</v>
      </c>
      <c r="Q214" s="192">
        <v>0</v>
      </c>
      <c r="R214" s="192">
        <f>Q214*H214</f>
        <v>0</v>
      </c>
      <c r="S214" s="192">
        <v>0</v>
      </c>
      <c r="T214" s="193">
        <f>S214*H214</f>
        <v>0</v>
      </c>
      <c r="AR214" s="24" t="s">
        <v>195</v>
      </c>
      <c r="AT214" s="24" t="s">
        <v>129</v>
      </c>
      <c r="AU214" s="24" t="s">
        <v>87</v>
      </c>
      <c r="AY214" s="24" t="s">
        <v>128</v>
      </c>
      <c r="BE214" s="194">
        <f>IF(N214="základní",J214,0)</f>
        <v>0</v>
      </c>
      <c r="BF214" s="194">
        <f>IF(N214="snížená",J214,0)</f>
        <v>0</v>
      </c>
      <c r="BG214" s="194">
        <f>IF(N214="zákl. přenesená",J214,0)</f>
        <v>0</v>
      </c>
      <c r="BH214" s="194">
        <f>IF(N214="sníž. přenesená",J214,0)</f>
        <v>0</v>
      </c>
      <c r="BI214" s="194">
        <f>IF(N214="nulová",J214,0)</f>
        <v>0</v>
      </c>
      <c r="BJ214" s="24" t="s">
        <v>84</v>
      </c>
      <c r="BK214" s="194">
        <f>ROUND(I214*H214,2)</f>
        <v>0</v>
      </c>
      <c r="BL214" s="24" t="s">
        <v>195</v>
      </c>
      <c r="BM214" s="24" t="s">
        <v>1449</v>
      </c>
    </row>
    <row r="215" spans="2:65" s="1" customFormat="1" ht="16.5" customHeight="1">
      <c r="B215" s="41"/>
      <c r="C215" s="183" t="s">
        <v>860</v>
      </c>
      <c r="D215" s="183" t="s">
        <v>129</v>
      </c>
      <c r="E215" s="184" t="s">
        <v>1450</v>
      </c>
      <c r="F215" s="185" t="s">
        <v>1451</v>
      </c>
      <c r="G215" s="186" t="s">
        <v>273</v>
      </c>
      <c r="H215" s="187">
        <v>5</v>
      </c>
      <c r="I215" s="188"/>
      <c r="J215" s="189">
        <f>ROUND(I215*H215,2)</f>
        <v>0</v>
      </c>
      <c r="K215" s="185" t="s">
        <v>33</v>
      </c>
      <c r="L215" s="61"/>
      <c r="M215" s="190" t="s">
        <v>33</v>
      </c>
      <c r="N215" s="191" t="s">
        <v>48</v>
      </c>
      <c r="O215" s="42"/>
      <c r="P215" s="192">
        <f>O215*H215</f>
        <v>0</v>
      </c>
      <c r="Q215" s="192">
        <v>0</v>
      </c>
      <c r="R215" s="192">
        <f>Q215*H215</f>
        <v>0</v>
      </c>
      <c r="S215" s="192">
        <v>2.4649999999999998E-2</v>
      </c>
      <c r="T215" s="193">
        <f>S215*H215</f>
        <v>0.12325</v>
      </c>
      <c r="AR215" s="24" t="s">
        <v>195</v>
      </c>
      <c r="AT215" s="24" t="s">
        <v>129</v>
      </c>
      <c r="AU215" s="24" t="s">
        <v>87</v>
      </c>
      <c r="AY215" s="24" t="s">
        <v>128</v>
      </c>
      <c r="BE215" s="194">
        <f>IF(N215="základní",J215,0)</f>
        <v>0</v>
      </c>
      <c r="BF215" s="194">
        <f>IF(N215="snížená",J215,0)</f>
        <v>0</v>
      </c>
      <c r="BG215" s="194">
        <f>IF(N215="zákl. přenesená",J215,0)</f>
        <v>0</v>
      </c>
      <c r="BH215" s="194">
        <f>IF(N215="sníž. přenesená",J215,0)</f>
        <v>0</v>
      </c>
      <c r="BI215" s="194">
        <f>IF(N215="nulová",J215,0)</f>
        <v>0</v>
      </c>
      <c r="BJ215" s="24" t="s">
        <v>84</v>
      </c>
      <c r="BK215" s="194">
        <f>ROUND(I215*H215,2)</f>
        <v>0</v>
      </c>
      <c r="BL215" s="24" t="s">
        <v>195</v>
      </c>
      <c r="BM215" s="24" t="s">
        <v>1452</v>
      </c>
    </row>
    <row r="216" spans="2:65" s="9" customFormat="1" ht="29.85" customHeight="1">
      <c r="B216" s="169"/>
      <c r="C216" s="170"/>
      <c r="D216" s="171" t="s">
        <v>76</v>
      </c>
      <c r="E216" s="209" t="s">
        <v>1025</v>
      </c>
      <c r="F216" s="209" t="s">
        <v>1453</v>
      </c>
      <c r="G216" s="170"/>
      <c r="H216" s="170"/>
      <c r="I216" s="173"/>
      <c r="J216" s="210">
        <f>BK216</f>
        <v>0</v>
      </c>
      <c r="K216" s="170"/>
      <c r="L216" s="175"/>
      <c r="M216" s="176"/>
      <c r="N216" s="177"/>
      <c r="O216" s="177"/>
      <c r="P216" s="178">
        <f>SUM(P217:P220)</f>
        <v>0</v>
      </c>
      <c r="Q216" s="177"/>
      <c r="R216" s="178">
        <f>SUM(R217:R220)</f>
        <v>1.8089999999999998E-2</v>
      </c>
      <c r="S216" s="177"/>
      <c r="T216" s="179">
        <f>SUM(T217:T220)</f>
        <v>0</v>
      </c>
      <c r="AR216" s="180" t="s">
        <v>87</v>
      </c>
      <c r="AT216" s="181" t="s">
        <v>76</v>
      </c>
      <c r="AU216" s="181" t="s">
        <v>84</v>
      </c>
      <c r="AY216" s="180" t="s">
        <v>128</v>
      </c>
      <c r="BK216" s="182">
        <f>SUM(BK217:BK220)</f>
        <v>0</v>
      </c>
    </row>
    <row r="217" spans="2:65" s="1" customFormat="1" ht="25.5" customHeight="1">
      <c r="B217" s="41"/>
      <c r="C217" s="183" t="s">
        <v>855</v>
      </c>
      <c r="D217" s="183" t="s">
        <v>129</v>
      </c>
      <c r="E217" s="184" t="s">
        <v>1454</v>
      </c>
      <c r="F217" s="185" t="s">
        <v>1455</v>
      </c>
      <c r="G217" s="186" t="s">
        <v>394</v>
      </c>
      <c r="H217" s="187">
        <v>144</v>
      </c>
      <c r="I217" s="188"/>
      <c r="J217" s="189">
        <f>ROUND(I217*H217,2)</f>
        <v>0</v>
      </c>
      <c r="K217" s="185" t="s">
        <v>33</v>
      </c>
      <c r="L217" s="61"/>
      <c r="M217" s="190" t="s">
        <v>33</v>
      </c>
      <c r="N217" s="191" t="s">
        <v>48</v>
      </c>
      <c r="O217" s="42"/>
      <c r="P217" s="192">
        <f>O217*H217</f>
        <v>0</v>
      </c>
      <c r="Q217" s="192">
        <v>9.0000000000000006E-5</v>
      </c>
      <c r="R217" s="192">
        <f>Q217*H217</f>
        <v>1.2960000000000001E-2</v>
      </c>
      <c r="S217" s="192">
        <v>0</v>
      </c>
      <c r="T217" s="193">
        <f>S217*H217</f>
        <v>0</v>
      </c>
      <c r="AR217" s="24" t="s">
        <v>195</v>
      </c>
      <c r="AT217" s="24" t="s">
        <v>129</v>
      </c>
      <c r="AU217" s="24" t="s">
        <v>87</v>
      </c>
      <c r="AY217" s="24" t="s">
        <v>128</v>
      </c>
      <c r="BE217" s="194">
        <f>IF(N217="základní",J217,0)</f>
        <v>0</v>
      </c>
      <c r="BF217" s="194">
        <f>IF(N217="snížená",J217,0)</f>
        <v>0</v>
      </c>
      <c r="BG217" s="194">
        <f>IF(N217="zákl. přenesená",J217,0)</f>
        <v>0</v>
      </c>
      <c r="BH217" s="194">
        <f>IF(N217="sníž. přenesená",J217,0)</f>
        <v>0</v>
      </c>
      <c r="BI217" s="194">
        <f>IF(N217="nulová",J217,0)</f>
        <v>0</v>
      </c>
      <c r="BJ217" s="24" t="s">
        <v>84</v>
      </c>
      <c r="BK217" s="194">
        <f>ROUND(I217*H217,2)</f>
        <v>0</v>
      </c>
      <c r="BL217" s="24" t="s">
        <v>195</v>
      </c>
      <c r="BM217" s="24" t="s">
        <v>1456</v>
      </c>
    </row>
    <row r="218" spans="2:65" s="1" customFormat="1" ht="16.5" customHeight="1">
      <c r="B218" s="41"/>
      <c r="C218" s="183" t="s">
        <v>569</v>
      </c>
      <c r="D218" s="183" t="s">
        <v>129</v>
      </c>
      <c r="E218" s="184" t="s">
        <v>1457</v>
      </c>
      <c r="F218" s="185" t="s">
        <v>1458</v>
      </c>
      <c r="G218" s="186" t="s">
        <v>394</v>
      </c>
      <c r="H218" s="187">
        <v>158</v>
      </c>
      <c r="I218" s="188"/>
      <c r="J218" s="189">
        <f>ROUND(I218*H218,2)</f>
        <v>0</v>
      </c>
      <c r="K218" s="185" t="s">
        <v>33</v>
      </c>
      <c r="L218" s="61"/>
      <c r="M218" s="190" t="s">
        <v>33</v>
      </c>
      <c r="N218" s="191" t="s">
        <v>48</v>
      </c>
      <c r="O218" s="42"/>
      <c r="P218" s="192">
        <f>O218*H218</f>
        <v>0</v>
      </c>
      <c r="Q218" s="192">
        <v>3.0000000000000001E-5</v>
      </c>
      <c r="R218" s="192">
        <f>Q218*H218</f>
        <v>4.7400000000000003E-3</v>
      </c>
      <c r="S218" s="192">
        <v>0</v>
      </c>
      <c r="T218" s="193">
        <f>S218*H218</f>
        <v>0</v>
      </c>
      <c r="AR218" s="24" t="s">
        <v>195</v>
      </c>
      <c r="AT218" s="24" t="s">
        <v>129</v>
      </c>
      <c r="AU218" s="24" t="s">
        <v>87</v>
      </c>
      <c r="AY218" s="24" t="s">
        <v>128</v>
      </c>
      <c r="BE218" s="194">
        <f>IF(N218="základní",J218,0)</f>
        <v>0</v>
      </c>
      <c r="BF218" s="194">
        <f>IF(N218="snížená",J218,0)</f>
        <v>0</v>
      </c>
      <c r="BG218" s="194">
        <f>IF(N218="zákl. přenesená",J218,0)</f>
        <v>0</v>
      </c>
      <c r="BH218" s="194">
        <f>IF(N218="sníž. přenesená",J218,0)</f>
        <v>0</v>
      </c>
      <c r="BI218" s="194">
        <f>IF(N218="nulová",J218,0)</f>
        <v>0</v>
      </c>
      <c r="BJ218" s="24" t="s">
        <v>84</v>
      </c>
      <c r="BK218" s="194">
        <f>ROUND(I218*H218,2)</f>
        <v>0</v>
      </c>
      <c r="BL218" s="24" t="s">
        <v>195</v>
      </c>
      <c r="BM218" s="24" t="s">
        <v>1459</v>
      </c>
    </row>
    <row r="219" spans="2:65" s="1" customFormat="1" ht="16.5" customHeight="1">
      <c r="B219" s="41"/>
      <c r="C219" s="183" t="s">
        <v>845</v>
      </c>
      <c r="D219" s="183" t="s">
        <v>129</v>
      </c>
      <c r="E219" s="184" t="s">
        <v>1460</v>
      </c>
      <c r="F219" s="185" t="s">
        <v>1461</v>
      </c>
      <c r="G219" s="186" t="s">
        <v>394</v>
      </c>
      <c r="H219" s="187">
        <v>2</v>
      </c>
      <c r="I219" s="188"/>
      <c r="J219" s="189">
        <f>ROUND(I219*H219,2)</f>
        <v>0</v>
      </c>
      <c r="K219" s="185" t="s">
        <v>33</v>
      </c>
      <c r="L219" s="61"/>
      <c r="M219" s="190" t="s">
        <v>33</v>
      </c>
      <c r="N219" s="191" t="s">
        <v>48</v>
      </c>
      <c r="O219" s="42"/>
      <c r="P219" s="192">
        <f>O219*H219</f>
        <v>0</v>
      </c>
      <c r="Q219" s="192">
        <v>6.0000000000000002E-5</v>
      </c>
      <c r="R219" s="192">
        <f>Q219*H219</f>
        <v>1.2E-4</v>
      </c>
      <c r="S219" s="192">
        <v>0</v>
      </c>
      <c r="T219" s="193">
        <f>S219*H219</f>
        <v>0</v>
      </c>
      <c r="AR219" s="24" t="s">
        <v>195</v>
      </c>
      <c r="AT219" s="24" t="s">
        <v>129</v>
      </c>
      <c r="AU219" s="24" t="s">
        <v>87</v>
      </c>
      <c r="AY219" s="24" t="s">
        <v>128</v>
      </c>
      <c r="BE219" s="194">
        <f>IF(N219="základní",J219,0)</f>
        <v>0</v>
      </c>
      <c r="BF219" s="194">
        <f>IF(N219="snížená",J219,0)</f>
        <v>0</v>
      </c>
      <c r="BG219" s="194">
        <f>IF(N219="zákl. přenesená",J219,0)</f>
        <v>0</v>
      </c>
      <c r="BH219" s="194">
        <f>IF(N219="sníž. přenesená",J219,0)</f>
        <v>0</v>
      </c>
      <c r="BI219" s="194">
        <f>IF(N219="nulová",J219,0)</f>
        <v>0</v>
      </c>
      <c r="BJ219" s="24" t="s">
        <v>84</v>
      </c>
      <c r="BK219" s="194">
        <f>ROUND(I219*H219,2)</f>
        <v>0</v>
      </c>
      <c r="BL219" s="24" t="s">
        <v>195</v>
      </c>
      <c r="BM219" s="24" t="s">
        <v>1462</v>
      </c>
    </row>
    <row r="220" spans="2:65" s="1" customFormat="1" ht="16.5" customHeight="1">
      <c r="B220" s="41"/>
      <c r="C220" s="183" t="s">
        <v>850</v>
      </c>
      <c r="D220" s="183" t="s">
        <v>129</v>
      </c>
      <c r="E220" s="184" t="s">
        <v>1463</v>
      </c>
      <c r="F220" s="185" t="s">
        <v>1464</v>
      </c>
      <c r="G220" s="186" t="s">
        <v>394</v>
      </c>
      <c r="H220" s="187">
        <v>3</v>
      </c>
      <c r="I220" s="188"/>
      <c r="J220" s="189">
        <f>ROUND(I220*H220,2)</f>
        <v>0</v>
      </c>
      <c r="K220" s="185" t="s">
        <v>33</v>
      </c>
      <c r="L220" s="61"/>
      <c r="M220" s="190" t="s">
        <v>33</v>
      </c>
      <c r="N220" s="191" t="s">
        <v>48</v>
      </c>
      <c r="O220" s="42"/>
      <c r="P220" s="192">
        <f>O220*H220</f>
        <v>0</v>
      </c>
      <c r="Q220" s="192">
        <v>9.0000000000000006E-5</v>
      </c>
      <c r="R220" s="192">
        <f>Q220*H220</f>
        <v>2.7E-4</v>
      </c>
      <c r="S220" s="192">
        <v>0</v>
      </c>
      <c r="T220" s="193">
        <f>S220*H220</f>
        <v>0</v>
      </c>
      <c r="AR220" s="24" t="s">
        <v>195</v>
      </c>
      <c r="AT220" s="24" t="s">
        <v>129</v>
      </c>
      <c r="AU220" s="24" t="s">
        <v>87</v>
      </c>
      <c r="AY220" s="24" t="s">
        <v>128</v>
      </c>
      <c r="BE220" s="194">
        <f>IF(N220="základní",J220,0)</f>
        <v>0</v>
      </c>
      <c r="BF220" s="194">
        <f>IF(N220="snížená",J220,0)</f>
        <v>0</v>
      </c>
      <c r="BG220" s="194">
        <f>IF(N220="zákl. přenesená",J220,0)</f>
        <v>0</v>
      </c>
      <c r="BH220" s="194">
        <f>IF(N220="sníž. přenesená",J220,0)</f>
        <v>0</v>
      </c>
      <c r="BI220" s="194">
        <f>IF(N220="nulová",J220,0)</f>
        <v>0</v>
      </c>
      <c r="BJ220" s="24" t="s">
        <v>84</v>
      </c>
      <c r="BK220" s="194">
        <f>ROUND(I220*H220,2)</f>
        <v>0</v>
      </c>
      <c r="BL220" s="24" t="s">
        <v>195</v>
      </c>
      <c r="BM220" s="24" t="s">
        <v>1465</v>
      </c>
    </row>
    <row r="221" spans="2:65" s="9" customFormat="1" ht="29.85" customHeight="1">
      <c r="B221" s="169"/>
      <c r="C221" s="170"/>
      <c r="D221" s="171" t="s">
        <v>76</v>
      </c>
      <c r="E221" s="209" t="s">
        <v>1032</v>
      </c>
      <c r="F221" s="209" t="s">
        <v>1453</v>
      </c>
      <c r="G221" s="170"/>
      <c r="H221" s="170"/>
      <c r="I221" s="173"/>
      <c r="J221" s="210">
        <f>BK221</f>
        <v>0</v>
      </c>
      <c r="K221" s="170"/>
      <c r="L221" s="175"/>
      <c r="M221" s="176"/>
      <c r="N221" s="177"/>
      <c r="O221" s="177"/>
      <c r="P221" s="178">
        <f>P222</f>
        <v>0</v>
      </c>
      <c r="Q221" s="177"/>
      <c r="R221" s="178">
        <f>R222</f>
        <v>5.1999999999999998E-3</v>
      </c>
      <c r="S221" s="177"/>
      <c r="T221" s="179">
        <f>T222</f>
        <v>0</v>
      </c>
      <c r="AR221" s="180" t="s">
        <v>87</v>
      </c>
      <c r="AT221" s="181" t="s">
        <v>76</v>
      </c>
      <c r="AU221" s="181" t="s">
        <v>84</v>
      </c>
      <c r="AY221" s="180" t="s">
        <v>128</v>
      </c>
      <c r="BK221" s="182">
        <f>BK222</f>
        <v>0</v>
      </c>
    </row>
    <row r="222" spans="2:65" s="1" customFormat="1" ht="25.5" customHeight="1">
      <c r="B222" s="41"/>
      <c r="C222" s="183" t="s">
        <v>586</v>
      </c>
      <c r="D222" s="183" t="s">
        <v>129</v>
      </c>
      <c r="E222" s="184" t="s">
        <v>1466</v>
      </c>
      <c r="F222" s="185" t="s">
        <v>1467</v>
      </c>
      <c r="G222" s="186" t="s">
        <v>273</v>
      </c>
      <c r="H222" s="187">
        <v>20</v>
      </c>
      <c r="I222" s="188"/>
      <c r="J222" s="189">
        <f>ROUND(I222*H222,2)</f>
        <v>0</v>
      </c>
      <c r="K222" s="185" t="s">
        <v>274</v>
      </c>
      <c r="L222" s="61"/>
      <c r="M222" s="190" t="s">
        <v>33</v>
      </c>
      <c r="N222" s="198" t="s">
        <v>48</v>
      </c>
      <c r="O222" s="199"/>
      <c r="P222" s="200">
        <f>O222*H222</f>
        <v>0</v>
      </c>
      <c r="Q222" s="200">
        <v>2.5999999999999998E-4</v>
      </c>
      <c r="R222" s="200">
        <f>Q222*H222</f>
        <v>5.1999999999999998E-3</v>
      </c>
      <c r="S222" s="200">
        <v>0</v>
      </c>
      <c r="T222" s="201">
        <f>S222*H222</f>
        <v>0</v>
      </c>
      <c r="AR222" s="24" t="s">
        <v>195</v>
      </c>
      <c r="AT222" s="24" t="s">
        <v>129</v>
      </c>
      <c r="AU222" s="24" t="s">
        <v>87</v>
      </c>
      <c r="AY222" s="24" t="s">
        <v>128</v>
      </c>
      <c r="BE222" s="194">
        <f>IF(N222="základní",J222,0)</f>
        <v>0</v>
      </c>
      <c r="BF222" s="194">
        <f>IF(N222="snížená",J222,0)</f>
        <v>0</v>
      </c>
      <c r="BG222" s="194">
        <f>IF(N222="zákl. přenesená",J222,0)</f>
        <v>0</v>
      </c>
      <c r="BH222" s="194">
        <f>IF(N222="sníž. přenesená",J222,0)</f>
        <v>0</v>
      </c>
      <c r="BI222" s="194">
        <f>IF(N222="nulová",J222,0)</f>
        <v>0</v>
      </c>
      <c r="BJ222" s="24" t="s">
        <v>84</v>
      </c>
      <c r="BK222" s="194">
        <f>ROUND(I222*H222,2)</f>
        <v>0</v>
      </c>
      <c r="BL222" s="24" t="s">
        <v>195</v>
      </c>
      <c r="BM222" s="24" t="s">
        <v>1468</v>
      </c>
    </row>
    <row r="223" spans="2:65" s="1" customFormat="1" ht="6.9" customHeight="1">
      <c r="B223" s="56"/>
      <c r="C223" s="57"/>
      <c r="D223" s="57"/>
      <c r="E223" s="57"/>
      <c r="F223" s="57"/>
      <c r="G223" s="57"/>
      <c r="H223" s="57"/>
      <c r="I223" s="139"/>
      <c r="J223" s="57"/>
      <c r="K223" s="57"/>
      <c r="L223" s="61"/>
    </row>
  </sheetData>
  <sheetProtection algorithmName="SHA-512" hashValue="ptqTSa3p9t502c6qOUEXs+B6xQCbb13YAmvTGjlg5GK+H7GD/iu4QLXfPoe4XwhYNk2UyGsOIKWTJYmQVLSTlg==" saltValue="dRJqFymfpy3xQacHwHTnexDF6MbiM2sfMyI0cL2uQm0oYq4jVZzD2JNng8g1FIUN/wcwVjXakqA7AXfnnoOttg==" spinCount="100000" sheet="1" objects="1" scenarios="1" formatColumns="0" formatRows="0" autoFilter="0"/>
  <autoFilter ref="C86:K222"/>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K216"/>
  <sheetViews>
    <sheetView showGridLines="0" zoomScaleNormal="100" workbookViewId="0"/>
  </sheetViews>
  <sheetFormatPr defaultRowHeight="12"/>
  <cols>
    <col min="1" max="1" width="8.28515625" style="268" customWidth="1"/>
    <col min="2" max="2" width="1.7109375" style="268" customWidth="1"/>
    <col min="3" max="4" width="5" style="268" customWidth="1"/>
    <col min="5" max="5" width="11.7109375" style="268" customWidth="1"/>
    <col min="6" max="6" width="9.140625" style="268" customWidth="1"/>
    <col min="7" max="7" width="5" style="268" customWidth="1"/>
    <col min="8" max="8" width="77.85546875" style="268" customWidth="1"/>
    <col min="9" max="10" width="20" style="268" customWidth="1"/>
    <col min="11" max="11" width="1.7109375" style="268" customWidth="1"/>
  </cols>
  <sheetData>
    <row r="1" spans="2:11" ht="37.5" customHeight="1"/>
    <row r="2" spans="2:11" ht="7.5" customHeight="1">
      <c r="B2" s="269"/>
      <c r="C2" s="270"/>
      <c r="D2" s="270"/>
      <c r="E2" s="270"/>
      <c r="F2" s="270"/>
      <c r="G2" s="270"/>
      <c r="H2" s="270"/>
      <c r="I2" s="270"/>
      <c r="J2" s="270"/>
      <c r="K2" s="271"/>
    </row>
    <row r="3" spans="2:11" s="15" customFormat="1" ht="45" customHeight="1">
      <c r="B3" s="272"/>
      <c r="C3" s="396" t="s">
        <v>1469</v>
      </c>
      <c r="D3" s="396"/>
      <c r="E3" s="396"/>
      <c r="F3" s="396"/>
      <c r="G3" s="396"/>
      <c r="H3" s="396"/>
      <c r="I3" s="396"/>
      <c r="J3" s="396"/>
      <c r="K3" s="273"/>
    </row>
    <row r="4" spans="2:11" ht="25.5" customHeight="1">
      <c r="B4" s="274"/>
      <c r="C4" s="400" t="s">
        <v>1470</v>
      </c>
      <c r="D4" s="400"/>
      <c r="E4" s="400"/>
      <c r="F4" s="400"/>
      <c r="G4" s="400"/>
      <c r="H4" s="400"/>
      <c r="I4" s="400"/>
      <c r="J4" s="400"/>
      <c r="K4" s="275"/>
    </row>
    <row r="5" spans="2:11" ht="5.25" customHeight="1">
      <c r="B5" s="274"/>
      <c r="C5" s="276"/>
      <c r="D5" s="276"/>
      <c r="E5" s="276"/>
      <c r="F5" s="276"/>
      <c r="G5" s="276"/>
      <c r="H5" s="276"/>
      <c r="I5" s="276"/>
      <c r="J5" s="276"/>
      <c r="K5" s="275"/>
    </row>
    <row r="6" spans="2:11" ht="15" customHeight="1">
      <c r="B6" s="274"/>
      <c r="C6" s="399" t="s">
        <v>1471</v>
      </c>
      <c r="D6" s="399"/>
      <c r="E6" s="399"/>
      <c r="F6" s="399"/>
      <c r="G6" s="399"/>
      <c r="H6" s="399"/>
      <c r="I6" s="399"/>
      <c r="J6" s="399"/>
      <c r="K6" s="275"/>
    </row>
    <row r="7" spans="2:11" ht="15" customHeight="1">
      <c r="B7" s="278"/>
      <c r="C7" s="399" t="s">
        <v>1472</v>
      </c>
      <c r="D7" s="399"/>
      <c r="E7" s="399"/>
      <c r="F7" s="399"/>
      <c r="G7" s="399"/>
      <c r="H7" s="399"/>
      <c r="I7" s="399"/>
      <c r="J7" s="399"/>
      <c r="K7" s="275"/>
    </row>
    <row r="8" spans="2:11" ht="12.75" customHeight="1">
      <c r="B8" s="278"/>
      <c r="C8" s="277"/>
      <c r="D8" s="277"/>
      <c r="E8" s="277"/>
      <c r="F8" s="277"/>
      <c r="G8" s="277"/>
      <c r="H8" s="277"/>
      <c r="I8" s="277"/>
      <c r="J8" s="277"/>
      <c r="K8" s="275"/>
    </row>
    <row r="9" spans="2:11" ht="15" customHeight="1">
      <c r="B9" s="278"/>
      <c r="C9" s="399" t="s">
        <v>1473</v>
      </c>
      <c r="D9" s="399"/>
      <c r="E9" s="399"/>
      <c r="F9" s="399"/>
      <c r="G9" s="399"/>
      <c r="H9" s="399"/>
      <c r="I9" s="399"/>
      <c r="J9" s="399"/>
      <c r="K9" s="275"/>
    </row>
    <row r="10" spans="2:11" ht="15" customHeight="1">
      <c r="B10" s="278"/>
      <c r="C10" s="277"/>
      <c r="D10" s="399" t="s">
        <v>1474</v>
      </c>
      <c r="E10" s="399"/>
      <c r="F10" s="399"/>
      <c r="G10" s="399"/>
      <c r="H10" s="399"/>
      <c r="I10" s="399"/>
      <c r="J10" s="399"/>
      <c r="K10" s="275"/>
    </row>
    <row r="11" spans="2:11" ht="15" customHeight="1">
      <c r="B11" s="278"/>
      <c r="C11" s="279"/>
      <c r="D11" s="399" t="s">
        <v>1475</v>
      </c>
      <c r="E11" s="399"/>
      <c r="F11" s="399"/>
      <c r="G11" s="399"/>
      <c r="H11" s="399"/>
      <c r="I11" s="399"/>
      <c r="J11" s="399"/>
      <c r="K11" s="275"/>
    </row>
    <row r="12" spans="2:11" ht="12.75" customHeight="1">
      <c r="B12" s="278"/>
      <c r="C12" s="279"/>
      <c r="D12" s="279"/>
      <c r="E12" s="279"/>
      <c r="F12" s="279"/>
      <c r="G12" s="279"/>
      <c r="H12" s="279"/>
      <c r="I12" s="279"/>
      <c r="J12" s="279"/>
      <c r="K12" s="275"/>
    </row>
    <row r="13" spans="2:11" ht="15" customHeight="1">
      <c r="B13" s="278"/>
      <c r="C13" s="279"/>
      <c r="D13" s="399" t="s">
        <v>1476</v>
      </c>
      <c r="E13" s="399"/>
      <c r="F13" s="399"/>
      <c r="G13" s="399"/>
      <c r="H13" s="399"/>
      <c r="I13" s="399"/>
      <c r="J13" s="399"/>
      <c r="K13" s="275"/>
    </row>
    <row r="14" spans="2:11" ht="15" customHeight="1">
      <c r="B14" s="278"/>
      <c r="C14" s="279"/>
      <c r="D14" s="399" t="s">
        <v>1477</v>
      </c>
      <c r="E14" s="399"/>
      <c r="F14" s="399"/>
      <c r="G14" s="399"/>
      <c r="H14" s="399"/>
      <c r="I14" s="399"/>
      <c r="J14" s="399"/>
      <c r="K14" s="275"/>
    </row>
    <row r="15" spans="2:11" ht="15" customHeight="1">
      <c r="B15" s="278"/>
      <c r="C15" s="279"/>
      <c r="D15" s="399" t="s">
        <v>1478</v>
      </c>
      <c r="E15" s="399"/>
      <c r="F15" s="399"/>
      <c r="G15" s="399"/>
      <c r="H15" s="399"/>
      <c r="I15" s="399"/>
      <c r="J15" s="399"/>
      <c r="K15" s="275"/>
    </row>
    <row r="16" spans="2:11" ht="15" customHeight="1">
      <c r="B16" s="278"/>
      <c r="C16" s="279"/>
      <c r="D16" s="279"/>
      <c r="E16" s="280" t="s">
        <v>90</v>
      </c>
      <c r="F16" s="399" t="s">
        <v>1479</v>
      </c>
      <c r="G16" s="399"/>
      <c r="H16" s="399"/>
      <c r="I16" s="399"/>
      <c r="J16" s="399"/>
      <c r="K16" s="275"/>
    </row>
    <row r="17" spans="2:11" ht="15" customHeight="1">
      <c r="B17" s="278"/>
      <c r="C17" s="279"/>
      <c r="D17" s="279"/>
      <c r="E17" s="280" t="s">
        <v>1480</v>
      </c>
      <c r="F17" s="399" t="s">
        <v>1481</v>
      </c>
      <c r="G17" s="399"/>
      <c r="H17" s="399"/>
      <c r="I17" s="399"/>
      <c r="J17" s="399"/>
      <c r="K17" s="275"/>
    </row>
    <row r="18" spans="2:11" ht="15" customHeight="1">
      <c r="B18" s="278"/>
      <c r="C18" s="279"/>
      <c r="D18" s="279"/>
      <c r="E18" s="280" t="s">
        <v>1482</v>
      </c>
      <c r="F18" s="399" t="s">
        <v>1483</v>
      </c>
      <c r="G18" s="399"/>
      <c r="H18" s="399"/>
      <c r="I18" s="399"/>
      <c r="J18" s="399"/>
      <c r="K18" s="275"/>
    </row>
    <row r="19" spans="2:11" ht="15" customHeight="1">
      <c r="B19" s="278"/>
      <c r="C19" s="279"/>
      <c r="D19" s="279"/>
      <c r="E19" s="280" t="s">
        <v>82</v>
      </c>
      <c r="F19" s="399" t="s">
        <v>83</v>
      </c>
      <c r="G19" s="399"/>
      <c r="H19" s="399"/>
      <c r="I19" s="399"/>
      <c r="J19" s="399"/>
      <c r="K19" s="275"/>
    </row>
    <row r="20" spans="2:11" ht="15" customHeight="1">
      <c r="B20" s="278"/>
      <c r="C20" s="279"/>
      <c r="D20" s="279"/>
      <c r="E20" s="280" t="s">
        <v>1484</v>
      </c>
      <c r="F20" s="399" t="s">
        <v>1069</v>
      </c>
      <c r="G20" s="399"/>
      <c r="H20" s="399"/>
      <c r="I20" s="399"/>
      <c r="J20" s="399"/>
      <c r="K20" s="275"/>
    </row>
    <row r="21" spans="2:11" ht="15" customHeight="1">
      <c r="B21" s="278"/>
      <c r="C21" s="279"/>
      <c r="D21" s="279"/>
      <c r="E21" s="280" t="s">
        <v>1485</v>
      </c>
      <c r="F21" s="399" t="s">
        <v>1486</v>
      </c>
      <c r="G21" s="399"/>
      <c r="H21" s="399"/>
      <c r="I21" s="399"/>
      <c r="J21" s="399"/>
      <c r="K21" s="275"/>
    </row>
    <row r="22" spans="2:11" ht="12.75" customHeight="1">
      <c r="B22" s="278"/>
      <c r="C22" s="279"/>
      <c r="D22" s="279"/>
      <c r="E22" s="279"/>
      <c r="F22" s="279"/>
      <c r="G22" s="279"/>
      <c r="H22" s="279"/>
      <c r="I22" s="279"/>
      <c r="J22" s="279"/>
      <c r="K22" s="275"/>
    </row>
    <row r="23" spans="2:11" ht="15" customHeight="1">
      <c r="B23" s="278"/>
      <c r="C23" s="399" t="s">
        <v>1487</v>
      </c>
      <c r="D23" s="399"/>
      <c r="E23" s="399"/>
      <c r="F23" s="399"/>
      <c r="G23" s="399"/>
      <c r="H23" s="399"/>
      <c r="I23" s="399"/>
      <c r="J23" s="399"/>
      <c r="K23" s="275"/>
    </row>
    <row r="24" spans="2:11" ht="15" customHeight="1">
      <c r="B24" s="278"/>
      <c r="C24" s="399" t="s">
        <v>1488</v>
      </c>
      <c r="D24" s="399"/>
      <c r="E24" s="399"/>
      <c r="F24" s="399"/>
      <c r="G24" s="399"/>
      <c r="H24" s="399"/>
      <c r="I24" s="399"/>
      <c r="J24" s="399"/>
      <c r="K24" s="275"/>
    </row>
    <row r="25" spans="2:11" ht="15" customHeight="1">
      <c r="B25" s="278"/>
      <c r="C25" s="277"/>
      <c r="D25" s="399" t="s">
        <v>1489</v>
      </c>
      <c r="E25" s="399"/>
      <c r="F25" s="399"/>
      <c r="G25" s="399"/>
      <c r="H25" s="399"/>
      <c r="I25" s="399"/>
      <c r="J25" s="399"/>
      <c r="K25" s="275"/>
    </row>
    <row r="26" spans="2:11" ht="15" customHeight="1">
      <c r="B26" s="278"/>
      <c r="C26" s="279"/>
      <c r="D26" s="399" t="s">
        <v>1490</v>
      </c>
      <c r="E26" s="399"/>
      <c r="F26" s="399"/>
      <c r="G26" s="399"/>
      <c r="H26" s="399"/>
      <c r="I26" s="399"/>
      <c r="J26" s="399"/>
      <c r="K26" s="275"/>
    </row>
    <row r="27" spans="2:11" ht="12.75" customHeight="1">
      <c r="B27" s="278"/>
      <c r="C27" s="279"/>
      <c r="D27" s="279"/>
      <c r="E27" s="279"/>
      <c r="F27" s="279"/>
      <c r="G27" s="279"/>
      <c r="H27" s="279"/>
      <c r="I27" s="279"/>
      <c r="J27" s="279"/>
      <c r="K27" s="275"/>
    </row>
    <row r="28" spans="2:11" ht="15" customHeight="1">
      <c r="B28" s="278"/>
      <c r="C28" s="279"/>
      <c r="D28" s="399" t="s">
        <v>1491</v>
      </c>
      <c r="E28" s="399"/>
      <c r="F28" s="399"/>
      <c r="G28" s="399"/>
      <c r="H28" s="399"/>
      <c r="I28" s="399"/>
      <c r="J28" s="399"/>
      <c r="K28" s="275"/>
    </row>
    <row r="29" spans="2:11" ht="15" customHeight="1">
      <c r="B29" s="278"/>
      <c r="C29" s="279"/>
      <c r="D29" s="399" t="s">
        <v>1492</v>
      </c>
      <c r="E29" s="399"/>
      <c r="F29" s="399"/>
      <c r="G29" s="399"/>
      <c r="H29" s="399"/>
      <c r="I29" s="399"/>
      <c r="J29" s="399"/>
      <c r="K29" s="275"/>
    </row>
    <row r="30" spans="2:11" ht="12.75" customHeight="1">
      <c r="B30" s="278"/>
      <c r="C30" s="279"/>
      <c r="D30" s="279"/>
      <c r="E30" s="279"/>
      <c r="F30" s="279"/>
      <c r="G30" s="279"/>
      <c r="H30" s="279"/>
      <c r="I30" s="279"/>
      <c r="J30" s="279"/>
      <c r="K30" s="275"/>
    </row>
    <row r="31" spans="2:11" ht="15" customHeight="1">
      <c r="B31" s="278"/>
      <c r="C31" s="279"/>
      <c r="D31" s="399" t="s">
        <v>1493</v>
      </c>
      <c r="E31" s="399"/>
      <c r="F31" s="399"/>
      <c r="G31" s="399"/>
      <c r="H31" s="399"/>
      <c r="I31" s="399"/>
      <c r="J31" s="399"/>
      <c r="K31" s="275"/>
    </row>
    <row r="32" spans="2:11" ht="15" customHeight="1">
      <c r="B32" s="278"/>
      <c r="C32" s="279"/>
      <c r="D32" s="399" t="s">
        <v>1494</v>
      </c>
      <c r="E32" s="399"/>
      <c r="F32" s="399"/>
      <c r="G32" s="399"/>
      <c r="H32" s="399"/>
      <c r="I32" s="399"/>
      <c r="J32" s="399"/>
      <c r="K32" s="275"/>
    </row>
    <row r="33" spans="2:11" ht="15" customHeight="1">
      <c r="B33" s="278"/>
      <c r="C33" s="279"/>
      <c r="D33" s="399" t="s">
        <v>1495</v>
      </c>
      <c r="E33" s="399"/>
      <c r="F33" s="399"/>
      <c r="G33" s="399"/>
      <c r="H33" s="399"/>
      <c r="I33" s="399"/>
      <c r="J33" s="399"/>
      <c r="K33" s="275"/>
    </row>
    <row r="34" spans="2:11" ht="15" customHeight="1">
      <c r="B34" s="278"/>
      <c r="C34" s="279"/>
      <c r="D34" s="277"/>
      <c r="E34" s="281" t="s">
        <v>113</v>
      </c>
      <c r="F34" s="277"/>
      <c r="G34" s="399" t="s">
        <v>1496</v>
      </c>
      <c r="H34" s="399"/>
      <c r="I34" s="399"/>
      <c r="J34" s="399"/>
      <c r="K34" s="275"/>
    </row>
    <row r="35" spans="2:11" ht="30.75" customHeight="1">
      <c r="B35" s="278"/>
      <c r="C35" s="279"/>
      <c r="D35" s="277"/>
      <c r="E35" s="281" t="s">
        <v>1497</v>
      </c>
      <c r="F35" s="277"/>
      <c r="G35" s="399" t="s">
        <v>1498</v>
      </c>
      <c r="H35" s="399"/>
      <c r="I35" s="399"/>
      <c r="J35" s="399"/>
      <c r="K35" s="275"/>
    </row>
    <row r="36" spans="2:11" ht="15" customHeight="1">
      <c r="B36" s="278"/>
      <c r="C36" s="279"/>
      <c r="D36" s="277"/>
      <c r="E36" s="281" t="s">
        <v>58</v>
      </c>
      <c r="F36" s="277"/>
      <c r="G36" s="399" t="s">
        <v>1499</v>
      </c>
      <c r="H36" s="399"/>
      <c r="I36" s="399"/>
      <c r="J36" s="399"/>
      <c r="K36" s="275"/>
    </row>
    <row r="37" spans="2:11" ht="15" customHeight="1">
      <c r="B37" s="278"/>
      <c r="C37" s="279"/>
      <c r="D37" s="277"/>
      <c r="E37" s="281" t="s">
        <v>114</v>
      </c>
      <c r="F37" s="277"/>
      <c r="G37" s="399" t="s">
        <v>1500</v>
      </c>
      <c r="H37" s="399"/>
      <c r="I37" s="399"/>
      <c r="J37" s="399"/>
      <c r="K37" s="275"/>
    </row>
    <row r="38" spans="2:11" ht="15" customHeight="1">
      <c r="B38" s="278"/>
      <c r="C38" s="279"/>
      <c r="D38" s="277"/>
      <c r="E38" s="281" t="s">
        <v>115</v>
      </c>
      <c r="F38" s="277"/>
      <c r="G38" s="399" t="s">
        <v>1501</v>
      </c>
      <c r="H38" s="399"/>
      <c r="I38" s="399"/>
      <c r="J38" s="399"/>
      <c r="K38" s="275"/>
    </row>
    <row r="39" spans="2:11" ht="15" customHeight="1">
      <c r="B39" s="278"/>
      <c r="C39" s="279"/>
      <c r="D39" s="277"/>
      <c r="E39" s="281" t="s">
        <v>116</v>
      </c>
      <c r="F39" s="277"/>
      <c r="G39" s="399" t="s">
        <v>1502</v>
      </c>
      <c r="H39" s="399"/>
      <c r="I39" s="399"/>
      <c r="J39" s="399"/>
      <c r="K39" s="275"/>
    </row>
    <row r="40" spans="2:11" ht="15" customHeight="1">
      <c r="B40" s="278"/>
      <c r="C40" s="279"/>
      <c r="D40" s="277"/>
      <c r="E40" s="281" t="s">
        <v>1503</v>
      </c>
      <c r="F40" s="277"/>
      <c r="G40" s="399" t="s">
        <v>1504</v>
      </c>
      <c r="H40" s="399"/>
      <c r="I40" s="399"/>
      <c r="J40" s="399"/>
      <c r="K40" s="275"/>
    </row>
    <row r="41" spans="2:11" ht="15" customHeight="1">
      <c r="B41" s="278"/>
      <c r="C41" s="279"/>
      <c r="D41" s="277"/>
      <c r="E41" s="281"/>
      <c r="F41" s="277"/>
      <c r="G41" s="399" t="s">
        <v>1505</v>
      </c>
      <c r="H41" s="399"/>
      <c r="I41" s="399"/>
      <c r="J41" s="399"/>
      <c r="K41" s="275"/>
    </row>
    <row r="42" spans="2:11" ht="15" customHeight="1">
      <c r="B42" s="278"/>
      <c r="C42" s="279"/>
      <c r="D42" s="277"/>
      <c r="E42" s="281" t="s">
        <v>1506</v>
      </c>
      <c r="F42" s="277"/>
      <c r="G42" s="399" t="s">
        <v>1507</v>
      </c>
      <c r="H42" s="399"/>
      <c r="I42" s="399"/>
      <c r="J42" s="399"/>
      <c r="K42" s="275"/>
    </row>
    <row r="43" spans="2:11" ht="15" customHeight="1">
      <c r="B43" s="278"/>
      <c r="C43" s="279"/>
      <c r="D43" s="277"/>
      <c r="E43" s="281" t="s">
        <v>118</v>
      </c>
      <c r="F43" s="277"/>
      <c r="G43" s="399" t="s">
        <v>1508</v>
      </c>
      <c r="H43" s="399"/>
      <c r="I43" s="399"/>
      <c r="J43" s="399"/>
      <c r="K43" s="275"/>
    </row>
    <row r="44" spans="2:11" ht="12.75" customHeight="1">
      <c r="B44" s="278"/>
      <c r="C44" s="279"/>
      <c r="D44" s="277"/>
      <c r="E44" s="277"/>
      <c r="F44" s="277"/>
      <c r="G44" s="277"/>
      <c r="H44" s="277"/>
      <c r="I44" s="277"/>
      <c r="J44" s="277"/>
      <c r="K44" s="275"/>
    </row>
    <row r="45" spans="2:11" ht="15" customHeight="1">
      <c r="B45" s="278"/>
      <c r="C45" s="279"/>
      <c r="D45" s="399" t="s">
        <v>1509</v>
      </c>
      <c r="E45" s="399"/>
      <c r="F45" s="399"/>
      <c r="G45" s="399"/>
      <c r="H45" s="399"/>
      <c r="I45" s="399"/>
      <c r="J45" s="399"/>
      <c r="K45" s="275"/>
    </row>
    <row r="46" spans="2:11" ht="15" customHeight="1">
      <c r="B46" s="278"/>
      <c r="C46" s="279"/>
      <c r="D46" s="279"/>
      <c r="E46" s="399" t="s">
        <v>1510</v>
      </c>
      <c r="F46" s="399"/>
      <c r="G46" s="399"/>
      <c r="H46" s="399"/>
      <c r="I46" s="399"/>
      <c r="J46" s="399"/>
      <c r="K46" s="275"/>
    </row>
    <row r="47" spans="2:11" ht="15" customHeight="1">
      <c r="B47" s="278"/>
      <c r="C47" s="279"/>
      <c r="D47" s="279"/>
      <c r="E47" s="399" t="s">
        <v>1511</v>
      </c>
      <c r="F47" s="399"/>
      <c r="G47" s="399"/>
      <c r="H47" s="399"/>
      <c r="I47" s="399"/>
      <c r="J47" s="399"/>
      <c r="K47" s="275"/>
    </row>
    <row r="48" spans="2:11" ht="15" customHeight="1">
      <c r="B48" s="278"/>
      <c r="C48" s="279"/>
      <c r="D48" s="279"/>
      <c r="E48" s="399" t="s">
        <v>1512</v>
      </c>
      <c r="F48" s="399"/>
      <c r="G48" s="399"/>
      <c r="H48" s="399"/>
      <c r="I48" s="399"/>
      <c r="J48" s="399"/>
      <c r="K48" s="275"/>
    </row>
    <row r="49" spans="2:11" ht="15" customHeight="1">
      <c r="B49" s="278"/>
      <c r="C49" s="279"/>
      <c r="D49" s="399" t="s">
        <v>1513</v>
      </c>
      <c r="E49" s="399"/>
      <c r="F49" s="399"/>
      <c r="G49" s="399"/>
      <c r="H49" s="399"/>
      <c r="I49" s="399"/>
      <c r="J49" s="399"/>
      <c r="K49" s="275"/>
    </row>
    <row r="50" spans="2:11" ht="25.5" customHeight="1">
      <c r="B50" s="274"/>
      <c r="C50" s="400" t="s">
        <v>1514</v>
      </c>
      <c r="D50" s="400"/>
      <c r="E50" s="400"/>
      <c r="F50" s="400"/>
      <c r="G50" s="400"/>
      <c r="H50" s="400"/>
      <c r="I50" s="400"/>
      <c r="J50" s="400"/>
      <c r="K50" s="275"/>
    </row>
    <row r="51" spans="2:11" ht="5.25" customHeight="1">
      <c r="B51" s="274"/>
      <c r="C51" s="276"/>
      <c r="D51" s="276"/>
      <c r="E51" s="276"/>
      <c r="F51" s="276"/>
      <c r="G51" s="276"/>
      <c r="H51" s="276"/>
      <c r="I51" s="276"/>
      <c r="J51" s="276"/>
      <c r="K51" s="275"/>
    </row>
    <row r="52" spans="2:11" ht="15" customHeight="1">
      <c r="B52" s="274"/>
      <c r="C52" s="399" t="s">
        <v>1515</v>
      </c>
      <c r="D52" s="399"/>
      <c r="E52" s="399"/>
      <c r="F52" s="399"/>
      <c r="G52" s="399"/>
      <c r="H52" s="399"/>
      <c r="I52" s="399"/>
      <c r="J52" s="399"/>
      <c r="K52" s="275"/>
    </row>
    <row r="53" spans="2:11" ht="15" customHeight="1">
      <c r="B53" s="274"/>
      <c r="C53" s="399" t="s">
        <v>1516</v>
      </c>
      <c r="D53" s="399"/>
      <c r="E53" s="399"/>
      <c r="F53" s="399"/>
      <c r="G53" s="399"/>
      <c r="H53" s="399"/>
      <c r="I53" s="399"/>
      <c r="J53" s="399"/>
      <c r="K53" s="275"/>
    </row>
    <row r="54" spans="2:11" ht="12.75" customHeight="1">
      <c r="B54" s="274"/>
      <c r="C54" s="277"/>
      <c r="D54" s="277"/>
      <c r="E54" s="277"/>
      <c r="F54" s="277"/>
      <c r="G54" s="277"/>
      <c r="H54" s="277"/>
      <c r="I54" s="277"/>
      <c r="J54" s="277"/>
      <c r="K54" s="275"/>
    </row>
    <row r="55" spans="2:11" ht="15" customHeight="1">
      <c r="B55" s="274"/>
      <c r="C55" s="399" t="s">
        <v>1517</v>
      </c>
      <c r="D55" s="399"/>
      <c r="E55" s="399"/>
      <c r="F55" s="399"/>
      <c r="G55" s="399"/>
      <c r="H55" s="399"/>
      <c r="I55" s="399"/>
      <c r="J55" s="399"/>
      <c r="K55" s="275"/>
    </row>
    <row r="56" spans="2:11" ht="15" customHeight="1">
      <c r="B56" s="274"/>
      <c r="C56" s="279"/>
      <c r="D56" s="399" t="s">
        <v>1518</v>
      </c>
      <c r="E56" s="399"/>
      <c r="F56" s="399"/>
      <c r="G56" s="399"/>
      <c r="H56" s="399"/>
      <c r="I56" s="399"/>
      <c r="J56" s="399"/>
      <c r="K56" s="275"/>
    </row>
    <row r="57" spans="2:11" ht="15" customHeight="1">
      <c r="B57" s="274"/>
      <c r="C57" s="279"/>
      <c r="D57" s="399" t="s">
        <v>1519</v>
      </c>
      <c r="E57" s="399"/>
      <c r="F57" s="399"/>
      <c r="G57" s="399"/>
      <c r="H57" s="399"/>
      <c r="I57" s="399"/>
      <c r="J57" s="399"/>
      <c r="K57" s="275"/>
    </row>
    <row r="58" spans="2:11" ht="15" customHeight="1">
      <c r="B58" s="274"/>
      <c r="C58" s="279"/>
      <c r="D58" s="399" t="s">
        <v>1520</v>
      </c>
      <c r="E58" s="399"/>
      <c r="F58" s="399"/>
      <c r="G58" s="399"/>
      <c r="H58" s="399"/>
      <c r="I58" s="399"/>
      <c r="J58" s="399"/>
      <c r="K58" s="275"/>
    </row>
    <row r="59" spans="2:11" ht="15" customHeight="1">
      <c r="B59" s="274"/>
      <c r="C59" s="279"/>
      <c r="D59" s="399" t="s">
        <v>1521</v>
      </c>
      <c r="E59" s="399"/>
      <c r="F59" s="399"/>
      <c r="G59" s="399"/>
      <c r="H59" s="399"/>
      <c r="I59" s="399"/>
      <c r="J59" s="399"/>
      <c r="K59" s="275"/>
    </row>
    <row r="60" spans="2:11" ht="15" customHeight="1">
      <c r="B60" s="274"/>
      <c r="C60" s="279"/>
      <c r="D60" s="398" t="s">
        <v>1522</v>
      </c>
      <c r="E60" s="398"/>
      <c r="F60" s="398"/>
      <c r="G60" s="398"/>
      <c r="H60" s="398"/>
      <c r="I60" s="398"/>
      <c r="J60" s="398"/>
      <c r="K60" s="275"/>
    </row>
    <row r="61" spans="2:11" ht="15" customHeight="1">
      <c r="B61" s="274"/>
      <c r="C61" s="279"/>
      <c r="D61" s="399" t="s">
        <v>1523</v>
      </c>
      <c r="E61" s="399"/>
      <c r="F61" s="399"/>
      <c r="G61" s="399"/>
      <c r="H61" s="399"/>
      <c r="I61" s="399"/>
      <c r="J61" s="399"/>
      <c r="K61" s="275"/>
    </row>
    <row r="62" spans="2:11" ht="12.75" customHeight="1">
      <c r="B62" s="274"/>
      <c r="C62" s="279"/>
      <c r="D62" s="279"/>
      <c r="E62" s="282"/>
      <c r="F62" s="279"/>
      <c r="G62" s="279"/>
      <c r="H62" s="279"/>
      <c r="I62" s="279"/>
      <c r="J62" s="279"/>
      <c r="K62" s="275"/>
    </row>
    <row r="63" spans="2:11" ht="15" customHeight="1">
      <c r="B63" s="274"/>
      <c r="C63" s="279"/>
      <c r="D63" s="399" t="s">
        <v>1524</v>
      </c>
      <c r="E63" s="399"/>
      <c r="F63" s="399"/>
      <c r="G63" s="399"/>
      <c r="H63" s="399"/>
      <c r="I63" s="399"/>
      <c r="J63" s="399"/>
      <c r="K63" s="275"/>
    </row>
    <row r="64" spans="2:11" ht="15" customHeight="1">
      <c r="B64" s="274"/>
      <c r="C64" s="279"/>
      <c r="D64" s="398" t="s">
        <v>1525</v>
      </c>
      <c r="E64" s="398"/>
      <c r="F64" s="398"/>
      <c r="G64" s="398"/>
      <c r="H64" s="398"/>
      <c r="I64" s="398"/>
      <c r="J64" s="398"/>
      <c r="K64" s="275"/>
    </row>
    <row r="65" spans="2:11" ht="15" customHeight="1">
      <c r="B65" s="274"/>
      <c r="C65" s="279"/>
      <c r="D65" s="399" t="s">
        <v>1526</v>
      </c>
      <c r="E65" s="399"/>
      <c r="F65" s="399"/>
      <c r="G65" s="399"/>
      <c r="H65" s="399"/>
      <c r="I65" s="399"/>
      <c r="J65" s="399"/>
      <c r="K65" s="275"/>
    </row>
    <row r="66" spans="2:11" ht="15" customHeight="1">
      <c r="B66" s="274"/>
      <c r="C66" s="279"/>
      <c r="D66" s="399" t="s">
        <v>1527</v>
      </c>
      <c r="E66" s="399"/>
      <c r="F66" s="399"/>
      <c r="G66" s="399"/>
      <c r="H66" s="399"/>
      <c r="I66" s="399"/>
      <c r="J66" s="399"/>
      <c r="K66" s="275"/>
    </row>
    <row r="67" spans="2:11" ht="15" customHeight="1">
      <c r="B67" s="274"/>
      <c r="C67" s="279"/>
      <c r="D67" s="399" t="s">
        <v>1528</v>
      </c>
      <c r="E67" s="399"/>
      <c r="F67" s="399"/>
      <c r="G67" s="399"/>
      <c r="H67" s="399"/>
      <c r="I67" s="399"/>
      <c r="J67" s="399"/>
      <c r="K67" s="275"/>
    </row>
    <row r="68" spans="2:11" ht="15" customHeight="1">
      <c r="B68" s="274"/>
      <c r="C68" s="279"/>
      <c r="D68" s="399" t="s">
        <v>1529</v>
      </c>
      <c r="E68" s="399"/>
      <c r="F68" s="399"/>
      <c r="G68" s="399"/>
      <c r="H68" s="399"/>
      <c r="I68" s="399"/>
      <c r="J68" s="399"/>
      <c r="K68" s="275"/>
    </row>
    <row r="69" spans="2:11" ht="12.75" customHeight="1">
      <c r="B69" s="283"/>
      <c r="C69" s="284"/>
      <c r="D69" s="284"/>
      <c r="E69" s="284"/>
      <c r="F69" s="284"/>
      <c r="G69" s="284"/>
      <c r="H69" s="284"/>
      <c r="I69" s="284"/>
      <c r="J69" s="284"/>
      <c r="K69" s="285"/>
    </row>
    <row r="70" spans="2:11" ht="18.75" customHeight="1">
      <c r="B70" s="286"/>
      <c r="C70" s="286"/>
      <c r="D70" s="286"/>
      <c r="E70" s="286"/>
      <c r="F70" s="286"/>
      <c r="G70" s="286"/>
      <c r="H70" s="286"/>
      <c r="I70" s="286"/>
      <c r="J70" s="286"/>
      <c r="K70" s="287"/>
    </row>
    <row r="71" spans="2:11" ht="18.75" customHeight="1">
      <c r="B71" s="287"/>
      <c r="C71" s="287"/>
      <c r="D71" s="287"/>
      <c r="E71" s="287"/>
      <c r="F71" s="287"/>
      <c r="G71" s="287"/>
      <c r="H71" s="287"/>
      <c r="I71" s="287"/>
      <c r="J71" s="287"/>
      <c r="K71" s="287"/>
    </row>
    <row r="72" spans="2:11" ht="7.5" customHeight="1">
      <c r="B72" s="288"/>
      <c r="C72" s="289"/>
      <c r="D72" s="289"/>
      <c r="E72" s="289"/>
      <c r="F72" s="289"/>
      <c r="G72" s="289"/>
      <c r="H72" s="289"/>
      <c r="I72" s="289"/>
      <c r="J72" s="289"/>
      <c r="K72" s="290"/>
    </row>
    <row r="73" spans="2:11" ht="45" customHeight="1">
      <c r="B73" s="291"/>
      <c r="C73" s="397" t="s">
        <v>99</v>
      </c>
      <c r="D73" s="397"/>
      <c r="E73" s="397"/>
      <c r="F73" s="397"/>
      <c r="G73" s="397"/>
      <c r="H73" s="397"/>
      <c r="I73" s="397"/>
      <c r="J73" s="397"/>
      <c r="K73" s="292"/>
    </row>
    <row r="74" spans="2:11" ht="17.25" customHeight="1">
      <c r="B74" s="291"/>
      <c r="C74" s="293" t="s">
        <v>1530</v>
      </c>
      <c r="D74" s="293"/>
      <c r="E74" s="293"/>
      <c r="F74" s="293" t="s">
        <v>1531</v>
      </c>
      <c r="G74" s="294"/>
      <c r="H74" s="293" t="s">
        <v>114</v>
      </c>
      <c r="I74" s="293" t="s">
        <v>62</v>
      </c>
      <c r="J74" s="293" t="s">
        <v>1532</v>
      </c>
      <c r="K74" s="292"/>
    </row>
    <row r="75" spans="2:11" ht="17.25" customHeight="1">
      <c r="B75" s="291"/>
      <c r="C75" s="295" t="s">
        <v>1533</v>
      </c>
      <c r="D75" s="295"/>
      <c r="E75" s="295"/>
      <c r="F75" s="296" t="s">
        <v>1534</v>
      </c>
      <c r="G75" s="297"/>
      <c r="H75" s="295"/>
      <c r="I75" s="295"/>
      <c r="J75" s="295" t="s">
        <v>1535</v>
      </c>
      <c r="K75" s="292"/>
    </row>
    <row r="76" spans="2:11" ht="5.25" customHeight="1">
      <c r="B76" s="291"/>
      <c r="C76" s="298"/>
      <c r="D76" s="298"/>
      <c r="E76" s="298"/>
      <c r="F76" s="298"/>
      <c r="G76" s="299"/>
      <c r="H76" s="298"/>
      <c r="I76" s="298"/>
      <c r="J76" s="298"/>
      <c r="K76" s="292"/>
    </row>
    <row r="77" spans="2:11" ht="15" customHeight="1">
      <c r="B77" s="291"/>
      <c r="C77" s="281" t="s">
        <v>58</v>
      </c>
      <c r="D77" s="298"/>
      <c r="E77" s="298"/>
      <c r="F77" s="300" t="s">
        <v>1536</v>
      </c>
      <c r="G77" s="299"/>
      <c r="H77" s="281" t="s">
        <v>1537</v>
      </c>
      <c r="I77" s="281" t="s">
        <v>1538</v>
      </c>
      <c r="J77" s="281">
        <v>20</v>
      </c>
      <c r="K77" s="292"/>
    </row>
    <row r="78" spans="2:11" ht="15" customHeight="1">
      <c r="B78" s="291"/>
      <c r="C78" s="281" t="s">
        <v>1539</v>
      </c>
      <c r="D78" s="281"/>
      <c r="E78" s="281"/>
      <c r="F78" s="300" t="s">
        <v>1536</v>
      </c>
      <c r="G78" s="299"/>
      <c r="H78" s="281" t="s">
        <v>1540</v>
      </c>
      <c r="I78" s="281" t="s">
        <v>1538</v>
      </c>
      <c r="J78" s="281">
        <v>120</v>
      </c>
      <c r="K78" s="292"/>
    </row>
    <row r="79" spans="2:11" ht="15" customHeight="1">
      <c r="B79" s="301"/>
      <c r="C79" s="281" t="s">
        <v>1541</v>
      </c>
      <c r="D79" s="281"/>
      <c r="E79" s="281"/>
      <c r="F79" s="300" t="s">
        <v>1542</v>
      </c>
      <c r="G79" s="299"/>
      <c r="H79" s="281" t="s">
        <v>1543</v>
      </c>
      <c r="I79" s="281" t="s">
        <v>1538</v>
      </c>
      <c r="J79" s="281">
        <v>50</v>
      </c>
      <c r="K79" s="292"/>
    </row>
    <row r="80" spans="2:11" ht="15" customHeight="1">
      <c r="B80" s="301"/>
      <c r="C80" s="281" t="s">
        <v>1544</v>
      </c>
      <c r="D80" s="281"/>
      <c r="E80" s="281"/>
      <c r="F80" s="300" t="s">
        <v>1536</v>
      </c>
      <c r="G80" s="299"/>
      <c r="H80" s="281" t="s">
        <v>1545</v>
      </c>
      <c r="I80" s="281" t="s">
        <v>1546</v>
      </c>
      <c r="J80" s="281"/>
      <c r="K80" s="292"/>
    </row>
    <row r="81" spans="2:11" ht="15" customHeight="1">
      <c r="B81" s="301"/>
      <c r="C81" s="302" t="s">
        <v>1547</v>
      </c>
      <c r="D81" s="302"/>
      <c r="E81" s="302"/>
      <c r="F81" s="303" t="s">
        <v>1542</v>
      </c>
      <c r="G81" s="302"/>
      <c r="H81" s="302" t="s">
        <v>1548</v>
      </c>
      <c r="I81" s="302" t="s">
        <v>1538</v>
      </c>
      <c r="J81" s="302">
        <v>15</v>
      </c>
      <c r="K81" s="292"/>
    </row>
    <row r="82" spans="2:11" ht="15" customHeight="1">
      <c r="B82" s="301"/>
      <c r="C82" s="302" t="s">
        <v>1549</v>
      </c>
      <c r="D82" s="302"/>
      <c r="E82" s="302"/>
      <c r="F82" s="303" t="s">
        <v>1542</v>
      </c>
      <c r="G82" s="302"/>
      <c r="H82" s="302" t="s">
        <v>1550</v>
      </c>
      <c r="I82" s="302" t="s">
        <v>1538</v>
      </c>
      <c r="J82" s="302">
        <v>15</v>
      </c>
      <c r="K82" s="292"/>
    </row>
    <row r="83" spans="2:11" ht="15" customHeight="1">
      <c r="B83" s="301"/>
      <c r="C83" s="302" t="s">
        <v>1551</v>
      </c>
      <c r="D83" s="302"/>
      <c r="E83" s="302"/>
      <c r="F83" s="303" t="s">
        <v>1542</v>
      </c>
      <c r="G83" s="302"/>
      <c r="H83" s="302" t="s">
        <v>1552</v>
      </c>
      <c r="I83" s="302" t="s">
        <v>1538</v>
      </c>
      <c r="J83" s="302">
        <v>20</v>
      </c>
      <c r="K83" s="292"/>
    </row>
    <row r="84" spans="2:11" ht="15" customHeight="1">
      <c r="B84" s="301"/>
      <c r="C84" s="302" t="s">
        <v>1553</v>
      </c>
      <c r="D84" s="302"/>
      <c r="E84" s="302"/>
      <c r="F84" s="303" t="s">
        <v>1542</v>
      </c>
      <c r="G84" s="302"/>
      <c r="H84" s="302" t="s">
        <v>1554</v>
      </c>
      <c r="I84" s="302" t="s">
        <v>1538</v>
      </c>
      <c r="J84" s="302">
        <v>20</v>
      </c>
      <c r="K84" s="292"/>
    </row>
    <row r="85" spans="2:11" ht="15" customHeight="1">
      <c r="B85" s="301"/>
      <c r="C85" s="281" t="s">
        <v>1555</v>
      </c>
      <c r="D85" s="281"/>
      <c r="E85" s="281"/>
      <c r="F85" s="300" t="s">
        <v>1542</v>
      </c>
      <c r="G85" s="299"/>
      <c r="H85" s="281" t="s">
        <v>1556</v>
      </c>
      <c r="I85" s="281" t="s">
        <v>1538</v>
      </c>
      <c r="J85" s="281">
        <v>50</v>
      </c>
      <c r="K85" s="292"/>
    </row>
    <row r="86" spans="2:11" ht="15" customHeight="1">
      <c r="B86" s="301"/>
      <c r="C86" s="281" t="s">
        <v>1557</v>
      </c>
      <c r="D86" s="281"/>
      <c r="E86" s="281"/>
      <c r="F86" s="300" t="s">
        <v>1542</v>
      </c>
      <c r="G86" s="299"/>
      <c r="H86" s="281" t="s">
        <v>1558</v>
      </c>
      <c r="I86" s="281" t="s">
        <v>1538</v>
      </c>
      <c r="J86" s="281">
        <v>20</v>
      </c>
      <c r="K86" s="292"/>
    </row>
    <row r="87" spans="2:11" ht="15" customHeight="1">
      <c r="B87" s="301"/>
      <c r="C87" s="281" t="s">
        <v>1559</v>
      </c>
      <c r="D87" s="281"/>
      <c r="E87" s="281"/>
      <c r="F87" s="300" t="s">
        <v>1542</v>
      </c>
      <c r="G87" s="299"/>
      <c r="H87" s="281" t="s">
        <v>1560</v>
      </c>
      <c r="I87" s="281" t="s">
        <v>1538</v>
      </c>
      <c r="J87" s="281">
        <v>20</v>
      </c>
      <c r="K87" s="292"/>
    </row>
    <row r="88" spans="2:11" ht="15" customHeight="1">
      <c r="B88" s="301"/>
      <c r="C88" s="281" t="s">
        <v>1561</v>
      </c>
      <c r="D88" s="281"/>
      <c r="E88" s="281"/>
      <c r="F88" s="300" t="s">
        <v>1542</v>
      </c>
      <c r="G88" s="299"/>
      <c r="H88" s="281" t="s">
        <v>1562</v>
      </c>
      <c r="I88" s="281" t="s">
        <v>1538</v>
      </c>
      <c r="J88" s="281">
        <v>50</v>
      </c>
      <c r="K88" s="292"/>
    </row>
    <row r="89" spans="2:11" ht="15" customHeight="1">
      <c r="B89" s="301"/>
      <c r="C89" s="281" t="s">
        <v>1563</v>
      </c>
      <c r="D89" s="281"/>
      <c r="E89" s="281"/>
      <c r="F89" s="300" t="s">
        <v>1542</v>
      </c>
      <c r="G89" s="299"/>
      <c r="H89" s="281" t="s">
        <v>1563</v>
      </c>
      <c r="I89" s="281" t="s">
        <v>1538</v>
      </c>
      <c r="J89" s="281">
        <v>50</v>
      </c>
      <c r="K89" s="292"/>
    </row>
    <row r="90" spans="2:11" ht="15" customHeight="1">
      <c r="B90" s="301"/>
      <c r="C90" s="281" t="s">
        <v>119</v>
      </c>
      <c r="D90" s="281"/>
      <c r="E90" s="281"/>
      <c r="F90" s="300" t="s">
        <v>1542</v>
      </c>
      <c r="G90" s="299"/>
      <c r="H90" s="281" t="s">
        <v>1564</v>
      </c>
      <c r="I90" s="281" t="s">
        <v>1538</v>
      </c>
      <c r="J90" s="281">
        <v>255</v>
      </c>
      <c r="K90" s="292"/>
    </row>
    <row r="91" spans="2:11" ht="15" customHeight="1">
      <c r="B91" s="301"/>
      <c r="C91" s="281" t="s">
        <v>1565</v>
      </c>
      <c r="D91" s="281"/>
      <c r="E91" s="281"/>
      <c r="F91" s="300" t="s">
        <v>1536</v>
      </c>
      <c r="G91" s="299"/>
      <c r="H91" s="281" t="s">
        <v>1566</v>
      </c>
      <c r="I91" s="281" t="s">
        <v>1567</v>
      </c>
      <c r="J91" s="281"/>
      <c r="K91" s="292"/>
    </row>
    <row r="92" spans="2:11" ht="15" customHeight="1">
      <c r="B92" s="301"/>
      <c r="C92" s="281" t="s">
        <v>1568</v>
      </c>
      <c r="D92" s="281"/>
      <c r="E92" s="281"/>
      <c r="F92" s="300" t="s">
        <v>1536</v>
      </c>
      <c r="G92" s="299"/>
      <c r="H92" s="281" t="s">
        <v>1569</v>
      </c>
      <c r="I92" s="281" t="s">
        <v>1570</v>
      </c>
      <c r="J92" s="281"/>
      <c r="K92" s="292"/>
    </row>
    <row r="93" spans="2:11" ht="15" customHeight="1">
      <c r="B93" s="301"/>
      <c r="C93" s="281" t="s">
        <v>1571</v>
      </c>
      <c r="D93" s="281"/>
      <c r="E93" s="281"/>
      <c r="F93" s="300" t="s">
        <v>1536</v>
      </c>
      <c r="G93" s="299"/>
      <c r="H93" s="281" t="s">
        <v>1571</v>
      </c>
      <c r="I93" s="281" t="s">
        <v>1570</v>
      </c>
      <c r="J93" s="281"/>
      <c r="K93" s="292"/>
    </row>
    <row r="94" spans="2:11" ht="15" customHeight="1">
      <c r="B94" s="301"/>
      <c r="C94" s="281" t="s">
        <v>43</v>
      </c>
      <c r="D94" s="281"/>
      <c r="E94" s="281"/>
      <c r="F94" s="300" t="s">
        <v>1536</v>
      </c>
      <c r="G94" s="299"/>
      <c r="H94" s="281" t="s">
        <v>1572</v>
      </c>
      <c r="I94" s="281" t="s">
        <v>1570</v>
      </c>
      <c r="J94" s="281"/>
      <c r="K94" s="292"/>
    </row>
    <row r="95" spans="2:11" ht="15" customHeight="1">
      <c r="B95" s="301"/>
      <c r="C95" s="281" t="s">
        <v>53</v>
      </c>
      <c r="D95" s="281"/>
      <c r="E95" s="281"/>
      <c r="F95" s="300" t="s">
        <v>1536</v>
      </c>
      <c r="G95" s="299"/>
      <c r="H95" s="281" t="s">
        <v>1573</v>
      </c>
      <c r="I95" s="281" t="s">
        <v>1570</v>
      </c>
      <c r="J95" s="281"/>
      <c r="K95" s="292"/>
    </row>
    <row r="96" spans="2:11" ht="15" customHeight="1">
      <c r="B96" s="304"/>
      <c r="C96" s="305"/>
      <c r="D96" s="305"/>
      <c r="E96" s="305"/>
      <c r="F96" s="305"/>
      <c r="G96" s="305"/>
      <c r="H96" s="305"/>
      <c r="I96" s="305"/>
      <c r="J96" s="305"/>
      <c r="K96" s="306"/>
    </row>
    <row r="97" spans="2:11" ht="18.75" customHeight="1">
      <c r="B97" s="307"/>
      <c r="C97" s="308"/>
      <c r="D97" s="308"/>
      <c r="E97" s="308"/>
      <c r="F97" s="308"/>
      <c r="G97" s="308"/>
      <c r="H97" s="308"/>
      <c r="I97" s="308"/>
      <c r="J97" s="308"/>
      <c r="K97" s="307"/>
    </row>
    <row r="98" spans="2:11" ht="18.75" customHeight="1">
      <c r="B98" s="287"/>
      <c r="C98" s="287"/>
      <c r="D98" s="287"/>
      <c r="E98" s="287"/>
      <c r="F98" s="287"/>
      <c r="G98" s="287"/>
      <c r="H98" s="287"/>
      <c r="I98" s="287"/>
      <c r="J98" s="287"/>
      <c r="K98" s="287"/>
    </row>
    <row r="99" spans="2:11" ht="7.5" customHeight="1">
      <c r="B99" s="288"/>
      <c r="C99" s="289"/>
      <c r="D99" s="289"/>
      <c r="E99" s="289"/>
      <c r="F99" s="289"/>
      <c r="G99" s="289"/>
      <c r="H99" s="289"/>
      <c r="I99" s="289"/>
      <c r="J99" s="289"/>
      <c r="K99" s="290"/>
    </row>
    <row r="100" spans="2:11" ht="45" customHeight="1">
      <c r="B100" s="291"/>
      <c r="C100" s="397" t="s">
        <v>1574</v>
      </c>
      <c r="D100" s="397"/>
      <c r="E100" s="397"/>
      <c r="F100" s="397"/>
      <c r="G100" s="397"/>
      <c r="H100" s="397"/>
      <c r="I100" s="397"/>
      <c r="J100" s="397"/>
      <c r="K100" s="292"/>
    </row>
    <row r="101" spans="2:11" ht="17.25" customHeight="1">
      <c r="B101" s="291"/>
      <c r="C101" s="293" t="s">
        <v>1530</v>
      </c>
      <c r="D101" s="293"/>
      <c r="E101" s="293"/>
      <c r="F101" s="293" t="s">
        <v>1531</v>
      </c>
      <c r="G101" s="294"/>
      <c r="H101" s="293" t="s">
        <v>114</v>
      </c>
      <c r="I101" s="293" t="s">
        <v>62</v>
      </c>
      <c r="J101" s="293" t="s">
        <v>1532</v>
      </c>
      <c r="K101" s="292"/>
    </row>
    <row r="102" spans="2:11" ht="17.25" customHeight="1">
      <c r="B102" s="291"/>
      <c r="C102" s="295" t="s">
        <v>1533</v>
      </c>
      <c r="D102" s="295"/>
      <c r="E102" s="295"/>
      <c r="F102" s="296" t="s">
        <v>1534</v>
      </c>
      <c r="G102" s="297"/>
      <c r="H102" s="295"/>
      <c r="I102" s="295"/>
      <c r="J102" s="295" t="s">
        <v>1535</v>
      </c>
      <c r="K102" s="292"/>
    </row>
    <row r="103" spans="2:11" ht="5.25" customHeight="1">
      <c r="B103" s="291"/>
      <c r="C103" s="293"/>
      <c r="D103" s="293"/>
      <c r="E103" s="293"/>
      <c r="F103" s="293"/>
      <c r="G103" s="309"/>
      <c r="H103" s="293"/>
      <c r="I103" s="293"/>
      <c r="J103" s="293"/>
      <c r="K103" s="292"/>
    </row>
    <row r="104" spans="2:11" ht="15" customHeight="1">
      <c r="B104" s="291"/>
      <c r="C104" s="281" t="s">
        <v>58</v>
      </c>
      <c r="D104" s="298"/>
      <c r="E104" s="298"/>
      <c r="F104" s="300" t="s">
        <v>1536</v>
      </c>
      <c r="G104" s="309"/>
      <c r="H104" s="281" t="s">
        <v>1575</v>
      </c>
      <c r="I104" s="281" t="s">
        <v>1538</v>
      </c>
      <c r="J104" s="281">
        <v>20</v>
      </c>
      <c r="K104" s="292"/>
    </row>
    <row r="105" spans="2:11" ht="15" customHeight="1">
      <c r="B105" s="291"/>
      <c r="C105" s="281" t="s">
        <v>1539</v>
      </c>
      <c r="D105" s="281"/>
      <c r="E105" s="281"/>
      <c r="F105" s="300" t="s">
        <v>1536</v>
      </c>
      <c r="G105" s="281"/>
      <c r="H105" s="281" t="s">
        <v>1575</v>
      </c>
      <c r="I105" s="281" t="s">
        <v>1538</v>
      </c>
      <c r="J105" s="281">
        <v>120</v>
      </c>
      <c r="K105" s="292"/>
    </row>
    <row r="106" spans="2:11" ht="15" customHeight="1">
      <c r="B106" s="301"/>
      <c r="C106" s="281" t="s">
        <v>1541</v>
      </c>
      <c r="D106" s="281"/>
      <c r="E106" s="281"/>
      <c r="F106" s="300" t="s">
        <v>1542</v>
      </c>
      <c r="G106" s="281"/>
      <c r="H106" s="281" t="s">
        <v>1575</v>
      </c>
      <c r="I106" s="281" t="s">
        <v>1538</v>
      </c>
      <c r="J106" s="281">
        <v>50</v>
      </c>
      <c r="K106" s="292"/>
    </row>
    <row r="107" spans="2:11" ht="15" customHeight="1">
      <c r="B107" s="301"/>
      <c r="C107" s="281" t="s">
        <v>1544</v>
      </c>
      <c r="D107" s="281"/>
      <c r="E107" s="281"/>
      <c r="F107" s="300" t="s">
        <v>1536</v>
      </c>
      <c r="G107" s="281"/>
      <c r="H107" s="281" t="s">
        <v>1575</v>
      </c>
      <c r="I107" s="281" t="s">
        <v>1546</v>
      </c>
      <c r="J107" s="281"/>
      <c r="K107" s="292"/>
    </row>
    <row r="108" spans="2:11" ht="15" customHeight="1">
      <c r="B108" s="301"/>
      <c r="C108" s="281" t="s">
        <v>1555</v>
      </c>
      <c r="D108" s="281"/>
      <c r="E108" s="281"/>
      <c r="F108" s="300" t="s">
        <v>1542</v>
      </c>
      <c r="G108" s="281"/>
      <c r="H108" s="281" t="s">
        <v>1575</v>
      </c>
      <c r="I108" s="281" t="s">
        <v>1538</v>
      </c>
      <c r="J108" s="281">
        <v>50</v>
      </c>
      <c r="K108" s="292"/>
    </row>
    <row r="109" spans="2:11" ht="15" customHeight="1">
      <c r="B109" s="301"/>
      <c r="C109" s="281" t="s">
        <v>1563</v>
      </c>
      <c r="D109" s="281"/>
      <c r="E109" s="281"/>
      <c r="F109" s="300" t="s">
        <v>1542</v>
      </c>
      <c r="G109" s="281"/>
      <c r="H109" s="281" t="s">
        <v>1575</v>
      </c>
      <c r="I109" s="281" t="s">
        <v>1538</v>
      </c>
      <c r="J109" s="281">
        <v>50</v>
      </c>
      <c r="K109" s="292"/>
    </row>
    <row r="110" spans="2:11" ht="15" customHeight="1">
      <c r="B110" s="301"/>
      <c r="C110" s="281" t="s">
        <v>1561</v>
      </c>
      <c r="D110" s="281"/>
      <c r="E110" s="281"/>
      <c r="F110" s="300" t="s">
        <v>1542</v>
      </c>
      <c r="G110" s="281"/>
      <c r="H110" s="281" t="s">
        <v>1575</v>
      </c>
      <c r="I110" s="281" t="s">
        <v>1538</v>
      </c>
      <c r="J110" s="281">
        <v>50</v>
      </c>
      <c r="K110" s="292"/>
    </row>
    <row r="111" spans="2:11" ht="15" customHeight="1">
      <c r="B111" s="301"/>
      <c r="C111" s="281" t="s">
        <v>58</v>
      </c>
      <c r="D111" s="281"/>
      <c r="E111" s="281"/>
      <c r="F111" s="300" t="s">
        <v>1536</v>
      </c>
      <c r="G111" s="281"/>
      <c r="H111" s="281" t="s">
        <v>1576</v>
      </c>
      <c r="I111" s="281" t="s">
        <v>1538</v>
      </c>
      <c r="J111" s="281">
        <v>20</v>
      </c>
      <c r="K111" s="292"/>
    </row>
    <row r="112" spans="2:11" ht="15" customHeight="1">
      <c r="B112" s="301"/>
      <c r="C112" s="281" t="s">
        <v>1577</v>
      </c>
      <c r="D112" s="281"/>
      <c r="E112" s="281"/>
      <c r="F112" s="300" t="s">
        <v>1536</v>
      </c>
      <c r="G112" s="281"/>
      <c r="H112" s="281" t="s">
        <v>1578</v>
      </c>
      <c r="I112" s="281" t="s">
        <v>1538</v>
      </c>
      <c r="J112" s="281">
        <v>120</v>
      </c>
      <c r="K112" s="292"/>
    </row>
    <row r="113" spans="2:11" ht="15" customHeight="1">
      <c r="B113" s="301"/>
      <c r="C113" s="281" t="s">
        <v>43</v>
      </c>
      <c r="D113" s="281"/>
      <c r="E113" s="281"/>
      <c r="F113" s="300" t="s">
        <v>1536</v>
      </c>
      <c r="G113" s="281"/>
      <c r="H113" s="281" t="s">
        <v>1579</v>
      </c>
      <c r="I113" s="281" t="s">
        <v>1570</v>
      </c>
      <c r="J113" s="281"/>
      <c r="K113" s="292"/>
    </row>
    <row r="114" spans="2:11" ht="15" customHeight="1">
      <c r="B114" s="301"/>
      <c r="C114" s="281" t="s">
        <v>53</v>
      </c>
      <c r="D114" s="281"/>
      <c r="E114" s="281"/>
      <c r="F114" s="300" t="s">
        <v>1536</v>
      </c>
      <c r="G114" s="281"/>
      <c r="H114" s="281" t="s">
        <v>1580</v>
      </c>
      <c r="I114" s="281" t="s">
        <v>1570</v>
      </c>
      <c r="J114" s="281"/>
      <c r="K114" s="292"/>
    </row>
    <row r="115" spans="2:11" ht="15" customHeight="1">
      <c r="B115" s="301"/>
      <c r="C115" s="281" t="s">
        <v>62</v>
      </c>
      <c r="D115" s="281"/>
      <c r="E115" s="281"/>
      <c r="F115" s="300" t="s">
        <v>1536</v>
      </c>
      <c r="G115" s="281"/>
      <c r="H115" s="281" t="s">
        <v>1581</v>
      </c>
      <c r="I115" s="281" t="s">
        <v>1582</v>
      </c>
      <c r="J115" s="281"/>
      <c r="K115" s="292"/>
    </row>
    <row r="116" spans="2:11" ht="15" customHeight="1">
      <c r="B116" s="304"/>
      <c r="C116" s="310"/>
      <c r="D116" s="310"/>
      <c r="E116" s="310"/>
      <c r="F116" s="310"/>
      <c r="G116" s="310"/>
      <c r="H116" s="310"/>
      <c r="I116" s="310"/>
      <c r="J116" s="310"/>
      <c r="K116" s="306"/>
    </row>
    <row r="117" spans="2:11" ht="18.75" customHeight="1">
      <c r="B117" s="311"/>
      <c r="C117" s="277"/>
      <c r="D117" s="277"/>
      <c r="E117" s="277"/>
      <c r="F117" s="312"/>
      <c r="G117" s="277"/>
      <c r="H117" s="277"/>
      <c r="I117" s="277"/>
      <c r="J117" s="277"/>
      <c r="K117" s="311"/>
    </row>
    <row r="118" spans="2:11" ht="18.75" customHeight="1">
      <c r="B118" s="287"/>
      <c r="C118" s="287"/>
      <c r="D118" s="287"/>
      <c r="E118" s="287"/>
      <c r="F118" s="287"/>
      <c r="G118" s="287"/>
      <c r="H118" s="287"/>
      <c r="I118" s="287"/>
      <c r="J118" s="287"/>
      <c r="K118" s="287"/>
    </row>
    <row r="119" spans="2:11" ht="7.5" customHeight="1">
      <c r="B119" s="313"/>
      <c r="C119" s="314"/>
      <c r="D119" s="314"/>
      <c r="E119" s="314"/>
      <c r="F119" s="314"/>
      <c r="G119" s="314"/>
      <c r="H119" s="314"/>
      <c r="I119" s="314"/>
      <c r="J119" s="314"/>
      <c r="K119" s="315"/>
    </row>
    <row r="120" spans="2:11" ht="45" customHeight="1">
      <c r="B120" s="316"/>
      <c r="C120" s="396" t="s">
        <v>1583</v>
      </c>
      <c r="D120" s="396"/>
      <c r="E120" s="396"/>
      <c r="F120" s="396"/>
      <c r="G120" s="396"/>
      <c r="H120" s="396"/>
      <c r="I120" s="396"/>
      <c r="J120" s="396"/>
      <c r="K120" s="317"/>
    </row>
    <row r="121" spans="2:11" ht="17.25" customHeight="1">
      <c r="B121" s="318"/>
      <c r="C121" s="293" t="s">
        <v>1530</v>
      </c>
      <c r="D121" s="293"/>
      <c r="E121" s="293"/>
      <c r="F121" s="293" t="s">
        <v>1531</v>
      </c>
      <c r="G121" s="294"/>
      <c r="H121" s="293" t="s">
        <v>114</v>
      </c>
      <c r="I121" s="293" t="s">
        <v>62</v>
      </c>
      <c r="J121" s="293" t="s">
        <v>1532</v>
      </c>
      <c r="K121" s="319"/>
    </row>
    <row r="122" spans="2:11" ht="17.25" customHeight="1">
      <c r="B122" s="318"/>
      <c r="C122" s="295" t="s">
        <v>1533</v>
      </c>
      <c r="D122" s="295"/>
      <c r="E122" s="295"/>
      <c r="F122" s="296" t="s">
        <v>1534</v>
      </c>
      <c r="G122" s="297"/>
      <c r="H122" s="295"/>
      <c r="I122" s="295"/>
      <c r="J122" s="295" t="s">
        <v>1535</v>
      </c>
      <c r="K122" s="319"/>
    </row>
    <row r="123" spans="2:11" ht="5.25" customHeight="1">
      <c r="B123" s="320"/>
      <c r="C123" s="298"/>
      <c r="D123" s="298"/>
      <c r="E123" s="298"/>
      <c r="F123" s="298"/>
      <c r="G123" s="281"/>
      <c r="H123" s="298"/>
      <c r="I123" s="298"/>
      <c r="J123" s="298"/>
      <c r="K123" s="321"/>
    </row>
    <row r="124" spans="2:11" ht="15" customHeight="1">
      <c r="B124" s="320"/>
      <c r="C124" s="281" t="s">
        <v>1539</v>
      </c>
      <c r="D124" s="298"/>
      <c r="E124" s="298"/>
      <c r="F124" s="300" t="s">
        <v>1536</v>
      </c>
      <c r="G124" s="281"/>
      <c r="H124" s="281" t="s">
        <v>1575</v>
      </c>
      <c r="I124" s="281" t="s">
        <v>1538</v>
      </c>
      <c r="J124" s="281">
        <v>120</v>
      </c>
      <c r="K124" s="322"/>
    </row>
    <row r="125" spans="2:11" ht="15" customHeight="1">
      <c r="B125" s="320"/>
      <c r="C125" s="281" t="s">
        <v>1584</v>
      </c>
      <c r="D125" s="281"/>
      <c r="E125" s="281"/>
      <c r="F125" s="300" t="s">
        <v>1536</v>
      </c>
      <c r="G125" s="281"/>
      <c r="H125" s="281" t="s">
        <v>1585</v>
      </c>
      <c r="I125" s="281" t="s">
        <v>1538</v>
      </c>
      <c r="J125" s="281" t="s">
        <v>1586</v>
      </c>
      <c r="K125" s="322"/>
    </row>
    <row r="126" spans="2:11" ht="15" customHeight="1">
      <c r="B126" s="320"/>
      <c r="C126" s="281" t="s">
        <v>1485</v>
      </c>
      <c r="D126" s="281"/>
      <c r="E126" s="281"/>
      <c r="F126" s="300" t="s">
        <v>1536</v>
      </c>
      <c r="G126" s="281"/>
      <c r="H126" s="281" t="s">
        <v>1587</v>
      </c>
      <c r="I126" s="281" t="s">
        <v>1538</v>
      </c>
      <c r="J126" s="281" t="s">
        <v>1586</v>
      </c>
      <c r="K126" s="322"/>
    </row>
    <row r="127" spans="2:11" ht="15" customHeight="1">
      <c r="B127" s="320"/>
      <c r="C127" s="281" t="s">
        <v>1547</v>
      </c>
      <c r="D127" s="281"/>
      <c r="E127" s="281"/>
      <c r="F127" s="300" t="s">
        <v>1542</v>
      </c>
      <c r="G127" s="281"/>
      <c r="H127" s="281" t="s">
        <v>1548</v>
      </c>
      <c r="I127" s="281" t="s">
        <v>1538</v>
      </c>
      <c r="J127" s="281">
        <v>15</v>
      </c>
      <c r="K127" s="322"/>
    </row>
    <row r="128" spans="2:11" ht="15" customHeight="1">
      <c r="B128" s="320"/>
      <c r="C128" s="302" t="s">
        <v>1549</v>
      </c>
      <c r="D128" s="302"/>
      <c r="E128" s="302"/>
      <c r="F128" s="303" t="s">
        <v>1542</v>
      </c>
      <c r="G128" s="302"/>
      <c r="H128" s="302" t="s">
        <v>1550</v>
      </c>
      <c r="I128" s="302" t="s">
        <v>1538</v>
      </c>
      <c r="J128" s="302">
        <v>15</v>
      </c>
      <c r="K128" s="322"/>
    </row>
    <row r="129" spans="2:11" ht="15" customHeight="1">
      <c r="B129" s="320"/>
      <c r="C129" s="302" t="s">
        <v>1551</v>
      </c>
      <c r="D129" s="302"/>
      <c r="E129" s="302"/>
      <c r="F129" s="303" t="s">
        <v>1542</v>
      </c>
      <c r="G129" s="302"/>
      <c r="H129" s="302" t="s">
        <v>1552</v>
      </c>
      <c r="I129" s="302" t="s">
        <v>1538</v>
      </c>
      <c r="J129" s="302">
        <v>20</v>
      </c>
      <c r="K129" s="322"/>
    </row>
    <row r="130" spans="2:11" ht="15" customHeight="1">
      <c r="B130" s="320"/>
      <c r="C130" s="302" t="s">
        <v>1553</v>
      </c>
      <c r="D130" s="302"/>
      <c r="E130" s="302"/>
      <c r="F130" s="303" t="s">
        <v>1542</v>
      </c>
      <c r="G130" s="302"/>
      <c r="H130" s="302" t="s">
        <v>1554</v>
      </c>
      <c r="I130" s="302" t="s">
        <v>1538</v>
      </c>
      <c r="J130" s="302">
        <v>20</v>
      </c>
      <c r="K130" s="322"/>
    </row>
    <row r="131" spans="2:11" ht="15" customHeight="1">
      <c r="B131" s="320"/>
      <c r="C131" s="281" t="s">
        <v>1541</v>
      </c>
      <c r="D131" s="281"/>
      <c r="E131" s="281"/>
      <c r="F131" s="300" t="s">
        <v>1542</v>
      </c>
      <c r="G131" s="281"/>
      <c r="H131" s="281" t="s">
        <v>1575</v>
      </c>
      <c r="I131" s="281" t="s">
        <v>1538</v>
      </c>
      <c r="J131" s="281">
        <v>50</v>
      </c>
      <c r="K131" s="322"/>
    </row>
    <row r="132" spans="2:11" ht="15" customHeight="1">
      <c r="B132" s="320"/>
      <c r="C132" s="281" t="s">
        <v>1555</v>
      </c>
      <c r="D132" s="281"/>
      <c r="E132" s="281"/>
      <c r="F132" s="300" t="s">
        <v>1542</v>
      </c>
      <c r="G132" s="281"/>
      <c r="H132" s="281" t="s">
        <v>1575</v>
      </c>
      <c r="I132" s="281" t="s">
        <v>1538</v>
      </c>
      <c r="J132" s="281">
        <v>50</v>
      </c>
      <c r="K132" s="322"/>
    </row>
    <row r="133" spans="2:11" ht="15" customHeight="1">
      <c r="B133" s="320"/>
      <c r="C133" s="281" t="s">
        <v>1561</v>
      </c>
      <c r="D133" s="281"/>
      <c r="E133" s="281"/>
      <c r="F133" s="300" t="s">
        <v>1542</v>
      </c>
      <c r="G133" s="281"/>
      <c r="H133" s="281" t="s">
        <v>1575</v>
      </c>
      <c r="I133" s="281" t="s">
        <v>1538</v>
      </c>
      <c r="J133" s="281">
        <v>50</v>
      </c>
      <c r="K133" s="322"/>
    </row>
    <row r="134" spans="2:11" ht="15" customHeight="1">
      <c r="B134" s="320"/>
      <c r="C134" s="281" t="s">
        <v>1563</v>
      </c>
      <c r="D134" s="281"/>
      <c r="E134" s="281"/>
      <c r="F134" s="300" t="s">
        <v>1542</v>
      </c>
      <c r="G134" s="281"/>
      <c r="H134" s="281" t="s">
        <v>1575</v>
      </c>
      <c r="I134" s="281" t="s">
        <v>1538</v>
      </c>
      <c r="J134" s="281">
        <v>50</v>
      </c>
      <c r="K134" s="322"/>
    </row>
    <row r="135" spans="2:11" ht="15" customHeight="1">
      <c r="B135" s="320"/>
      <c r="C135" s="281" t="s">
        <v>119</v>
      </c>
      <c r="D135" s="281"/>
      <c r="E135" s="281"/>
      <c r="F135" s="300" t="s">
        <v>1542</v>
      </c>
      <c r="G135" s="281"/>
      <c r="H135" s="281" t="s">
        <v>1588</v>
      </c>
      <c r="I135" s="281" t="s">
        <v>1538</v>
      </c>
      <c r="J135" s="281">
        <v>255</v>
      </c>
      <c r="K135" s="322"/>
    </row>
    <row r="136" spans="2:11" ht="15" customHeight="1">
      <c r="B136" s="320"/>
      <c r="C136" s="281" t="s">
        <v>1565</v>
      </c>
      <c r="D136" s="281"/>
      <c r="E136" s="281"/>
      <c r="F136" s="300" t="s">
        <v>1536</v>
      </c>
      <c r="G136" s="281"/>
      <c r="H136" s="281" t="s">
        <v>1589</v>
      </c>
      <c r="I136" s="281" t="s">
        <v>1567</v>
      </c>
      <c r="J136" s="281"/>
      <c r="K136" s="322"/>
    </row>
    <row r="137" spans="2:11" ht="15" customHeight="1">
      <c r="B137" s="320"/>
      <c r="C137" s="281" t="s">
        <v>1568</v>
      </c>
      <c r="D137" s="281"/>
      <c r="E137" s="281"/>
      <c r="F137" s="300" t="s">
        <v>1536</v>
      </c>
      <c r="G137" s="281"/>
      <c r="H137" s="281" t="s">
        <v>1590</v>
      </c>
      <c r="I137" s="281" t="s">
        <v>1570</v>
      </c>
      <c r="J137" s="281"/>
      <c r="K137" s="322"/>
    </row>
    <row r="138" spans="2:11" ht="15" customHeight="1">
      <c r="B138" s="320"/>
      <c r="C138" s="281" t="s">
        <v>1571</v>
      </c>
      <c r="D138" s="281"/>
      <c r="E138" s="281"/>
      <c r="F138" s="300" t="s">
        <v>1536</v>
      </c>
      <c r="G138" s="281"/>
      <c r="H138" s="281" t="s">
        <v>1571</v>
      </c>
      <c r="I138" s="281" t="s">
        <v>1570</v>
      </c>
      <c r="J138" s="281"/>
      <c r="K138" s="322"/>
    </row>
    <row r="139" spans="2:11" ht="15" customHeight="1">
      <c r="B139" s="320"/>
      <c r="C139" s="281" t="s">
        <v>43</v>
      </c>
      <c r="D139" s="281"/>
      <c r="E139" s="281"/>
      <c r="F139" s="300" t="s">
        <v>1536</v>
      </c>
      <c r="G139" s="281"/>
      <c r="H139" s="281" t="s">
        <v>1591</v>
      </c>
      <c r="I139" s="281" t="s">
        <v>1570</v>
      </c>
      <c r="J139" s="281"/>
      <c r="K139" s="322"/>
    </row>
    <row r="140" spans="2:11" ht="15" customHeight="1">
      <c r="B140" s="320"/>
      <c r="C140" s="281" t="s">
        <v>1592</v>
      </c>
      <c r="D140" s="281"/>
      <c r="E140" s="281"/>
      <c r="F140" s="300" t="s">
        <v>1536</v>
      </c>
      <c r="G140" s="281"/>
      <c r="H140" s="281" t="s">
        <v>1593</v>
      </c>
      <c r="I140" s="281" t="s">
        <v>1570</v>
      </c>
      <c r="J140" s="281"/>
      <c r="K140" s="322"/>
    </row>
    <row r="141" spans="2:11" ht="15" customHeight="1">
      <c r="B141" s="323"/>
      <c r="C141" s="324"/>
      <c r="D141" s="324"/>
      <c r="E141" s="324"/>
      <c r="F141" s="324"/>
      <c r="G141" s="324"/>
      <c r="H141" s="324"/>
      <c r="I141" s="324"/>
      <c r="J141" s="324"/>
      <c r="K141" s="325"/>
    </row>
    <row r="142" spans="2:11" ht="18.75" customHeight="1">
      <c r="B142" s="277"/>
      <c r="C142" s="277"/>
      <c r="D142" s="277"/>
      <c r="E142" s="277"/>
      <c r="F142" s="312"/>
      <c r="G142" s="277"/>
      <c r="H142" s="277"/>
      <c r="I142" s="277"/>
      <c r="J142" s="277"/>
      <c r="K142" s="277"/>
    </row>
    <row r="143" spans="2:11" ht="18.75" customHeight="1">
      <c r="B143" s="287"/>
      <c r="C143" s="287"/>
      <c r="D143" s="287"/>
      <c r="E143" s="287"/>
      <c r="F143" s="287"/>
      <c r="G143" s="287"/>
      <c r="H143" s="287"/>
      <c r="I143" s="287"/>
      <c r="J143" s="287"/>
      <c r="K143" s="287"/>
    </row>
    <row r="144" spans="2:11" ht="7.5" customHeight="1">
      <c r="B144" s="288"/>
      <c r="C144" s="289"/>
      <c r="D144" s="289"/>
      <c r="E144" s="289"/>
      <c r="F144" s="289"/>
      <c r="G144" s="289"/>
      <c r="H144" s="289"/>
      <c r="I144" s="289"/>
      <c r="J144" s="289"/>
      <c r="K144" s="290"/>
    </row>
    <row r="145" spans="2:11" ht="45" customHeight="1">
      <c r="B145" s="291"/>
      <c r="C145" s="397" t="s">
        <v>1594</v>
      </c>
      <c r="D145" s="397"/>
      <c r="E145" s="397"/>
      <c r="F145" s="397"/>
      <c r="G145" s="397"/>
      <c r="H145" s="397"/>
      <c r="I145" s="397"/>
      <c r="J145" s="397"/>
      <c r="K145" s="292"/>
    </row>
    <row r="146" spans="2:11" ht="17.25" customHeight="1">
      <c r="B146" s="291"/>
      <c r="C146" s="293" t="s">
        <v>1530</v>
      </c>
      <c r="D146" s="293"/>
      <c r="E146" s="293"/>
      <c r="F146" s="293" t="s">
        <v>1531</v>
      </c>
      <c r="G146" s="294"/>
      <c r="H146" s="293" t="s">
        <v>114</v>
      </c>
      <c r="I146" s="293" t="s">
        <v>62</v>
      </c>
      <c r="J146" s="293" t="s">
        <v>1532</v>
      </c>
      <c r="K146" s="292"/>
    </row>
    <row r="147" spans="2:11" ht="17.25" customHeight="1">
      <c r="B147" s="291"/>
      <c r="C147" s="295" t="s">
        <v>1533</v>
      </c>
      <c r="D147" s="295"/>
      <c r="E147" s="295"/>
      <c r="F147" s="296" t="s">
        <v>1534</v>
      </c>
      <c r="G147" s="297"/>
      <c r="H147" s="295"/>
      <c r="I147" s="295"/>
      <c r="J147" s="295" t="s">
        <v>1535</v>
      </c>
      <c r="K147" s="292"/>
    </row>
    <row r="148" spans="2:11" ht="5.25" customHeight="1">
      <c r="B148" s="301"/>
      <c r="C148" s="298"/>
      <c r="D148" s="298"/>
      <c r="E148" s="298"/>
      <c r="F148" s="298"/>
      <c r="G148" s="299"/>
      <c r="H148" s="298"/>
      <c r="I148" s="298"/>
      <c r="J148" s="298"/>
      <c r="K148" s="322"/>
    </row>
    <row r="149" spans="2:11" ht="15" customHeight="1">
      <c r="B149" s="301"/>
      <c r="C149" s="326" t="s">
        <v>1539</v>
      </c>
      <c r="D149" s="281"/>
      <c r="E149" s="281"/>
      <c r="F149" s="327" t="s">
        <v>1536</v>
      </c>
      <c r="G149" s="281"/>
      <c r="H149" s="326" t="s">
        <v>1575</v>
      </c>
      <c r="I149" s="326" t="s">
        <v>1538</v>
      </c>
      <c r="J149" s="326">
        <v>120</v>
      </c>
      <c r="K149" s="322"/>
    </row>
    <row r="150" spans="2:11" ht="15" customHeight="1">
      <c r="B150" s="301"/>
      <c r="C150" s="326" t="s">
        <v>1584</v>
      </c>
      <c r="D150" s="281"/>
      <c r="E150" s="281"/>
      <c r="F150" s="327" t="s">
        <v>1536</v>
      </c>
      <c r="G150" s="281"/>
      <c r="H150" s="326" t="s">
        <v>1595</v>
      </c>
      <c r="I150" s="326" t="s">
        <v>1538</v>
      </c>
      <c r="J150" s="326" t="s">
        <v>1586</v>
      </c>
      <c r="K150" s="322"/>
    </row>
    <row r="151" spans="2:11" ht="15" customHeight="1">
      <c r="B151" s="301"/>
      <c r="C151" s="326" t="s">
        <v>1485</v>
      </c>
      <c r="D151" s="281"/>
      <c r="E151" s="281"/>
      <c r="F151" s="327" t="s">
        <v>1536</v>
      </c>
      <c r="G151" s="281"/>
      <c r="H151" s="326" t="s">
        <v>1596</v>
      </c>
      <c r="I151" s="326" t="s">
        <v>1538</v>
      </c>
      <c r="J151" s="326" t="s">
        <v>1586</v>
      </c>
      <c r="K151" s="322"/>
    </row>
    <row r="152" spans="2:11" ht="15" customHeight="1">
      <c r="B152" s="301"/>
      <c r="C152" s="326" t="s">
        <v>1541</v>
      </c>
      <c r="D152" s="281"/>
      <c r="E152" s="281"/>
      <c r="F152" s="327" t="s">
        <v>1542</v>
      </c>
      <c r="G152" s="281"/>
      <c r="H152" s="326" t="s">
        <v>1575</v>
      </c>
      <c r="I152" s="326" t="s">
        <v>1538</v>
      </c>
      <c r="J152" s="326">
        <v>50</v>
      </c>
      <c r="K152" s="322"/>
    </row>
    <row r="153" spans="2:11" ht="15" customHeight="1">
      <c r="B153" s="301"/>
      <c r="C153" s="326" t="s">
        <v>1544</v>
      </c>
      <c r="D153" s="281"/>
      <c r="E153" s="281"/>
      <c r="F153" s="327" t="s">
        <v>1536</v>
      </c>
      <c r="G153" s="281"/>
      <c r="H153" s="326" t="s">
        <v>1575</v>
      </c>
      <c r="I153" s="326" t="s">
        <v>1546</v>
      </c>
      <c r="J153" s="326"/>
      <c r="K153" s="322"/>
    </row>
    <row r="154" spans="2:11" ht="15" customHeight="1">
      <c r="B154" s="301"/>
      <c r="C154" s="326" t="s">
        <v>1555</v>
      </c>
      <c r="D154" s="281"/>
      <c r="E154" s="281"/>
      <c r="F154" s="327" t="s">
        <v>1542</v>
      </c>
      <c r="G154" s="281"/>
      <c r="H154" s="326" t="s">
        <v>1575</v>
      </c>
      <c r="I154" s="326" t="s">
        <v>1538</v>
      </c>
      <c r="J154" s="326">
        <v>50</v>
      </c>
      <c r="K154" s="322"/>
    </row>
    <row r="155" spans="2:11" ht="15" customHeight="1">
      <c r="B155" s="301"/>
      <c r="C155" s="326" t="s">
        <v>1563</v>
      </c>
      <c r="D155" s="281"/>
      <c r="E155" s="281"/>
      <c r="F155" s="327" t="s">
        <v>1542</v>
      </c>
      <c r="G155" s="281"/>
      <c r="H155" s="326" t="s">
        <v>1575</v>
      </c>
      <c r="I155" s="326" t="s">
        <v>1538</v>
      </c>
      <c r="J155" s="326">
        <v>50</v>
      </c>
      <c r="K155" s="322"/>
    </row>
    <row r="156" spans="2:11" ht="15" customHeight="1">
      <c r="B156" s="301"/>
      <c r="C156" s="326" t="s">
        <v>1561</v>
      </c>
      <c r="D156" s="281"/>
      <c r="E156" s="281"/>
      <c r="F156" s="327" t="s">
        <v>1542</v>
      </c>
      <c r="G156" s="281"/>
      <c r="H156" s="326" t="s">
        <v>1575</v>
      </c>
      <c r="I156" s="326" t="s">
        <v>1538</v>
      </c>
      <c r="J156" s="326">
        <v>50</v>
      </c>
      <c r="K156" s="322"/>
    </row>
    <row r="157" spans="2:11" ht="15" customHeight="1">
      <c r="B157" s="301"/>
      <c r="C157" s="326" t="s">
        <v>104</v>
      </c>
      <c r="D157" s="281"/>
      <c r="E157" s="281"/>
      <c r="F157" s="327" t="s">
        <v>1536</v>
      </c>
      <c r="G157" s="281"/>
      <c r="H157" s="326" t="s">
        <v>1597</v>
      </c>
      <c r="I157" s="326" t="s">
        <v>1538</v>
      </c>
      <c r="J157" s="326" t="s">
        <v>1598</v>
      </c>
      <c r="K157" s="322"/>
    </row>
    <row r="158" spans="2:11" ht="15" customHeight="1">
      <c r="B158" s="301"/>
      <c r="C158" s="326" t="s">
        <v>1599</v>
      </c>
      <c r="D158" s="281"/>
      <c r="E158" s="281"/>
      <c r="F158" s="327" t="s">
        <v>1536</v>
      </c>
      <c r="G158" s="281"/>
      <c r="H158" s="326" t="s">
        <v>1600</v>
      </c>
      <c r="I158" s="326" t="s">
        <v>1570</v>
      </c>
      <c r="J158" s="326"/>
      <c r="K158" s="322"/>
    </row>
    <row r="159" spans="2:11" ht="15" customHeight="1">
      <c r="B159" s="328"/>
      <c r="C159" s="310"/>
      <c r="D159" s="310"/>
      <c r="E159" s="310"/>
      <c r="F159" s="310"/>
      <c r="G159" s="310"/>
      <c r="H159" s="310"/>
      <c r="I159" s="310"/>
      <c r="J159" s="310"/>
      <c r="K159" s="329"/>
    </row>
    <row r="160" spans="2:11" ht="18.75" customHeight="1">
      <c r="B160" s="277"/>
      <c r="C160" s="281"/>
      <c r="D160" s="281"/>
      <c r="E160" s="281"/>
      <c r="F160" s="300"/>
      <c r="G160" s="281"/>
      <c r="H160" s="281"/>
      <c r="I160" s="281"/>
      <c r="J160" s="281"/>
      <c r="K160" s="277"/>
    </row>
    <row r="161" spans="2:11" ht="18.75" customHeight="1">
      <c r="B161" s="287"/>
      <c r="C161" s="287"/>
      <c r="D161" s="287"/>
      <c r="E161" s="287"/>
      <c r="F161" s="287"/>
      <c r="G161" s="287"/>
      <c r="H161" s="287"/>
      <c r="I161" s="287"/>
      <c r="J161" s="287"/>
      <c r="K161" s="287"/>
    </row>
    <row r="162" spans="2:11" ht="7.5" customHeight="1">
      <c r="B162" s="269"/>
      <c r="C162" s="270"/>
      <c r="D162" s="270"/>
      <c r="E162" s="270"/>
      <c r="F162" s="270"/>
      <c r="G162" s="270"/>
      <c r="H162" s="270"/>
      <c r="I162" s="270"/>
      <c r="J162" s="270"/>
      <c r="K162" s="271"/>
    </row>
    <row r="163" spans="2:11" ht="45" customHeight="1">
      <c r="B163" s="272"/>
      <c r="C163" s="396" t="s">
        <v>1601</v>
      </c>
      <c r="D163" s="396"/>
      <c r="E163" s="396"/>
      <c r="F163" s="396"/>
      <c r="G163" s="396"/>
      <c r="H163" s="396"/>
      <c r="I163" s="396"/>
      <c r="J163" s="396"/>
      <c r="K163" s="273"/>
    </row>
    <row r="164" spans="2:11" ht="17.25" customHeight="1">
      <c r="B164" s="272"/>
      <c r="C164" s="293" t="s">
        <v>1530</v>
      </c>
      <c r="D164" s="293"/>
      <c r="E164" s="293"/>
      <c r="F164" s="293" t="s">
        <v>1531</v>
      </c>
      <c r="G164" s="330"/>
      <c r="H164" s="331" t="s">
        <v>114</v>
      </c>
      <c r="I164" s="331" t="s">
        <v>62</v>
      </c>
      <c r="J164" s="293" t="s">
        <v>1532</v>
      </c>
      <c r="K164" s="273"/>
    </row>
    <row r="165" spans="2:11" ht="17.25" customHeight="1">
      <c r="B165" s="274"/>
      <c r="C165" s="295" t="s">
        <v>1533</v>
      </c>
      <c r="D165" s="295"/>
      <c r="E165" s="295"/>
      <c r="F165" s="296" t="s">
        <v>1534</v>
      </c>
      <c r="G165" s="332"/>
      <c r="H165" s="333"/>
      <c r="I165" s="333"/>
      <c r="J165" s="295" t="s">
        <v>1535</v>
      </c>
      <c r="K165" s="275"/>
    </row>
    <row r="166" spans="2:11" ht="5.25" customHeight="1">
      <c r="B166" s="301"/>
      <c r="C166" s="298"/>
      <c r="D166" s="298"/>
      <c r="E166" s="298"/>
      <c r="F166" s="298"/>
      <c r="G166" s="299"/>
      <c r="H166" s="298"/>
      <c r="I166" s="298"/>
      <c r="J166" s="298"/>
      <c r="K166" s="322"/>
    </row>
    <row r="167" spans="2:11" ht="15" customHeight="1">
      <c r="B167" s="301"/>
      <c r="C167" s="281" t="s">
        <v>1539</v>
      </c>
      <c r="D167" s="281"/>
      <c r="E167" s="281"/>
      <c r="F167" s="300" t="s">
        <v>1536</v>
      </c>
      <c r="G167" s="281"/>
      <c r="H167" s="281" t="s">
        <v>1575</v>
      </c>
      <c r="I167" s="281" t="s">
        <v>1538</v>
      </c>
      <c r="J167" s="281">
        <v>120</v>
      </c>
      <c r="K167" s="322"/>
    </row>
    <row r="168" spans="2:11" ht="15" customHeight="1">
      <c r="B168" s="301"/>
      <c r="C168" s="281" t="s">
        <v>1584</v>
      </c>
      <c r="D168" s="281"/>
      <c r="E168" s="281"/>
      <c r="F168" s="300" t="s">
        <v>1536</v>
      </c>
      <c r="G168" s="281"/>
      <c r="H168" s="281" t="s">
        <v>1585</v>
      </c>
      <c r="I168" s="281" t="s">
        <v>1538</v>
      </c>
      <c r="J168" s="281" t="s">
        <v>1586</v>
      </c>
      <c r="K168" s="322"/>
    </row>
    <row r="169" spans="2:11" ht="15" customHeight="1">
      <c r="B169" s="301"/>
      <c r="C169" s="281" t="s">
        <v>1485</v>
      </c>
      <c r="D169" s="281"/>
      <c r="E169" s="281"/>
      <c r="F169" s="300" t="s">
        <v>1536</v>
      </c>
      <c r="G169" s="281"/>
      <c r="H169" s="281" t="s">
        <v>1602</v>
      </c>
      <c r="I169" s="281" t="s">
        <v>1538</v>
      </c>
      <c r="J169" s="281" t="s">
        <v>1586</v>
      </c>
      <c r="K169" s="322"/>
    </row>
    <row r="170" spans="2:11" ht="15" customHeight="1">
      <c r="B170" s="301"/>
      <c r="C170" s="281" t="s">
        <v>1541</v>
      </c>
      <c r="D170" s="281"/>
      <c r="E170" s="281"/>
      <c r="F170" s="300" t="s">
        <v>1542</v>
      </c>
      <c r="G170" s="281"/>
      <c r="H170" s="281" t="s">
        <v>1602</v>
      </c>
      <c r="I170" s="281" t="s">
        <v>1538</v>
      </c>
      <c r="J170" s="281">
        <v>50</v>
      </c>
      <c r="K170" s="322"/>
    </row>
    <row r="171" spans="2:11" ht="15" customHeight="1">
      <c r="B171" s="301"/>
      <c r="C171" s="281" t="s">
        <v>1544</v>
      </c>
      <c r="D171" s="281"/>
      <c r="E171" s="281"/>
      <c r="F171" s="300" t="s">
        <v>1536</v>
      </c>
      <c r="G171" s="281"/>
      <c r="H171" s="281" t="s">
        <v>1602</v>
      </c>
      <c r="I171" s="281" t="s">
        <v>1546</v>
      </c>
      <c r="J171" s="281"/>
      <c r="K171" s="322"/>
    </row>
    <row r="172" spans="2:11" ht="15" customHeight="1">
      <c r="B172" s="301"/>
      <c r="C172" s="281" t="s">
        <v>1555</v>
      </c>
      <c r="D172" s="281"/>
      <c r="E172" s="281"/>
      <c r="F172" s="300" t="s">
        <v>1542</v>
      </c>
      <c r="G172" s="281"/>
      <c r="H172" s="281" t="s">
        <v>1602</v>
      </c>
      <c r="I172" s="281" t="s">
        <v>1538</v>
      </c>
      <c r="J172" s="281">
        <v>50</v>
      </c>
      <c r="K172" s="322"/>
    </row>
    <row r="173" spans="2:11" ht="15" customHeight="1">
      <c r="B173" s="301"/>
      <c r="C173" s="281" t="s">
        <v>1563</v>
      </c>
      <c r="D173" s="281"/>
      <c r="E173" s="281"/>
      <c r="F173" s="300" t="s">
        <v>1542</v>
      </c>
      <c r="G173" s="281"/>
      <c r="H173" s="281" t="s">
        <v>1602</v>
      </c>
      <c r="I173" s="281" t="s">
        <v>1538</v>
      </c>
      <c r="J173" s="281">
        <v>50</v>
      </c>
      <c r="K173" s="322"/>
    </row>
    <row r="174" spans="2:11" ht="15" customHeight="1">
      <c r="B174" s="301"/>
      <c r="C174" s="281" t="s">
        <v>1561</v>
      </c>
      <c r="D174" s="281"/>
      <c r="E174" s="281"/>
      <c r="F174" s="300" t="s">
        <v>1542</v>
      </c>
      <c r="G174" s="281"/>
      <c r="H174" s="281" t="s">
        <v>1602</v>
      </c>
      <c r="I174" s="281" t="s">
        <v>1538</v>
      </c>
      <c r="J174" s="281">
        <v>50</v>
      </c>
      <c r="K174" s="322"/>
    </row>
    <row r="175" spans="2:11" ht="15" customHeight="1">
      <c r="B175" s="301"/>
      <c r="C175" s="281" t="s">
        <v>113</v>
      </c>
      <c r="D175" s="281"/>
      <c r="E175" s="281"/>
      <c r="F175" s="300" t="s">
        <v>1536</v>
      </c>
      <c r="G175" s="281"/>
      <c r="H175" s="281" t="s">
        <v>1603</v>
      </c>
      <c r="I175" s="281" t="s">
        <v>1604</v>
      </c>
      <c r="J175" s="281"/>
      <c r="K175" s="322"/>
    </row>
    <row r="176" spans="2:11" ht="15" customHeight="1">
      <c r="B176" s="301"/>
      <c r="C176" s="281" t="s">
        <v>62</v>
      </c>
      <c r="D176" s="281"/>
      <c r="E176" s="281"/>
      <c r="F176" s="300" t="s">
        <v>1536</v>
      </c>
      <c r="G176" s="281"/>
      <c r="H176" s="281" t="s">
        <v>1605</v>
      </c>
      <c r="I176" s="281" t="s">
        <v>1606</v>
      </c>
      <c r="J176" s="281">
        <v>1</v>
      </c>
      <c r="K176" s="322"/>
    </row>
    <row r="177" spans="2:11" ht="15" customHeight="1">
      <c r="B177" s="301"/>
      <c r="C177" s="281" t="s">
        <v>58</v>
      </c>
      <c r="D177" s="281"/>
      <c r="E177" s="281"/>
      <c r="F177" s="300" t="s">
        <v>1536</v>
      </c>
      <c r="G177" s="281"/>
      <c r="H177" s="281" t="s">
        <v>1607</v>
      </c>
      <c r="I177" s="281" t="s">
        <v>1538</v>
      </c>
      <c r="J177" s="281">
        <v>20</v>
      </c>
      <c r="K177" s="322"/>
    </row>
    <row r="178" spans="2:11" ht="15" customHeight="1">
      <c r="B178" s="301"/>
      <c r="C178" s="281" t="s">
        <v>114</v>
      </c>
      <c r="D178" s="281"/>
      <c r="E178" s="281"/>
      <c r="F178" s="300" t="s">
        <v>1536</v>
      </c>
      <c r="G178" s="281"/>
      <c r="H178" s="281" t="s">
        <v>1608</v>
      </c>
      <c r="I178" s="281" t="s">
        <v>1538</v>
      </c>
      <c r="J178" s="281">
        <v>255</v>
      </c>
      <c r="K178" s="322"/>
    </row>
    <row r="179" spans="2:11" ht="15" customHeight="1">
      <c r="B179" s="301"/>
      <c r="C179" s="281" t="s">
        <v>115</v>
      </c>
      <c r="D179" s="281"/>
      <c r="E179" s="281"/>
      <c r="F179" s="300" t="s">
        <v>1536</v>
      </c>
      <c r="G179" s="281"/>
      <c r="H179" s="281" t="s">
        <v>1501</v>
      </c>
      <c r="I179" s="281" t="s">
        <v>1538</v>
      </c>
      <c r="J179" s="281">
        <v>10</v>
      </c>
      <c r="K179" s="322"/>
    </row>
    <row r="180" spans="2:11" ht="15" customHeight="1">
      <c r="B180" s="301"/>
      <c r="C180" s="281" t="s">
        <v>116</v>
      </c>
      <c r="D180" s="281"/>
      <c r="E180" s="281"/>
      <c r="F180" s="300" t="s">
        <v>1536</v>
      </c>
      <c r="G180" s="281"/>
      <c r="H180" s="281" t="s">
        <v>1609</v>
      </c>
      <c r="I180" s="281" t="s">
        <v>1570</v>
      </c>
      <c r="J180" s="281"/>
      <c r="K180" s="322"/>
    </row>
    <row r="181" spans="2:11" ht="15" customHeight="1">
      <c r="B181" s="301"/>
      <c r="C181" s="281" t="s">
        <v>1610</v>
      </c>
      <c r="D181" s="281"/>
      <c r="E181" s="281"/>
      <c r="F181" s="300" t="s">
        <v>1536</v>
      </c>
      <c r="G181" s="281"/>
      <c r="H181" s="281" t="s">
        <v>1611</v>
      </c>
      <c r="I181" s="281" t="s">
        <v>1570</v>
      </c>
      <c r="J181" s="281"/>
      <c r="K181" s="322"/>
    </row>
    <row r="182" spans="2:11" ht="15" customHeight="1">
      <c r="B182" s="301"/>
      <c r="C182" s="281" t="s">
        <v>1599</v>
      </c>
      <c r="D182" s="281"/>
      <c r="E182" s="281"/>
      <c r="F182" s="300" t="s">
        <v>1536</v>
      </c>
      <c r="G182" s="281"/>
      <c r="H182" s="281" t="s">
        <v>1612</v>
      </c>
      <c r="I182" s="281" t="s">
        <v>1570</v>
      </c>
      <c r="J182" s="281"/>
      <c r="K182" s="322"/>
    </row>
    <row r="183" spans="2:11" ht="15" customHeight="1">
      <c r="B183" s="301"/>
      <c r="C183" s="281" t="s">
        <v>118</v>
      </c>
      <c r="D183" s="281"/>
      <c r="E183" s="281"/>
      <c r="F183" s="300" t="s">
        <v>1542</v>
      </c>
      <c r="G183" s="281"/>
      <c r="H183" s="281" t="s">
        <v>1613</v>
      </c>
      <c r="I183" s="281" t="s">
        <v>1538</v>
      </c>
      <c r="J183" s="281">
        <v>50</v>
      </c>
      <c r="K183" s="322"/>
    </row>
    <row r="184" spans="2:11" ht="15" customHeight="1">
      <c r="B184" s="301"/>
      <c r="C184" s="281" t="s">
        <v>1614</v>
      </c>
      <c r="D184" s="281"/>
      <c r="E184" s="281"/>
      <c r="F184" s="300" t="s">
        <v>1542</v>
      </c>
      <c r="G184" s="281"/>
      <c r="H184" s="281" t="s">
        <v>1615</v>
      </c>
      <c r="I184" s="281" t="s">
        <v>1616</v>
      </c>
      <c r="J184" s="281"/>
      <c r="K184" s="322"/>
    </row>
    <row r="185" spans="2:11" ht="15" customHeight="1">
      <c r="B185" s="301"/>
      <c r="C185" s="281" t="s">
        <v>1617</v>
      </c>
      <c r="D185" s="281"/>
      <c r="E185" s="281"/>
      <c r="F185" s="300" t="s">
        <v>1542</v>
      </c>
      <c r="G185" s="281"/>
      <c r="H185" s="281" t="s">
        <v>1618</v>
      </c>
      <c r="I185" s="281" t="s">
        <v>1616</v>
      </c>
      <c r="J185" s="281"/>
      <c r="K185" s="322"/>
    </row>
    <row r="186" spans="2:11" ht="15" customHeight="1">
      <c r="B186" s="301"/>
      <c r="C186" s="281" t="s">
        <v>1619</v>
      </c>
      <c r="D186" s="281"/>
      <c r="E186" s="281"/>
      <c r="F186" s="300" t="s">
        <v>1542</v>
      </c>
      <c r="G186" s="281"/>
      <c r="H186" s="281" t="s">
        <v>1620</v>
      </c>
      <c r="I186" s="281" t="s">
        <v>1616</v>
      </c>
      <c r="J186" s="281"/>
      <c r="K186" s="322"/>
    </row>
    <row r="187" spans="2:11" ht="15" customHeight="1">
      <c r="B187" s="301"/>
      <c r="C187" s="334" t="s">
        <v>1621</v>
      </c>
      <c r="D187" s="281"/>
      <c r="E187" s="281"/>
      <c r="F187" s="300" t="s">
        <v>1542</v>
      </c>
      <c r="G187" s="281"/>
      <c r="H187" s="281" t="s">
        <v>1622</v>
      </c>
      <c r="I187" s="281" t="s">
        <v>1623</v>
      </c>
      <c r="J187" s="335" t="s">
        <v>1624</v>
      </c>
      <c r="K187" s="322"/>
    </row>
    <row r="188" spans="2:11" ht="15" customHeight="1">
      <c r="B188" s="301"/>
      <c r="C188" s="286" t="s">
        <v>47</v>
      </c>
      <c r="D188" s="281"/>
      <c r="E188" s="281"/>
      <c r="F188" s="300" t="s">
        <v>1536</v>
      </c>
      <c r="G188" s="281"/>
      <c r="H188" s="277" t="s">
        <v>1625</v>
      </c>
      <c r="I188" s="281" t="s">
        <v>1626</v>
      </c>
      <c r="J188" s="281"/>
      <c r="K188" s="322"/>
    </row>
    <row r="189" spans="2:11" ht="15" customHeight="1">
      <c r="B189" s="301"/>
      <c r="C189" s="286" t="s">
        <v>1627</v>
      </c>
      <c r="D189" s="281"/>
      <c r="E189" s="281"/>
      <c r="F189" s="300" t="s">
        <v>1536</v>
      </c>
      <c r="G189" s="281"/>
      <c r="H189" s="281" t="s">
        <v>1628</v>
      </c>
      <c r="I189" s="281" t="s">
        <v>1570</v>
      </c>
      <c r="J189" s="281"/>
      <c r="K189" s="322"/>
    </row>
    <row r="190" spans="2:11" ht="15" customHeight="1">
      <c r="B190" s="301"/>
      <c r="C190" s="286" t="s">
        <v>1629</v>
      </c>
      <c r="D190" s="281"/>
      <c r="E190" s="281"/>
      <c r="F190" s="300" t="s">
        <v>1536</v>
      </c>
      <c r="G190" s="281"/>
      <c r="H190" s="281" t="s">
        <v>1630</v>
      </c>
      <c r="I190" s="281" t="s">
        <v>1570</v>
      </c>
      <c r="J190" s="281"/>
      <c r="K190" s="322"/>
    </row>
    <row r="191" spans="2:11" ht="15" customHeight="1">
      <c r="B191" s="301"/>
      <c r="C191" s="286" t="s">
        <v>1631</v>
      </c>
      <c r="D191" s="281"/>
      <c r="E191" s="281"/>
      <c r="F191" s="300" t="s">
        <v>1542</v>
      </c>
      <c r="G191" s="281"/>
      <c r="H191" s="281" t="s">
        <v>1632</v>
      </c>
      <c r="I191" s="281" t="s">
        <v>1570</v>
      </c>
      <c r="J191" s="281"/>
      <c r="K191" s="322"/>
    </row>
    <row r="192" spans="2:11" ht="15" customHeight="1">
      <c r="B192" s="328"/>
      <c r="C192" s="336"/>
      <c r="D192" s="310"/>
      <c r="E192" s="310"/>
      <c r="F192" s="310"/>
      <c r="G192" s="310"/>
      <c r="H192" s="310"/>
      <c r="I192" s="310"/>
      <c r="J192" s="310"/>
      <c r="K192" s="329"/>
    </row>
    <row r="193" spans="2:11" ht="18.75" customHeight="1">
      <c r="B193" s="277"/>
      <c r="C193" s="281"/>
      <c r="D193" s="281"/>
      <c r="E193" s="281"/>
      <c r="F193" s="300"/>
      <c r="G193" s="281"/>
      <c r="H193" s="281"/>
      <c r="I193" s="281"/>
      <c r="J193" s="281"/>
      <c r="K193" s="277"/>
    </row>
    <row r="194" spans="2:11" ht="18.75" customHeight="1">
      <c r="B194" s="277"/>
      <c r="C194" s="281"/>
      <c r="D194" s="281"/>
      <c r="E194" s="281"/>
      <c r="F194" s="300"/>
      <c r="G194" s="281"/>
      <c r="H194" s="281"/>
      <c r="I194" s="281"/>
      <c r="J194" s="281"/>
      <c r="K194" s="277"/>
    </row>
    <row r="195" spans="2:11" ht="18.75" customHeight="1">
      <c r="B195" s="287"/>
      <c r="C195" s="287"/>
      <c r="D195" s="287"/>
      <c r="E195" s="287"/>
      <c r="F195" s="287"/>
      <c r="G195" s="287"/>
      <c r="H195" s="287"/>
      <c r="I195" s="287"/>
      <c r="J195" s="287"/>
      <c r="K195" s="287"/>
    </row>
    <row r="196" spans="2:11">
      <c r="B196" s="269"/>
      <c r="C196" s="270"/>
      <c r="D196" s="270"/>
      <c r="E196" s="270"/>
      <c r="F196" s="270"/>
      <c r="G196" s="270"/>
      <c r="H196" s="270"/>
      <c r="I196" s="270"/>
      <c r="J196" s="270"/>
      <c r="K196" s="271"/>
    </row>
    <row r="197" spans="2:11" ht="22.2">
      <c r="B197" s="272"/>
      <c r="C197" s="396" t="s">
        <v>1633</v>
      </c>
      <c r="D197" s="396"/>
      <c r="E197" s="396"/>
      <c r="F197" s="396"/>
      <c r="G197" s="396"/>
      <c r="H197" s="396"/>
      <c r="I197" s="396"/>
      <c r="J197" s="396"/>
      <c r="K197" s="273"/>
    </row>
    <row r="198" spans="2:11" ht="25.5" customHeight="1">
      <c r="B198" s="272"/>
      <c r="C198" s="337" t="s">
        <v>1634</v>
      </c>
      <c r="D198" s="337"/>
      <c r="E198" s="337"/>
      <c r="F198" s="337" t="s">
        <v>1635</v>
      </c>
      <c r="G198" s="338"/>
      <c r="H198" s="395" t="s">
        <v>1636</v>
      </c>
      <c r="I198" s="395"/>
      <c r="J198" s="395"/>
      <c r="K198" s="273"/>
    </row>
    <row r="199" spans="2:11" ht="5.25" customHeight="1">
      <c r="B199" s="301"/>
      <c r="C199" s="298"/>
      <c r="D199" s="298"/>
      <c r="E199" s="298"/>
      <c r="F199" s="298"/>
      <c r="G199" s="281"/>
      <c r="H199" s="298"/>
      <c r="I199" s="298"/>
      <c r="J199" s="298"/>
      <c r="K199" s="322"/>
    </row>
    <row r="200" spans="2:11" ht="15" customHeight="1">
      <c r="B200" s="301"/>
      <c r="C200" s="281" t="s">
        <v>1626</v>
      </c>
      <c r="D200" s="281"/>
      <c r="E200" s="281"/>
      <c r="F200" s="300" t="s">
        <v>48</v>
      </c>
      <c r="G200" s="281"/>
      <c r="H200" s="393" t="s">
        <v>1637</v>
      </c>
      <c r="I200" s="393"/>
      <c r="J200" s="393"/>
      <c r="K200" s="322"/>
    </row>
    <row r="201" spans="2:11" ht="15" customHeight="1">
      <c r="B201" s="301"/>
      <c r="C201" s="307"/>
      <c r="D201" s="281"/>
      <c r="E201" s="281"/>
      <c r="F201" s="300" t="s">
        <v>49</v>
      </c>
      <c r="G201" s="281"/>
      <c r="H201" s="393" t="s">
        <v>1638</v>
      </c>
      <c r="I201" s="393"/>
      <c r="J201" s="393"/>
      <c r="K201" s="322"/>
    </row>
    <row r="202" spans="2:11" ht="15" customHeight="1">
      <c r="B202" s="301"/>
      <c r="C202" s="307"/>
      <c r="D202" s="281"/>
      <c r="E202" s="281"/>
      <c r="F202" s="300" t="s">
        <v>52</v>
      </c>
      <c r="G202" s="281"/>
      <c r="H202" s="393" t="s">
        <v>1639</v>
      </c>
      <c r="I202" s="393"/>
      <c r="J202" s="393"/>
      <c r="K202" s="322"/>
    </row>
    <row r="203" spans="2:11" ht="15" customHeight="1">
      <c r="B203" s="301"/>
      <c r="C203" s="281"/>
      <c r="D203" s="281"/>
      <c r="E203" s="281"/>
      <c r="F203" s="300" t="s">
        <v>50</v>
      </c>
      <c r="G203" s="281"/>
      <c r="H203" s="393" t="s">
        <v>1640</v>
      </c>
      <c r="I203" s="393"/>
      <c r="J203" s="393"/>
      <c r="K203" s="322"/>
    </row>
    <row r="204" spans="2:11" ht="15" customHeight="1">
      <c r="B204" s="301"/>
      <c r="C204" s="281"/>
      <c r="D204" s="281"/>
      <c r="E204" s="281"/>
      <c r="F204" s="300" t="s">
        <v>51</v>
      </c>
      <c r="G204" s="281"/>
      <c r="H204" s="393" t="s">
        <v>1641</v>
      </c>
      <c r="I204" s="393"/>
      <c r="J204" s="393"/>
      <c r="K204" s="322"/>
    </row>
    <row r="205" spans="2:11" ht="15" customHeight="1">
      <c r="B205" s="301"/>
      <c r="C205" s="281"/>
      <c r="D205" s="281"/>
      <c r="E205" s="281"/>
      <c r="F205" s="300"/>
      <c r="G205" s="281"/>
      <c r="H205" s="281"/>
      <c r="I205" s="281"/>
      <c r="J205" s="281"/>
      <c r="K205" s="322"/>
    </row>
    <row r="206" spans="2:11" ht="15" customHeight="1">
      <c r="B206" s="301"/>
      <c r="C206" s="281" t="s">
        <v>1582</v>
      </c>
      <c r="D206" s="281"/>
      <c r="E206" s="281"/>
      <c r="F206" s="300" t="s">
        <v>90</v>
      </c>
      <c r="G206" s="281"/>
      <c r="H206" s="393" t="s">
        <v>1642</v>
      </c>
      <c r="I206" s="393"/>
      <c r="J206" s="393"/>
      <c r="K206" s="322"/>
    </row>
    <row r="207" spans="2:11" ht="15" customHeight="1">
      <c r="B207" s="301"/>
      <c r="C207" s="307"/>
      <c r="D207" s="281"/>
      <c r="E207" s="281"/>
      <c r="F207" s="300" t="s">
        <v>1482</v>
      </c>
      <c r="G207" s="281"/>
      <c r="H207" s="393" t="s">
        <v>1483</v>
      </c>
      <c r="I207" s="393"/>
      <c r="J207" s="393"/>
      <c r="K207" s="322"/>
    </row>
    <row r="208" spans="2:11" ht="15" customHeight="1">
      <c r="B208" s="301"/>
      <c r="C208" s="281"/>
      <c r="D208" s="281"/>
      <c r="E208" s="281"/>
      <c r="F208" s="300" t="s">
        <v>1480</v>
      </c>
      <c r="G208" s="281"/>
      <c r="H208" s="393" t="s">
        <v>1643</v>
      </c>
      <c r="I208" s="393"/>
      <c r="J208" s="393"/>
      <c r="K208" s="322"/>
    </row>
    <row r="209" spans="2:11" ht="15" customHeight="1">
      <c r="B209" s="339"/>
      <c r="C209" s="307"/>
      <c r="D209" s="307"/>
      <c r="E209" s="307"/>
      <c r="F209" s="300" t="s">
        <v>82</v>
      </c>
      <c r="G209" s="286"/>
      <c r="H209" s="394" t="s">
        <v>83</v>
      </c>
      <c r="I209" s="394"/>
      <c r="J209" s="394"/>
      <c r="K209" s="340"/>
    </row>
    <row r="210" spans="2:11" ht="15" customHeight="1">
      <c r="B210" s="339"/>
      <c r="C210" s="307"/>
      <c r="D210" s="307"/>
      <c r="E210" s="307"/>
      <c r="F210" s="300" t="s">
        <v>1484</v>
      </c>
      <c r="G210" s="286"/>
      <c r="H210" s="394" t="s">
        <v>1644</v>
      </c>
      <c r="I210" s="394"/>
      <c r="J210" s="394"/>
      <c r="K210" s="340"/>
    </row>
    <row r="211" spans="2:11" ht="15" customHeight="1">
      <c r="B211" s="339"/>
      <c r="C211" s="307"/>
      <c r="D211" s="307"/>
      <c r="E211" s="307"/>
      <c r="F211" s="341"/>
      <c r="G211" s="286"/>
      <c r="H211" s="342"/>
      <c r="I211" s="342"/>
      <c r="J211" s="342"/>
      <c r="K211" s="340"/>
    </row>
    <row r="212" spans="2:11" ht="15" customHeight="1">
      <c r="B212" s="339"/>
      <c r="C212" s="281" t="s">
        <v>1606</v>
      </c>
      <c r="D212" s="307"/>
      <c r="E212" s="307"/>
      <c r="F212" s="300">
        <v>1</v>
      </c>
      <c r="G212" s="286"/>
      <c r="H212" s="394" t="s">
        <v>1645</v>
      </c>
      <c r="I212" s="394"/>
      <c r="J212" s="394"/>
      <c r="K212" s="340"/>
    </row>
    <row r="213" spans="2:11" ht="15" customHeight="1">
      <c r="B213" s="339"/>
      <c r="C213" s="307"/>
      <c r="D213" s="307"/>
      <c r="E213" s="307"/>
      <c r="F213" s="300">
        <v>2</v>
      </c>
      <c r="G213" s="286"/>
      <c r="H213" s="394" t="s">
        <v>1646</v>
      </c>
      <c r="I213" s="394"/>
      <c r="J213" s="394"/>
      <c r="K213" s="340"/>
    </row>
    <row r="214" spans="2:11" ht="15" customHeight="1">
      <c r="B214" s="339"/>
      <c r="C214" s="307"/>
      <c r="D214" s="307"/>
      <c r="E214" s="307"/>
      <c r="F214" s="300">
        <v>3</v>
      </c>
      <c r="G214" s="286"/>
      <c r="H214" s="394" t="s">
        <v>1647</v>
      </c>
      <c r="I214" s="394"/>
      <c r="J214" s="394"/>
      <c r="K214" s="340"/>
    </row>
    <row r="215" spans="2:11" ht="15" customHeight="1">
      <c r="B215" s="339"/>
      <c r="C215" s="307"/>
      <c r="D215" s="307"/>
      <c r="E215" s="307"/>
      <c r="F215" s="300">
        <v>4</v>
      </c>
      <c r="G215" s="286"/>
      <c r="H215" s="394" t="s">
        <v>1648</v>
      </c>
      <c r="I215" s="394"/>
      <c r="J215" s="394"/>
      <c r="K215" s="340"/>
    </row>
    <row r="216" spans="2:11" ht="12.75" customHeight="1">
      <c r="B216" s="343"/>
      <c r="C216" s="344"/>
      <c r="D216" s="344"/>
      <c r="E216" s="344"/>
      <c r="F216" s="344"/>
      <c r="G216" s="344"/>
      <c r="H216" s="344"/>
      <c r="I216" s="344"/>
      <c r="J216" s="344"/>
      <c r="K216" s="345"/>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9</vt:i4>
      </vt:variant>
    </vt:vector>
  </HeadingPairs>
  <TitlesOfParts>
    <vt:vector size="14" baseType="lpstr">
      <vt:lpstr>Rekapitulace stavby</vt:lpstr>
      <vt:lpstr>VON - Vedlejší a ostatní ...</vt:lpstr>
      <vt:lpstr>D.1.1 - Architektonicko-s...</vt:lpstr>
      <vt:lpstr>D.1.4.2 - Ústřední vytápění</vt:lpstr>
      <vt:lpstr>Pokyny pro vyplnění</vt:lpstr>
      <vt:lpstr>'D.1.1 - Architektonicko-s...'!Názvy_tisku</vt:lpstr>
      <vt:lpstr>'D.1.4.2 - Ústřední vytápění'!Názvy_tisku</vt:lpstr>
      <vt:lpstr>'Rekapitulace stavby'!Názvy_tisku</vt:lpstr>
      <vt:lpstr>'VON - Vedlejší a ostatní ...'!Názvy_tisku</vt:lpstr>
      <vt:lpstr>'D.1.1 - Architektonicko-s...'!Oblast_tisku</vt:lpstr>
      <vt:lpstr>'D.1.4.2 - Ústřední vytápění'!Oblast_tisku</vt:lpstr>
      <vt:lpstr>'Pokyny pro vyplnění'!Oblast_tisku</vt:lpstr>
      <vt:lpstr>'Rekapitulace stavby'!Oblast_tisku</vt:lpstr>
      <vt:lpstr>'VON - Vedlejší a ostatní ...'!Oblast_tisku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DESKTOP-4EPUNVH\Moje</dc:creator>
  <cp:lastModifiedBy>paliskova</cp:lastModifiedBy>
  <dcterms:created xsi:type="dcterms:W3CDTF">2018-03-28T09:31:54Z</dcterms:created>
  <dcterms:modified xsi:type="dcterms:W3CDTF">2018-04-09T10:05:52Z</dcterms:modified>
</cp:coreProperties>
</file>