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TL" sheetId="1" r:id="rId1"/>
    <sheet name="Krycí list" sheetId="2" r:id="rId2"/>
    <sheet name="Rekapitulace" sheetId="3" r:id="rId3"/>
    <sheet name="Soupis s VV" sheetId="4" r:id="rId4"/>
    <sheet name="#Figury" sheetId="5" state="hidden" r:id="rId5"/>
  </sheets>
  <externalReferences>
    <externalReference r:id="rId8"/>
    <externalReference r:id="rId9"/>
    <externalReference r:id="rId10"/>
  </externalReferences>
  <definedNames>
    <definedName name="BPK1">'[1]Položky'!#REF!</definedName>
    <definedName name="BPK2">'[1]Položky'!#REF!</definedName>
    <definedName name="BPK3">'[1]Položky'!#REF!</definedName>
    <definedName name="cisloobjektu" localSheetId="0">#REF!</definedName>
    <definedName name="cisloobjektu">#REF!</definedName>
    <definedName name="cislostavby" localSheetId="0">#REF!</definedName>
    <definedName name="cislostavby">#REF!</definedName>
    <definedName name="Datum" localSheetId="0">#REF!</definedName>
    <definedName name="Datum">#REF!</definedName>
    <definedName name="Dil" localSheetId="0">#REF!</definedName>
    <definedName name="Dil">#REF!</definedName>
    <definedName name="Dodavka" localSheetId="0">#REF!</definedName>
    <definedName name="Dodavka">#REF!</definedName>
    <definedName name="Dodavka0">'[1]Položky'!#REF!</definedName>
    <definedName name="HSV" localSheetId="0">#REF!</definedName>
    <definedName name="HSV">#REF!</definedName>
    <definedName name="HSV0">'[1]Položky'!#REF!</definedName>
    <definedName name="HZS" localSheetId="0">#REF!</definedName>
    <definedName name="HZS">#REF!</definedName>
    <definedName name="HZS0">'[1]Položky'!#REF!</definedName>
    <definedName name="JKSO" localSheetId="0">#REF!</definedName>
    <definedName name="JKSO">#REF!</definedName>
    <definedName name="MJ" localSheetId="0">#REF!</definedName>
    <definedName name="MJ">#REF!</definedName>
    <definedName name="Mont" localSheetId="0">#REF!</definedName>
    <definedName name="Mont">#REF!</definedName>
    <definedName name="Montaz0">'[1]Položky'!#REF!</definedName>
    <definedName name="NazevDilu" localSheetId="0">#REF!</definedName>
    <definedName name="NazevDilu">#REF!</definedName>
    <definedName name="nazevobjektu" localSheetId="0">#REF!</definedName>
    <definedName name="nazevobjektu">#REF!</definedName>
    <definedName name="nazevstavby" localSheetId="0">#REF!</definedName>
    <definedName name="nazevstavby">#REF!</definedName>
    <definedName name="Objednatel" localSheetId="0">#REF!</definedName>
    <definedName name="Objednatel">#REF!</definedName>
    <definedName name="_xlnm.Print_Area" localSheetId="0">'TL'!$A$1:$J$46</definedName>
    <definedName name="PocetMJ" localSheetId="0">#REF!</definedName>
    <definedName name="PocetMJ">#REF!</definedName>
    <definedName name="Poznamka" localSheetId="0">#REF!</definedName>
    <definedName name="Poznamka">#REF!</definedName>
    <definedName name="Projektant" localSheetId="0">#REF!</definedName>
    <definedName name="Projektant">#REF!</definedName>
    <definedName name="PSV" localSheetId="0">#REF!</definedName>
    <definedName name="PSV">#REF!</definedName>
    <definedName name="PSV0">'[1]Položky'!#REF!</definedName>
    <definedName name="SazbaDPH1" localSheetId="0">#REF!</definedName>
    <definedName name="SazbaDPH1">#REF!</definedName>
    <definedName name="SazbaDPH2" localSheetId="0">#REF!</definedName>
    <definedName name="SazbaDPH2">#REF!</definedName>
    <definedName name="Typ">'[1]Položky'!#REF!</definedName>
    <definedName name="VRN" localSheetId="0">#REF!</definedName>
    <definedName name="VRN">#REF!</definedName>
    <definedName name="VRNKc" localSheetId="0">#REF!</definedName>
    <definedName name="VRNKc">#REF!</definedName>
    <definedName name="VRNnazev" localSheetId="0">#REF!</definedName>
    <definedName name="VRNnazev">#REF!</definedName>
    <definedName name="VRNproc" localSheetId="0">#REF!</definedName>
    <definedName name="VRNproc">#REF!</definedName>
    <definedName name="VRNzakl" localSheetId="0">#REF!</definedName>
    <definedName name="VRNzakl">#REF!</definedName>
    <definedName name="Zakazka" localSheetId="0">#REF!</definedName>
    <definedName name="Zakazka">#REF!</definedName>
    <definedName name="Zaklad22" localSheetId="0">#REF!</definedName>
    <definedName name="Zaklad22">#REF!</definedName>
    <definedName name="Zaklad5" localSheetId="0">#REF!</definedName>
    <definedName name="Zaklad5">#REF!</definedName>
    <definedName name="Zhotovitel" localSheetId="0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<sst xmlns="http://schemas.openxmlformats.org/spreadsheetml/2006/main" count="347" uniqueCount="211">
  <si>
    <t>Název stavby</t>
  </si>
  <si>
    <t>JKSO</t>
  </si>
  <si>
    <t xml:space="preserve"> </t>
  </si>
  <si>
    <t>Kód stavby</t>
  </si>
  <si>
    <t>1111</t>
  </si>
  <si>
    <t>Název objektu</t>
  </si>
  <si>
    <t>EČO</t>
  </si>
  <si>
    <t>Kód objektu</t>
  </si>
  <si>
    <t>SO006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</si>
  <si>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</si>
  <si>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</si>
  <si>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</si>
  <si>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</si>
  <si>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</si>
  <si>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</si>
  <si>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</si>
  <si>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</si>
  <si>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</si>
  <si>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</si>
  <si>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</si>
  <si>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</si>
  <si>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</si>
  <si>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</si>
  <si>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</si>
  <si>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</si>
  <si>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</si>
  <si>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</si>
  <si>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</si>
  <si>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</si>
  <si>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</si>
  <si>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</si>
  <si>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</si>
  <si>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</si>
  <si>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</si>
  <si>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</si>
  <si>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</si>
  <si>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</si>
  <si>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</si>
  <si>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</si>
  <si>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</si>
  <si>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</si>
  <si>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</si>
  <si>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</si>
  <si>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</si>
  <si>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</si>
  <si>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</si>
  <si>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</si>
  <si>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</si>
  <si>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</si>
  <si>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</si>
  <si>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</si>
  <si>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</si>
  <si>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</si>
  <si>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</si>
  <si>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</si>
  <si>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</si>
  <si>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</si>
  <si>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</si>
  <si>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</si>
  <si>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</si>
  <si>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</si>
  <si>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</si>
  <si>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</si>
  <si>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</si>
  <si>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</si>
  <si>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</si>
  <si>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</si>
  <si>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</si>
  <si>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</si>
  <si>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</si>
  <si>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</si>
  <si>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</si>
  <si>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</si>
  <si>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</si>
  <si>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</si>
  <si>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</si>
  <si>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</si>
  <si>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</si>
  <si>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</si>
  <si>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</si>
  <si>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</si>
  <si>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</si>
  <si>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</si>
  <si>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</si>
  <si>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</si>
  <si>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</si>
  <si>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</si>
  <si>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</si>
  <si>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</si>
  <si>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</si>
  <si>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</si>
  <si>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</si>
  <si>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</si>
  <si>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</si>
  <si>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</si>
  <si>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</si>
  <si>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</si>
  <si>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</si>
  <si>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OST</t>
  </si>
  <si>
    <t>0</t>
  </si>
  <si>
    <t>1</t>
  </si>
  <si>
    <t>K</t>
  </si>
  <si>
    <t>PK</t>
  </si>
  <si>
    <t>001</t>
  </si>
  <si>
    <t>Kontejner vedení stavby vč.osazení a odstranění</t>
  </si>
  <si>
    <t>ks</t>
  </si>
  <si>
    <t>2</t>
  </si>
  <si>
    <t>002</t>
  </si>
  <si>
    <t>Odpočinkový kontejner vč.osazení a odstranění</t>
  </si>
  <si>
    <t>3</t>
  </si>
  <si>
    <t>003</t>
  </si>
  <si>
    <t>Skladovací kontejner vč. osazení a odstranění</t>
  </si>
  <si>
    <t>4</t>
  </si>
  <si>
    <t>004</t>
  </si>
  <si>
    <t>Kontejner na stavební odpad kategorie O vč. osazení a odstranění</t>
  </si>
  <si>
    <t>5</t>
  </si>
  <si>
    <t>005</t>
  </si>
  <si>
    <t>6</t>
  </si>
  <si>
    <t>006</t>
  </si>
  <si>
    <t>Staveništní přípojky el.energie a vody vybavených funkčním měřidlem,vč.poplatků za zřízení</t>
  </si>
  <si>
    <t>kpl</t>
  </si>
  <si>
    <t>7</t>
  </si>
  <si>
    <t>007</t>
  </si>
  <si>
    <t>Zřízení a odstranění mobilního oplocení výšky cca 1,8 m</t>
  </si>
  <si>
    <t>m</t>
  </si>
  <si>
    <t>8</t>
  </si>
  <si>
    <t>008</t>
  </si>
  <si>
    <t>9</t>
  </si>
  <si>
    <t>009</t>
  </si>
  <si>
    <t>m2</t>
  </si>
  <si>
    <t>10</t>
  </si>
  <si>
    <t>010</t>
  </si>
  <si>
    <t>Skládka mezideponie zeminy vč. skrývky ornice a uvedení do původního stavu</t>
  </si>
  <si>
    <t>11</t>
  </si>
  <si>
    <t>011</t>
  </si>
  <si>
    <t>Bezpečnostní zákazové,výstražné,informační tabule staveniště</t>
  </si>
  <si>
    <t>OST 1</t>
  </si>
  <si>
    <t>12</t>
  </si>
  <si>
    <t>101</t>
  </si>
  <si>
    <t>Dokumentace skutečného provedení stavby</t>
  </si>
  <si>
    <t>13</t>
  </si>
  <si>
    <t>102</t>
  </si>
  <si>
    <t>Geodetické zaměření dokončeného díla</t>
  </si>
  <si>
    <t>14</t>
  </si>
  <si>
    <t>103</t>
  </si>
  <si>
    <t>Vytýčení stávajících inženýrských sítí</t>
  </si>
  <si>
    <t>15</t>
  </si>
  <si>
    <t>104</t>
  </si>
  <si>
    <t>16</t>
  </si>
  <si>
    <t>105</t>
  </si>
  <si>
    <t>17</t>
  </si>
  <si>
    <t>106</t>
  </si>
  <si>
    <t>Proškolení obsluhy (k dodavanému zařízení)</t>
  </si>
  <si>
    <t>18</t>
  </si>
  <si>
    <t>107</t>
  </si>
  <si>
    <t>19</t>
  </si>
  <si>
    <t>108</t>
  </si>
  <si>
    <t>20</t>
  </si>
  <si>
    <t>109</t>
  </si>
  <si>
    <t>21</t>
  </si>
  <si>
    <t>110</t>
  </si>
  <si>
    <t>Zkouška vodivosti signalizačního vodiče</t>
  </si>
  <si>
    <t>22</t>
  </si>
  <si>
    <t>111</t>
  </si>
  <si>
    <t>Laboratorní vyšetření vzorků pitné vody,výluhové zkoušky</t>
  </si>
  <si>
    <t>ing.Matějka</t>
  </si>
  <si>
    <t>Náhradní parkovací plocha v Ostravě-Vítkovicích - OBSLUŽNÁ KOMUNIKACE</t>
  </si>
  <si>
    <t>23.11.2012</t>
  </si>
  <si>
    <t>00 - Vedlejší a ostatní náklady stavby</t>
  </si>
  <si>
    <t xml:space="preserve">Objednatel   </t>
  </si>
  <si>
    <t>: Vítkovice ARÉNA, a.s.</t>
  </si>
  <si>
    <t xml:space="preserve">Stavba </t>
  </si>
  <si>
    <t>: Náhradní parkovací plocha v Ostravě-Vítkovicích</t>
  </si>
  <si>
    <t xml:space="preserve">  OBSLUŽNÁ KOMUNIKACE</t>
  </si>
  <si>
    <t>Stupeň</t>
  </si>
  <si>
    <t>: DPS - dokumentace pro provádění stavby</t>
  </si>
  <si>
    <t xml:space="preserve">Číslo zakázky </t>
  </si>
  <si>
    <t>: 1825-2784-1-410-000</t>
  </si>
  <si>
    <r>
      <t xml:space="preserve">Zpracoval : </t>
    </r>
  </si>
  <si>
    <t>Datum :</t>
  </si>
  <si>
    <t>11/2012</t>
  </si>
  <si>
    <r>
      <t xml:space="preserve">Kontroloval : </t>
    </r>
  </si>
  <si>
    <t>----</t>
  </si>
  <si>
    <t>Počet stran :</t>
  </si>
  <si>
    <r>
      <t>Schválil :</t>
    </r>
    <r>
      <rPr>
        <sz val="13"/>
        <rFont val="Arial Narrow"/>
        <family val="2"/>
      </rPr>
      <t xml:space="preserve"> </t>
    </r>
  </si>
  <si>
    <t>ing.Aleš Pazourek</t>
  </si>
  <si>
    <r>
      <t>Revize :</t>
    </r>
    <r>
      <rPr>
        <sz val="13"/>
        <rFont val="Arial Narrow"/>
        <family val="2"/>
      </rPr>
      <t xml:space="preserve"> </t>
    </r>
  </si>
  <si>
    <t>: 00 - Vedlejší a ostatní náklady stavby</t>
  </si>
  <si>
    <t>ing.Petr Matějka</t>
  </si>
  <si>
    <t>Vítkovice ARÉNA, a.s.</t>
  </si>
  <si>
    <t>HUTNÍ PROJEKT OSTRAVA a.s.</t>
  </si>
  <si>
    <t>Tlaková zkouška,desinfekce vodovodního a závlahového potrubí</t>
  </si>
  <si>
    <t>VÝMĚRY STANOVENY DLE PD arch.č. HPO 7-9-37865 r.0</t>
  </si>
  <si>
    <t xml:space="preserve">    SOUPIS PRACÍ, DODÁVEK A SLUŽEB</t>
  </si>
  <si>
    <t>S VÝKAZEM VÝMĚR</t>
  </si>
  <si>
    <t>KRYCÍ LIST</t>
  </si>
  <si>
    <t>REKAPITULACE</t>
  </si>
  <si>
    <t>SOUPIS s VV</t>
  </si>
  <si>
    <t>Úprava položek</t>
  </si>
  <si>
    <t>10/2013</t>
  </si>
  <si>
    <t>Změna DPH</t>
  </si>
  <si>
    <t>01/2013</t>
  </si>
  <si>
    <t>POLOŽKA ZRUŠENA</t>
  </si>
  <si>
    <r>
      <t xml:space="preserve">Výrobně technická dokumentace </t>
    </r>
    <r>
      <rPr>
        <sz val="8"/>
        <color indexed="10"/>
        <rFont val="Arial"/>
        <family val="2"/>
      </rPr>
      <t>(závory s komunikátorem … SO 01)</t>
    </r>
  </si>
  <si>
    <r>
      <t xml:space="preserve">Doplňkové průzkumy </t>
    </r>
    <r>
      <rPr>
        <sz val="8"/>
        <color indexed="10"/>
        <rFont val="Arial"/>
        <family val="2"/>
      </rPr>
      <t>(HGP … SO 04)</t>
    </r>
  </si>
  <si>
    <r>
      <t xml:space="preserve">Zkoušky,atesty,revize - nejsou-li v SO </t>
    </r>
    <r>
      <rPr>
        <sz val="8"/>
        <color indexed="10"/>
        <rFont val="Arial"/>
        <family val="2"/>
      </rPr>
      <t>(5x zkouška únosnosti podloží … SO 03, 7x čerpací zkouška … SO 04)</t>
    </r>
  </si>
  <si>
    <r>
      <t xml:space="preserve">Aktualizace DPS </t>
    </r>
    <r>
      <rPr>
        <sz val="8"/>
        <color indexed="10"/>
        <rFont val="Arial"/>
        <family val="2"/>
      </rPr>
      <t>(provozní řád … SO 04)</t>
    </r>
  </si>
  <si>
    <r>
      <t>Revize :</t>
    </r>
    <r>
      <rPr>
        <sz val="13"/>
        <rFont val="Arial Narrow"/>
        <family val="2"/>
      </rPr>
      <t xml:space="preserve"> </t>
    </r>
  </si>
  <si>
    <t>Zřízení a odstranění ochranného zábradlí výška horní tyče=1,1 m na stabílních sloupcích a jedné mezilehlé tyče</t>
  </si>
  <si>
    <t>Chemická toaleta vč. osazení,odstranění,údržby</t>
  </si>
  <si>
    <t>Zřízení a odstranění panelové plochy vč. odstranění ornice a uvedení terénu do původní stavu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</si>
</sst>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  <numFmt numFmtId="171" formatCode="mmm/yyyy"/>
    <numFmt numFmtId="172" formatCode="###0;\-###0"/>
    <numFmt numFmtId="173" formatCode="0.00%;\-0.00%"/>
    <numFmt numFmtId="174" formatCode="###0.000;\-###0.000"/>
    <numFmt numFmtId="175" formatCode="#,##0.000"/>
    <numFmt numFmtId="176" formatCode="#,##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  <numFmt numFmtId="181" formatCode="#,##0\ _K_č"/>
    <numFmt numFmtId="182" formatCode="000\ 00"/>
    <numFmt numFmtId="183" formatCode="#,##0.0"/>
    <numFmt numFmtId="184" formatCode="#,##0.00\ &quot;Kč&quot;"/>
    <numFmt numFmtId="185" formatCode="#,##0\ &quot;Kč&quot;"/>
    <numFmt numFmtId="186" formatCode="#,##0.\-"/>
    <numFmt numFmtId="187" formatCode="0.00000"/>
    <numFmt numFmtId="188" formatCode="dd/mm/yy"/>
    <numFmt numFmtId="189" formatCode="[$-405]d\.\ mmmm\ yyyy"/>
  </numFmts>
  <fonts count="48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4"/>
      <name val="Arial Narrow"/>
      <family val="2"/>
    </font>
    <font>
      <sz val="9"/>
      <name val="Arial"/>
      <family val="2"/>
    </font>
    <font>
      <b/>
      <sz val="13"/>
      <name val="Arial Narrow"/>
      <family val="2"/>
    </font>
    <font>
      <sz val="12"/>
      <name val="Arial"/>
      <family val="2"/>
    </font>
    <font>
      <sz val="13"/>
      <name val="Arial Narrow"/>
      <family val="2"/>
    </font>
    <font>
      <sz val="10"/>
      <name val="Times New Roman"/>
      <family val="1"/>
    </font>
    <font>
      <b/>
      <sz val="12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24"/>
      <name val="Arial"/>
      <family val="0"/>
    </font>
    <font>
      <sz val="8"/>
      <color indexed="10"/>
      <name val="Arial"/>
      <family val="0"/>
    </font>
    <font>
      <b/>
      <sz val="8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7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7" borderId="8" applyNumberFormat="0" applyAlignment="0" applyProtection="0"/>
    <xf numFmtId="0" fontId="28" fillId="19" borderId="8" applyNumberFormat="0" applyAlignment="0" applyProtection="0"/>
    <xf numFmtId="0" fontId="27" fillId="19" borderId="9" applyNumberFormat="0" applyAlignment="0" applyProtection="0"/>
    <xf numFmtId="0" fontId="3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3" borderId="0" applyNumberFormat="0" applyBorder="0" applyAlignment="0" applyProtection="0"/>
  </cellStyleXfs>
  <cellXfs count="231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18" borderId="0" xfId="0" applyFont="1" applyFill="1" applyAlignment="1" applyProtection="1">
      <alignment horizontal="left"/>
      <protection/>
    </xf>
    <xf numFmtId="0" fontId="5" fillId="18" borderId="0" xfId="0" applyFont="1" applyFill="1" applyAlignment="1" applyProtection="1">
      <alignment horizontal="left"/>
      <protection/>
    </xf>
    <xf numFmtId="0" fontId="15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left" vertical="center"/>
      <protection/>
    </xf>
    <xf numFmtId="0" fontId="5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center" vertical="center"/>
      <protection/>
    </xf>
    <xf numFmtId="0" fontId="0" fillId="18" borderId="0" xfId="0" applyFont="1" applyFill="1" applyAlignment="1" applyProtection="1">
      <alignment horizontal="left" vertical="center"/>
      <protection/>
    </xf>
    <xf numFmtId="0" fontId="3" fillId="24" borderId="58" xfId="0" applyFont="1" applyFill="1" applyBorder="1" applyAlignment="1" applyProtection="1">
      <alignment horizontal="center" vertical="center" wrapText="1"/>
      <protection/>
    </xf>
    <xf numFmtId="0" fontId="3" fillId="24" borderId="59" xfId="0" applyFont="1" applyFill="1" applyBorder="1" applyAlignment="1" applyProtection="1">
      <alignment horizontal="center" vertical="center" wrapText="1"/>
      <protection/>
    </xf>
    <xf numFmtId="0" fontId="3" fillId="24" borderId="60" xfId="0" applyFont="1" applyFill="1" applyBorder="1" applyAlignment="1" applyProtection="1">
      <alignment horizontal="center" vertical="center" wrapText="1"/>
      <protection/>
    </xf>
    <xf numFmtId="0" fontId="3" fillId="24" borderId="35" xfId="0" applyFont="1" applyFill="1" applyBorder="1" applyAlignment="1" applyProtection="1">
      <alignment horizontal="center" vertical="center" wrapText="1"/>
      <protection/>
    </xf>
    <xf numFmtId="164" fontId="3" fillId="24" borderId="47" xfId="0" applyNumberFormat="1" applyFont="1" applyFill="1" applyBorder="1" applyAlignment="1" applyProtection="1">
      <alignment horizontal="center" vertical="center"/>
      <protection/>
    </xf>
    <xf numFmtId="164" fontId="3" fillId="24" borderId="61" xfId="0" applyNumberFormat="1" applyFont="1" applyFill="1" applyBorder="1" applyAlignment="1" applyProtection="1">
      <alignment horizontal="center" vertical="center"/>
      <protection/>
    </xf>
    <xf numFmtId="164" fontId="3" fillId="24" borderId="62" xfId="0" applyNumberFormat="1" applyFont="1" applyFill="1" applyBorder="1" applyAlignment="1" applyProtection="1">
      <alignment horizontal="center" vertical="center"/>
      <protection/>
    </xf>
    <xf numFmtId="164" fontId="3" fillId="24" borderId="40" xfId="0" applyNumberFormat="1" applyFont="1" applyFill="1" applyBorder="1" applyAlignment="1" applyProtection="1">
      <alignment horizontal="center" vertical="center"/>
      <protection/>
    </xf>
    <xf numFmtId="0" fontId="0" fillId="18" borderId="30" xfId="0" applyFont="1" applyFill="1" applyBorder="1" applyAlignment="1" applyProtection="1">
      <alignment horizontal="left"/>
      <protection/>
    </xf>
    <xf numFmtId="0" fontId="0" fillId="18" borderId="31" xfId="0" applyFont="1" applyFill="1" applyBorder="1" applyAlignment="1" applyProtection="1">
      <alignment horizontal="left"/>
      <protection/>
    </xf>
    <xf numFmtId="0" fontId="0" fillId="18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0" fontId="3" fillId="18" borderId="0" xfId="0" applyFont="1" applyFill="1" applyAlignment="1" applyProtection="1">
      <alignment horizontal="left"/>
      <protection/>
    </xf>
    <xf numFmtId="0" fontId="2" fillId="18" borderId="0" xfId="0" applyFont="1" applyFill="1" applyAlignment="1" applyProtection="1">
      <alignment horizontal="left"/>
      <protection/>
    </xf>
    <xf numFmtId="0" fontId="2" fillId="24" borderId="35" xfId="0" applyFont="1" applyFill="1" applyBorder="1" applyAlignment="1" applyProtection="1">
      <alignment horizontal="center" vertical="center" wrapText="1"/>
      <protection/>
    </xf>
    <xf numFmtId="0" fontId="2" fillId="24" borderId="36" xfId="0" applyFont="1" applyFill="1" applyBorder="1" applyAlignment="1" applyProtection="1">
      <alignment horizontal="center" vertical="center" wrapText="1"/>
      <protection/>
    </xf>
    <xf numFmtId="0" fontId="3" fillId="2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24" borderId="40" xfId="0" applyNumberFormat="1" applyFont="1" applyFill="1" applyBorder="1" applyAlignment="1" applyProtection="1">
      <alignment horizontal="center" vertical="center"/>
      <protection/>
    </xf>
    <xf numFmtId="164" fontId="2" fillId="24" borderId="41" xfId="0" applyNumberFormat="1" applyFont="1" applyFill="1" applyBorder="1" applyAlignment="1" applyProtection="1">
      <alignment horizontal="center" vertical="center"/>
      <protection/>
    </xf>
    <xf numFmtId="164" fontId="3" fillId="24" borderId="41" xfId="0" applyNumberFormat="1" applyFont="1" applyFill="1" applyBorder="1" applyAlignment="1" applyProtection="1">
      <alignment horizontal="center" vertical="center"/>
      <protection/>
    </xf>
    <xf numFmtId="0" fontId="2" fillId="18" borderId="2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7" fillId="0" borderId="0" xfId="47">
      <alignment/>
      <protection/>
    </xf>
    <xf numFmtId="0" fontId="7" fillId="0" borderId="63" xfId="47" applyBorder="1" applyAlignment="1">
      <alignment/>
      <protection/>
    </xf>
    <xf numFmtId="0" fontId="7" fillId="0" borderId="63" xfId="47" applyBorder="1">
      <alignment/>
      <protection/>
    </xf>
    <xf numFmtId="0" fontId="7" fillId="0" borderId="0" xfId="47" applyBorder="1" applyAlignment="1">
      <alignment/>
      <protection/>
    </xf>
    <xf numFmtId="0" fontId="7" fillId="0" borderId="0" xfId="47" applyBorder="1">
      <alignment/>
      <protection/>
    </xf>
    <xf numFmtId="0" fontId="7" fillId="0" borderId="0" xfId="47" applyAlignment="1">
      <alignment/>
      <protection/>
    </xf>
    <xf numFmtId="0" fontId="8" fillId="0" borderId="0" xfId="47" applyFont="1" applyAlignment="1">
      <alignment horizontal="left" indent="15"/>
      <protection/>
    </xf>
    <xf numFmtId="0" fontId="39" fillId="0" borderId="0" xfId="47" applyFont="1" applyAlignment="1">
      <alignment/>
      <protection/>
    </xf>
    <xf numFmtId="0" fontId="38" fillId="0" borderId="0" xfId="47" applyFont="1" applyAlignment="1">
      <alignment horizontal="left" vertical="top"/>
      <protection/>
    </xf>
    <xf numFmtId="0" fontId="38" fillId="0" borderId="0" xfId="47" applyFont="1">
      <alignment/>
      <protection/>
    </xf>
    <xf numFmtId="0" fontId="13" fillId="0" borderId="0" xfId="47" applyFont="1">
      <alignment/>
      <protection/>
    </xf>
    <xf numFmtId="0" fontId="38" fillId="0" borderId="0" xfId="47" applyFont="1" applyAlignment="1">
      <alignment horizontal="left" vertical="top"/>
      <protection/>
    </xf>
    <xf numFmtId="0" fontId="40" fillId="0" borderId="0" xfId="47" applyFont="1" applyAlignment="1">
      <alignment horizontal="left" vertical="top"/>
      <protection/>
    </xf>
    <xf numFmtId="0" fontId="7" fillId="0" borderId="0" xfId="47" applyFont="1">
      <alignment/>
      <protection/>
    </xf>
    <xf numFmtId="0" fontId="40" fillId="0" borderId="0" xfId="47" applyFont="1">
      <alignment/>
      <protection/>
    </xf>
    <xf numFmtId="0" fontId="40" fillId="0" borderId="0" xfId="47" applyFont="1">
      <alignment/>
      <protection/>
    </xf>
    <xf numFmtId="0" fontId="40" fillId="0" borderId="0" xfId="47" applyFont="1" applyAlignment="1">
      <alignment horizontal="left" vertical="top"/>
      <protection/>
    </xf>
    <xf numFmtId="0" fontId="39" fillId="0" borderId="63" xfId="47" applyFont="1" applyBorder="1" applyAlignment="1">
      <alignment/>
      <protection/>
    </xf>
    <xf numFmtId="0" fontId="41" fillId="0" borderId="0" xfId="47" applyFont="1" applyBorder="1" applyAlignment="1">
      <alignment/>
      <protection/>
    </xf>
    <xf numFmtId="0" fontId="13" fillId="0" borderId="0" xfId="47" applyFont="1">
      <alignment/>
      <protection/>
    </xf>
    <xf numFmtId="0" fontId="42" fillId="0" borderId="0" xfId="47" applyFont="1">
      <alignment/>
      <protection/>
    </xf>
    <xf numFmtId="49" fontId="42" fillId="0" borderId="0" xfId="47" applyNumberFormat="1" applyFont="1" applyAlignment="1">
      <alignment horizontal="right"/>
      <protection/>
    </xf>
    <xf numFmtId="0" fontId="36" fillId="0" borderId="0" xfId="47" applyFont="1" applyAlignment="1">
      <alignment horizontal="center" vertical="top"/>
      <protection/>
    </xf>
    <xf numFmtId="14" fontId="3" fillId="18" borderId="0" xfId="0" applyNumberFormat="1" applyFont="1" applyFill="1" applyAlignment="1" applyProtection="1">
      <alignment horizontal="left" vertical="center"/>
      <protection/>
    </xf>
    <xf numFmtId="0" fontId="15" fillId="18" borderId="0" xfId="0" applyFont="1" applyFill="1" applyAlignment="1" applyProtection="1">
      <alignment horizontal="left" vertical="center"/>
      <protection/>
    </xf>
    <xf numFmtId="0" fontId="7" fillId="0" borderId="0" xfId="47" applyFont="1" applyAlignment="1">
      <alignment horizontal="left"/>
      <protection/>
    </xf>
    <xf numFmtId="0" fontId="7" fillId="0" borderId="0" xfId="47" applyFont="1" applyFill="1">
      <alignment/>
      <protection/>
    </xf>
    <xf numFmtId="0" fontId="40" fillId="0" borderId="0" xfId="47" applyFont="1" applyFill="1" applyAlignment="1">
      <alignment horizontal="left" vertical="top"/>
      <protection/>
    </xf>
    <xf numFmtId="0" fontId="7" fillId="0" borderId="63" xfId="47" applyFont="1" applyBorder="1">
      <alignment/>
      <protection/>
    </xf>
    <xf numFmtId="0" fontId="7" fillId="0" borderId="0" xfId="47" applyFont="1" applyBorder="1">
      <alignment/>
      <protection/>
    </xf>
    <xf numFmtId="49" fontId="40" fillId="0" borderId="0" xfId="47" applyNumberFormat="1" applyFont="1" applyFill="1" applyAlignment="1">
      <alignment horizontal="left" vertical="top"/>
      <protection/>
    </xf>
    <xf numFmtId="0" fontId="40" fillId="0" borderId="0" xfId="47" applyFont="1" applyAlignment="1" quotePrefix="1">
      <alignment horizontal="left" vertical="top"/>
      <protection/>
    </xf>
    <xf numFmtId="49" fontId="40" fillId="0" borderId="0" xfId="47" applyNumberFormat="1" applyFont="1" applyAlignment="1">
      <alignment horizontal="left" vertical="top"/>
      <protection/>
    </xf>
    <xf numFmtId="0" fontId="7" fillId="0" borderId="0" xfId="47" applyFont="1" applyAlignment="1">
      <alignment/>
      <protection/>
    </xf>
    <xf numFmtId="170" fontId="2" fillId="25" borderId="0" xfId="0" applyNumberFormat="1" applyFont="1" applyFill="1" applyAlignment="1" applyProtection="1">
      <alignment horizontal="right" vertical="center"/>
      <protection/>
    </xf>
    <xf numFmtId="165" fontId="3" fillId="25" borderId="27" xfId="0" applyNumberFormat="1" applyFont="1" applyFill="1" applyBorder="1" applyAlignment="1" applyProtection="1">
      <alignment horizontal="right" vertical="center"/>
      <protection/>
    </xf>
    <xf numFmtId="165" fontId="3" fillId="25" borderId="24" xfId="0" applyNumberFormat="1" applyFont="1" applyFill="1" applyBorder="1" applyAlignment="1" applyProtection="1">
      <alignment horizontal="right" vertical="center"/>
      <protection/>
    </xf>
    <xf numFmtId="0" fontId="36" fillId="0" borderId="0" xfId="47" applyFont="1" applyAlignment="1">
      <alignment horizontal="center" vertical="top"/>
      <protection/>
    </xf>
    <xf numFmtId="0" fontId="0" fillId="0" borderId="0" xfId="0" applyAlignment="1">
      <alignment vertical="top"/>
    </xf>
    <xf numFmtId="0" fontId="45" fillId="0" borderId="0" xfId="0" applyFont="1" applyAlignment="1">
      <alignment vertical="top"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14" fontId="3" fillId="18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166" fontId="2" fillId="19" borderId="0" xfId="0" applyNumberFormat="1" applyFont="1" applyFill="1" applyAlignment="1" applyProtection="1">
      <alignment horizontal="right" vertical="center"/>
      <protection/>
    </xf>
    <xf numFmtId="0" fontId="46" fillId="19" borderId="0" xfId="0" applyFont="1" applyFill="1" applyAlignment="1" applyProtection="1">
      <alignment horizontal="left" vertical="center" wrapText="1"/>
      <protection/>
    </xf>
    <xf numFmtId="0" fontId="46" fillId="19" borderId="0" xfId="0" applyFont="1" applyFill="1" applyAlignment="1" applyProtection="1">
      <alignment horizontal="center" vertical="center"/>
      <protection/>
    </xf>
    <xf numFmtId="166" fontId="46" fillId="19" borderId="0" xfId="0" applyNumberFormat="1" applyFont="1" applyFill="1" applyAlignment="1" applyProtection="1">
      <alignment horizontal="right" vertical="center"/>
      <protection/>
    </xf>
    <xf numFmtId="169" fontId="46" fillId="19" borderId="0" xfId="0" applyNumberFormat="1" applyFont="1" applyFill="1" applyAlignment="1" applyProtection="1">
      <alignment horizontal="right" vertical="center"/>
      <protection/>
    </xf>
    <xf numFmtId="168" fontId="46" fillId="19" borderId="0" xfId="0" applyNumberFormat="1" applyFont="1" applyFill="1" applyAlignment="1" applyProtection="1">
      <alignment horizontal="right" vertical="center"/>
      <protection/>
    </xf>
    <xf numFmtId="170" fontId="46" fillId="19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/>
      <protection/>
    </xf>
    <xf numFmtId="168" fontId="2" fillId="0" borderId="0" xfId="0" applyNumberFormat="1" applyFont="1" applyAlignment="1" applyProtection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 applyProtection="1">
      <alignment horizontal="right"/>
      <protection/>
    </xf>
    <xf numFmtId="170" fontId="2" fillId="25" borderId="0" xfId="0" applyNumberFormat="1" applyFont="1" applyFill="1" applyAlignment="1" applyProtection="1">
      <alignment horizontal="right"/>
      <protection/>
    </xf>
    <xf numFmtId="0" fontId="38" fillId="0" borderId="0" xfId="47" applyFont="1" applyAlignment="1">
      <alignment horizontal="left"/>
      <protection/>
    </xf>
    <xf numFmtId="49" fontId="40" fillId="0" borderId="0" xfId="47" applyNumberFormat="1" applyFont="1" applyFill="1" applyAlignment="1">
      <alignment horizontal="right" vertical="top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47" fillId="19" borderId="0" xfId="0" applyFont="1" applyFill="1" applyAlignment="1" applyProtection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37448_r0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</xdr:row>
      <xdr:rowOff>85725</xdr:rowOff>
    </xdr:from>
    <xdr:to>
      <xdr:col>2</xdr:col>
      <xdr:colOff>142875</xdr:colOff>
      <xdr:row>6</xdr:row>
      <xdr:rowOff>9525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42900"/>
          <a:ext cx="723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\ZAKAZKY\OSTRAVA\IVC\NOVE_DSP\D47_rozpo&#269;ty\KONECNE\1191%20D&#225;lnice%20D47%20O.P&#345;&#237;voz,ul.Slovensk&#225;%20004%20Kanalizace_upraveny_k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Sdileni\Humanizace_centra_Orlova-Lutyne\Dokumentace_RDS\Humanizace-RDS_HPO_9-2012\&#268;&#193;ST3_rozpo&#269;ty\1_dle%20Vyhl-499\SO_02\SO%2002.01_R_%20PodzPark-Elektroinstalac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\P&#345;ehnil\ZESMLUV-ZAK_prubeh\M%20i%20n%20F%20i%20n_Orlov&#225;-n&#225;m_2010\PD-RDS\Pr-2010\rozpo&#269;ty\SO%2001.09.01%20-%20PodzPrark_VV_Nev_upr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L"/>
      <sheetName val="Krycí list"/>
      <sheetName val="Rekapitulace"/>
      <sheetName val="Rozpocet"/>
      <sheetName val="#Figur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L (2)"/>
      <sheetName val="ČL_37708_r0_roz"/>
      <sheetName val="Krycí list"/>
      <sheetName val="Rekapitulace"/>
      <sheetName val="Rozpocet"/>
      <sheetName val="#Figu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7"/>
  <sheetViews>
    <sheetView tabSelected="1" view="pageBreakPreview" zoomScaleSheetLayoutView="100" workbookViewId="0" topLeftCell="A14">
      <selection activeCell="H39" sqref="H39"/>
    </sheetView>
  </sheetViews>
  <sheetFormatPr defaultColWidth="9.140625" defaultRowHeight="12.75"/>
  <cols>
    <col min="1" max="1" width="4.57421875" style="163" customWidth="1"/>
    <col min="2" max="2" width="9.140625" style="168" customWidth="1"/>
    <col min="3" max="7" width="9.140625" style="163" customWidth="1"/>
    <col min="8" max="8" width="14.57421875" style="163" customWidth="1"/>
    <col min="9" max="9" width="9.140625" style="163" customWidth="1"/>
    <col min="10" max="10" width="6.140625" style="163" customWidth="1"/>
    <col min="11" max="11" width="4.00390625" style="163" customWidth="1"/>
    <col min="12" max="12" width="46.00390625" style="163" customWidth="1"/>
    <col min="13" max="16384" width="9.140625" style="163" customWidth="1"/>
  </cols>
  <sheetData>
    <row r="1" spans="2:10" ht="20.25" customHeight="1">
      <c r="B1" s="164"/>
      <c r="C1" s="165"/>
      <c r="D1" s="165"/>
      <c r="E1" s="165"/>
      <c r="F1" s="165"/>
      <c r="G1" s="165"/>
      <c r="H1" s="165"/>
      <c r="I1" s="165"/>
      <c r="J1" s="165"/>
    </row>
    <row r="2" spans="2:10" ht="12.75">
      <c r="B2" s="166"/>
      <c r="C2" s="167"/>
      <c r="D2" s="167"/>
      <c r="E2" s="167"/>
      <c r="F2" s="167"/>
      <c r="G2" s="167"/>
      <c r="H2" s="167"/>
      <c r="I2" s="167"/>
      <c r="J2" s="167"/>
    </row>
    <row r="4" ht="15.75">
      <c r="B4" s="169"/>
    </row>
    <row r="5" ht="15">
      <c r="B5" s="170"/>
    </row>
    <row r="6" ht="15">
      <c r="B6" s="170"/>
    </row>
    <row r="7" ht="15">
      <c r="B7" s="170"/>
    </row>
    <row r="8" ht="15">
      <c r="B8" s="170"/>
    </row>
    <row r="9" ht="15">
      <c r="B9" s="170"/>
    </row>
    <row r="10" ht="15">
      <c r="B10" s="170"/>
    </row>
    <row r="11" ht="15">
      <c r="B11" s="170"/>
    </row>
    <row r="12" ht="15">
      <c r="B12" s="170"/>
    </row>
    <row r="13" ht="15">
      <c r="B13" s="170"/>
    </row>
    <row r="14" ht="15">
      <c r="B14" s="170"/>
    </row>
    <row r="15" spans="2:12" ht="30">
      <c r="B15" s="200" t="s">
        <v>193</v>
      </c>
      <c r="C15" s="200"/>
      <c r="D15" s="200"/>
      <c r="E15" s="200"/>
      <c r="F15" s="200"/>
      <c r="G15" s="200"/>
      <c r="H15" s="200"/>
      <c r="I15" s="201"/>
      <c r="J15" s="176"/>
      <c r="L15" s="185"/>
    </row>
    <row r="16" spans="2:10" ht="30" customHeight="1">
      <c r="B16" s="200" t="s">
        <v>194</v>
      </c>
      <c r="C16" s="200"/>
      <c r="D16" s="200"/>
      <c r="E16" s="200"/>
      <c r="F16" s="200"/>
      <c r="G16" s="200"/>
      <c r="H16" s="200"/>
      <c r="I16" s="202"/>
      <c r="J16" s="176"/>
    </row>
    <row r="17" spans="2:10" ht="15">
      <c r="B17" s="170"/>
      <c r="C17" s="176"/>
      <c r="D17" s="176"/>
      <c r="E17" s="176"/>
      <c r="F17" s="176"/>
      <c r="G17" s="176"/>
      <c r="H17" s="176"/>
      <c r="I17" s="176"/>
      <c r="J17" s="176"/>
    </row>
    <row r="18" spans="2:10" ht="15">
      <c r="B18" s="170"/>
      <c r="C18" s="176"/>
      <c r="D18" s="176"/>
      <c r="E18" s="176"/>
      <c r="F18" s="176"/>
      <c r="G18" s="176"/>
      <c r="H18" s="176"/>
      <c r="I18" s="176"/>
      <c r="J18" s="176"/>
    </row>
    <row r="19" spans="2:10" ht="13.5" customHeight="1">
      <c r="B19" s="171"/>
      <c r="C19" s="176"/>
      <c r="D19" s="176"/>
      <c r="E19" s="176"/>
      <c r="F19" s="176"/>
      <c r="G19" s="176"/>
      <c r="H19" s="176"/>
      <c r="I19" s="176"/>
      <c r="J19" s="176"/>
    </row>
    <row r="20" spans="2:10" ht="19.5" customHeight="1">
      <c r="B20" s="171"/>
      <c r="C20" s="188"/>
      <c r="D20" s="172"/>
      <c r="E20" s="176"/>
      <c r="F20" s="176"/>
      <c r="G20" s="176"/>
      <c r="H20" s="176"/>
      <c r="I20" s="176"/>
      <c r="J20" s="176"/>
    </row>
    <row r="21" spans="2:10" ht="17.25">
      <c r="B21" s="171"/>
      <c r="C21" s="176"/>
      <c r="D21" s="171"/>
      <c r="E21" s="176"/>
      <c r="F21" s="176"/>
      <c r="G21" s="176"/>
      <c r="H21" s="176"/>
      <c r="I21" s="176"/>
      <c r="J21" s="176"/>
    </row>
    <row r="22" spans="2:10" ht="19.5" customHeight="1">
      <c r="B22" s="171"/>
      <c r="C22" s="176"/>
      <c r="D22" s="172"/>
      <c r="E22" s="173"/>
      <c r="F22" s="173"/>
      <c r="G22" s="173"/>
      <c r="H22" s="173"/>
      <c r="I22" s="176"/>
      <c r="J22" s="176"/>
    </row>
    <row r="23" spans="2:10" ht="18" customHeight="1">
      <c r="B23" s="171"/>
      <c r="C23" s="176"/>
      <c r="D23" s="172"/>
      <c r="E23" s="173"/>
      <c r="F23" s="173"/>
      <c r="G23" s="173"/>
      <c r="H23" s="173"/>
      <c r="I23" s="176"/>
      <c r="J23" s="176"/>
    </row>
    <row r="24" spans="2:10" ht="17.25">
      <c r="B24" s="171"/>
      <c r="C24" s="176"/>
      <c r="D24" s="175"/>
      <c r="E24" s="176"/>
      <c r="F24" s="176"/>
      <c r="G24" s="176"/>
      <c r="H24" s="176"/>
      <c r="I24" s="176"/>
      <c r="J24" s="176"/>
    </row>
    <row r="25" spans="2:10" ht="30.75" customHeight="1">
      <c r="B25" s="171"/>
      <c r="C25" s="176"/>
      <c r="D25" s="174"/>
      <c r="E25" s="176"/>
      <c r="F25" s="176"/>
      <c r="G25" s="176"/>
      <c r="H25" s="176"/>
      <c r="I25" s="176"/>
      <c r="J25" s="176"/>
    </row>
    <row r="26" spans="2:10" ht="17.25">
      <c r="B26" s="175"/>
      <c r="C26" s="176"/>
      <c r="D26" s="177"/>
      <c r="E26" s="176"/>
      <c r="F26" s="176"/>
      <c r="G26" s="176"/>
      <c r="H26" s="176"/>
      <c r="I26" s="176"/>
      <c r="J26" s="176"/>
    </row>
    <row r="27" spans="2:10" ht="16.5" customHeight="1">
      <c r="B27" s="171" t="s">
        <v>169</v>
      </c>
      <c r="C27" s="188"/>
      <c r="D27" s="178" t="s">
        <v>170</v>
      </c>
      <c r="E27" s="178"/>
      <c r="F27" s="176"/>
      <c r="G27" s="176"/>
      <c r="H27" s="176"/>
      <c r="I27" s="176"/>
      <c r="J27" s="176"/>
    </row>
    <row r="28" spans="2:10" ht="16.5" customHeight="1">
      <c r="B28" s="175"/>
      <c r="C28" s="176"/>
      <c r="D28" s="179"/>
      <c r="E28" s="172"/>
      <c r="F28" s="176"/>
      <c r="G28" s="176"/>
      <c r="H28" s="176"/>
      <c r="I28" s="176"/>
      <c r="J28" s="176"/>
    </row>
    <row r="29" spans="2:10" ht="17.25">
      <c r="B29" s="171" t="s">
        <v>171</v>
      </c>
      <c r="C29" s="176"/>
      <c r="D29" s="178" t="s">
        <v>172</v>
      </c>
      <c r="E29" s="176"/>
      <c r="F29" s="176"/>
      <c r="G29" s="176"/>
      <c r="H29" s="176"/>
      <c r="I29" s="176"/>
      <c r="J29" s="176"/>
    </row>
    <row r="30" spans="2:10" ht="17.25">
      <c r="B30" s="171"/>
      <c r="C30" s="176"/>
      <c r="D30" s="177" t="s">
        <v>173</v>
      </c>
      <c r="E30" s="176"/>
      <c r="F30" s="176"/>
      <c r="G30" s="176"/>
      <c r="H30" s="176"/>
      <c r="I30" s="176"/>
      <c r="J30" s="176"/>
    </row>
    <row r="31" spans="2:10" ht="17.25">
      <c r="B31" s="171"/>
      <c r="C31" s="176"/>
      <c r="D31" s="176"/>
      <c r="E31" s="176"/>
      <c r="F31" s="176"/>
      <c r="G31" s="176"/>
      <c r="H31" s="176"/>
      <c r="I31" s="176"/>
      <c r="J31" s="176"/>
    </row>
    <row r="32" spans="2:10" ht="17.25">
      <c r="B32" s="171"/>
      <c r="C32" s="176"/>
      <c r="D32" s="175" t="s">
        <v>187</v>
      </c>
      <c r="E32" s="176"/>
      <c r="F32" s="176"/>
      <c r="G32" s="176"/>
      <c r="H32" s="176"/>
      <c r="I32" s="176"/>
      <c r="J32" s="176"/>
    </row>
    <row r="33" spans="2:10" ht="17.25">
      <c r="B33" s="171"/>
      <c r="C33" s="176"/>
      <c r="D33" s="175"/>
      <c r="E33" s="176"/>
      <c r="F33" s="176"/>
      <c r="G33" s="176"/>
      <c r="H33" s="176"/>
      <c r="I33" s="176"/>
      <c r="J33" s="176"/>
    </row>
    <row r="34" spans="2:10" ht="17.25">
      <c r="B34" s="171" t="s">
        <v>174</v>
      </c>
      <c r="C34" s="176"/>
      <c r="D34" s="178" t="s">
        <v>175</v>
      </c>
      <c r="E34" s="189"/>
      <c r="F34" s="189"/>
      <c r="G34" s="189"/>
      <c r="H34" s="176"/>
      <c r="I34" s="176"/>
      <c r="J34" s="176"/>
    </row>
    <row r="35" spans="2:10" ht="15">
      <c r="B35" s="170"/>
      <c r="C35" s="176"/>
      <c r="D35" s="176"/>
      <c r="E35" s="176"/>
      <c r="F35" s="176"/>
      <c r="G35" s="176"/>
      <c r="H35" s="176"/>
      <c r="I35" s="176"/>
      <c r="J35" s="176"/>
    </row>
    <row r="36" spans="2:10" ht="17.25">
      <c r="B36" s="171" t="s">
        <v>176</v>
      </c>
      <c r="C36" s="176"/>
      <c r="D36" s="190" t="s">
        <v>177</v>
      </c>
      <c r="E36" s="189"/>
      <c r="F36" s="189"/>
      <c r="G36" s="176"/>
      <c r="H36" s="176"/>
      <c r="I36" s="176"/>
      <c r="J36" s="176"/>
    </row>
    <row r="37" spans="2:10" ht="15">
      <c r="B37" s="170"/>
      <c r="C37" s="176"/>
      <c r="D37" s="176"/>
      <c r="E37" s="176"/>
      <c r="F37" s="176"/>
      <c r="G37" s="176"/>
      <c r="H37" s="176"/>
      <c r="I37" s="176"/>
      <c r="J37" s="176"/>
    </row>
    <row r="38" spans="2:10" ht="15">
      <c r="B38" s="170"/>
      <c r="C38" s="176"/>
      <c r="D38" s="176"/>
      <c r="E38" s="176"/>
      <c r="F38" s="176"/>
      <c r="G38" s="176"/>
      <c r="H38" s="176"/>
      <c r="I38" s="176"/>
      <c r="J38" s="176"/>
    </row>
    <row r="39" spans="2:10" ht="17.25">
      <c r="B39" s="174" t="s">
        <v>207</v>
      </c>
      <c r="C39" s="227">
        <v>2</v>
      </c>
      <c r="D39" s="179" t="s">
        <v>198</v>
      </c>
      <c r="E39" s="178"/>
      <c r="F39" s="174" t="s">
        <v>179</v>
      </c>
      <c r="G39" s="228" t="s">
        <v>199</v>
      </c>
      <c r="H39" s="176"/>
      <c r="I39" s="176"/>
      <c r="J39" s="176"/>
    </row>
    <row r="40" spans="2:10" ht="17.25">
      <c r="B40" s="174" t="s">
        <v>207</v>
      </c>
      <c r="C40" s="227">
        <v>1</v>
      </c>
      <c r="D40" s="178" t="s">
        <v>200</v>
      </c>
      <c r="E40" s="178"/>
      <c r="F40" s="174" t="s">
        <v>179</v>
      </c>
      <c r="G40" s="228" t="s">
        <v>201</v>
      </c>
      <c r="H40" s="176"/>
      <c r="I40" s="176"/>
      <c r="J40" s="176"/>
    </row>
    <row r="41" spans="2:10" ht="15">
      <c r="B41" s="180"/>
      <c r="C41" s="191"/>
      <c r="D41" s="191"/>
      <c r="E41" s="191"/>
      <c r="F41" s="191"/>
      <c r="G41" s="191"/>
      <c r="H41" s="191"/>
      <c r="I41" s="191"/>
      <c r="J41" s="191"/>
    </row>
    <row r="42" spans="2:10" ht="7.5" customHeight="1">
      <c r="B42" s="181"/>
      <c r="C42" s="192"/>
      <c r="D42" s="192"/>
      <c r="E42" s="192"/>
      <c r="F42" s="192"/>
      <c r="G42" s="192"/>
      <c r="H42" s="192"/>
      <c r="I42" s="192"/>
      <c r="J42" s="192"/>
    </row>
    <row r="43" spans="2:10" ht="17.25">
      <c r="B43" s="171" t="s">
        <v>178</v>
      </c>
      <c r="C43" s="176"/>
      <c r="D43" s="175" t="s">
        <v>188</v>
      </c>
      <c r="E43" s="176"/>
      <c r="F43" s="176"/>
      <c r="G43" s="176"/>
      <c r="H43" s="171" t="s">
        <v>179</v>
      </c>
      <c r="I43" s="193" t="s">
        <v>180</v>
      </c>
      <c r="J43" s="176"/>
    </row>
    <row r="44" spans="2:10" ht="17.25">
      <c r="B44" s="171" t="s">
        <v>181</v>
      </c>
      <c r="C44" s="176"/>
      <c r="D44" s="194" t="s">
        <v>182</v>
      </c>
      <c r="E44" s="176"/>
      <c r="F44" s="176"/>
      <c r="G44" s="176"/>
      <c r="H44" s="171" t="s">
        <v>183</v>
      </c>
      <c r="I44" s="193" t="s">
        <v>112</v>
      </c>
      <c r="J44" s="176"/>
    </row>
    <row r="45" spans="2:10" ht="17.25">
      <c r="B45" s="171" t="s">
        <v>184</v>
      </c>
      <c r="C45" s="176"/>
      <c r="D45" s="175" t="s">
        <v>185</v>
      </c>
      <c r="E45" s="176"/>
      <c r="F45" s="176"/>
      <c r="G45" s="176"/>
      <c r="H45" s="171" t="s">
        <v>186</v>
      </c>
      <c r="I45" s="195" t="s">
        <v>99</v>
      </c>
      <c r="J45" s="176"/>
    </row>
    <row r="46" spans="2:10" ht="12.75">
      <c r="B46" s="196"/>
      <c r="C46" s="176"/>
      <c r="D46" s="176"/>
      <c r="E46" s="176"/>
      <c r="F46" s="176"/>
      <c r="G46" s="176"/>
      <c r="H46" s="176"/>
      <c r="I46" s="176"/>
      <c r="J46" s="176"/>
    </row>
    <row r="47" spans="2:12" ht="27.75" customHeight="1">
      <c r="B47" s="196"/>
      <c r="C47" s="176"/>
      <c r="D47" s="176"/>
      <c r="E47" s="182"/>
      <c r="F47" s="176"/>
      <c r="G47" s="176"/>
      <c r="H47" s="176"/>
      <c r="I47" s="183"/>
      <c r="J47" s="184"/>
      <c r="L47" s="184"/>
    </row>
  </sheetData>
  <mergeCells count="2">
    <mergeCell ref="B15:I15"/>
    <mergeCell ref="B16:I16"/>
  </mergeCells>
  <printOptions/>
  <pageMargins left="0.5905511811023623" right="0.7874015748031497" top="0.5905511811023623" bottom="0.4724409448818898" header="0.31496062992125984" footer="0.4724409448818898"/>
  <pageSetup horizontalDpi="600" verticalDpi="600" orientation="portrait" paperSize="9" r:id="rId4"/>
  <headerFooter alignWithMargins="0">
    <oddFooter>&amp;C&amp;"Arial Narrow,Tučné"&amp;12 1&amp;R&amp;"Arial Narrow,Tučné"&amp;12HPO 7 - 7 - 35366 r.2</oddFooter>
  </headerFooter>
  <drawing r:id="rId3"/>
  <legacyDrawing r:id="rId2"/>
  <oleObjects>
    <oleObject progId="AutoCAD LT.Drawing.16" shapeId="447793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2">
      <selection activeCell="E31" sqref="E31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195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0</v>
      </c>
      <c r="C5" s="14"/>
      <c r="D5" s="14"/>
      <c r="E5" s="203" t="s">
        <v>166</v>
      </c>
      <c r="F5" s="204"/>
      <c r="G5" s="204"/>
      <c r="H5" s="204"/>
      <c r="I5" s="204"/>
      <c r="J5" s="205"/>
      <c r="K5" s="14"/>
      <c r="L5" s="14"/>
      <c r="M5" s="14"/>
      <c r="N5" s="14"/>
      <c r="O5" s="14" t="s">
        <v>1</v>
      </c>
      <c r="P5" s="15" t="s">
        <v>2</v>
      </c>
      <c r="Q5" s="16"/>
      <c r="R5" s="17"/>
      <c r="S5" s="18"/>
    </row>
    <row r="6" spans="1:19" ht="17.25" customHeight="1" hidden="1">
      <c r="A6" s="13"/>
      <c r="B6" s="14" t="s">
        <v>3</v>
      </c>
      <c r="C6" s="14"/>
      <c r="D6" s="14"/>
      <c r="E6" s="19" t="s">
        <v>4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5</v>
      </c>
      <c r="C7" s="14"/>
      <c r="D7" s="14"/>
      <c r="E7" s="206" t="s">
        <v>168</v>
      </c>
      <c r="F7" s="207"/>
      <c r="G7" s="207"/>
      <c r="H7" s="207"/>
      <c r="I7" s="207"/>
      <c r="J7" s="208"/>
      <c r="K7" s="14"/>
      <c r="L7" s="14"/>
      <c r="M7" s="14"/>
      <c r="N7" s="14"/>
      <c r="O7" s="14" t="s">
        <v>6</v>
      </c>
      <c r="P7" s="23"/>
      <c r="Q7" s="22"/>
      <c r="R7" s="20"/>
      <c r="S7" s="18"/>
    </row>
    <row r="8" spans="1:19" ht="17.25" customHeight="1" hidden="1">
      <c r="A8" s="13"/>
      <c r="B8" s="14" t="s">
        <v>7</v>
      </c>
      <c r="C8" s="14"/>
      <c r="D8" s="14"/>
      <c r="E8" s="19" t="s">
        <v>8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9</v>
      </c>
      <c r="C9" s="14"/>
      <c r="D9" s="14"/>
      <c r="E9" s="209" t="s">
        <v>2</v>
      </c>
      <c r="F9" s="210"/>
      <c r="G9" s="210"/>
      <c r="H9" s="210"/>
      <c r="I9" s="210"/>
      <c r="J9" s="211"/>
      <c r="K9" s="14"/>
      <c r="L9" s="14"/>
      <c r="M9" s="14"/>
      <c r="N9" s="14"/>
      <c r="O9" s="14" t="s">
        <v>10</v>
      </c>
      <c r="P9" s="212"/>
      <c r="Q9" s="210"/>
      <c r="R9" s="211"/>
      <c r="S9" s="18"/>
    </row>
    <row r="10" spans="1:19" ht="17.25" customHeight="1" hidden="1">
      <c r="A10" s="13"/>
      <c r="B10" s="14" t="s">
        <v>11</v>
      </c>
      <c r="C10" s="14"/>
      <c r="D10" s="14"/>
      <c r="E10" s="24" t="s">
        <v>2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12</v>
      </c>
      <c r="C11" s="14"/>
      <c r="D11" s="14"/>
      <c r="E11" s="24" t="s">
        <v>2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13</v>
      </c>
      <c r="C12" s="14"/>
      <c r="D12" s="14"/>
      <c r="E12" s="24" t="s">
        <v>2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4" t="s">
        <v>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4" t="s">
        <v>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4" t="s">
        <v>2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4" t="s">
        <v>2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4" t="s">
        <v>2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4" t="s">
        <v>2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4" t="s">
        <v>2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4" t="s">
        <v>2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4" t="s">
        <v>2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4" t="s">
        <v>2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4" t="s">
        <v>2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5" t="s">
        <v>2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14</v>
      </c>
      <c r="P25" s="14" t="s">
        <v>15</v>
      </c>
      <c r="Q25" s="14"/>
      <c r="R25" s="14"/>
      <c r="S25" s="18"/>
    </row>
    <row r="26" spans="1:19" ht="17.25" customHeight="1">
      <c r="A26" s="13"/>
      <c r="B26" s="14" t="s">
        <v>16</v>
      </c>
      <c r="C26" s="14"/>
      <c r="D26" s="14"/>
      <c r="E26" s="15" t="s">
        <v>189</v>
      </c>
      <c r="F26" s="26"/>
      <c r="G26" s="26"/>
      <c r="H26" s="26"/>
      <c r="I26" s="26"/>
      <c r="J26" s="17"/>
      <c r="K26" s="14"/>
      <c r="L26" s="14"/>
      <c r="M26" s="14"/>
      <c r="N26" s="14"/>
      <c r="O26" s="27"/>
      <c r="P26" s="28"/>
      <c r="Q26" s="29"/>
      <c r="R26" s="30"/>
      <c r="S26" s="18"/>
    </row>
    <row r="27" spans="1:19" ht="17.25" customHeight="1">
      <c r="A27" s="13"/>
      <c r="B27" s="14" t="s">
        <v>17</v>
      </c>
      <c r="C27" s="14"/>
      <c r="D27" s="14"/>
      <c r="E27" s="23" t="s">
        <v>190</v>
      </c>
      <c r="F27" s="14"/>
      <c r="G27" s="14"/>
      <c r="H27" s="14"/>
      <c r="I27" s="14"/>
      <c r="J27" s="20"/>
      <c r="K27" s="14"/>
      <c r="L27" s="14"/>
      <c r="M27" s="14"/>
      <c r="N27" s="14"/>
      <c r="O27" s="27"/>
      <c r="P27" s="28"/>
      <c r="Q27" s="29"/>
      <c r="R27" s="30"/>
      <c r="S27" s="18"/>
    </row>
    <row r="28" spans="1:19" ht="17.25" customHeight="1">
      <c r="A28" s="13"/>
      <c r="B28" s="14" t="s">
        <v>18</v>
      </c>
      <c r="C28" s="14"/>
      <c r="D28" s="14"/>
      <c r="E28" s="23" t="s">
        <v>2</v>
      </c>
      <c r="F28" s="14"/>
      <c r="G28" s="14"/>
      <c r="H28" s="14"/>
      <c r="I28" s="14"/>
      <c r="J28" s="20"/>
      <c r="K28" s="14"/>
      <c r="L28" s="14"/>
      <c r="M28" s="14"/>
      <c r="N28" s="14"/>
      <c r="O28" s="27"/>
      <c r="P28" s="28"/>
      <c r="Q28" s="29"/>
      <c r="R28" s="30"/>
      <c r="S28" s="18"/>
    </row>
    <row r="29" spans="1:19" ht="17.25" customHeight="1">
      <c r="A29" s="13"/>
      <c r="B29" s="14"/>
      <c r="C29" s="14"/>
      <c r="D29" s="14"/>
      <c r="E29" s="31"/>
      <c r="F29" s="32"/>
      <c r="G29" s="32"/>
      <c r="H29" s="32"/>
      <c r="I29" s="32"/>
      <c r="J29" s="33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4" t="s">
        <v>19</v>
      </c>
      <c r="F30" s="14"/>
      <c r="G30" s="14" t="s">
        <v>20</v>
      </c>
      <c r="H30" s="14"/>
      <c r="I30" s="14"/>
      <c r="J30" s="14"/>
      <c r="K30" s="14"/>
      <c r="L30" s="14"/>
      <c r="M30" s="14"/>
      <c r="N30" s="14"/>
      <c r="O30" s="34" t="s">
        <v>21</v>
      </c>
      <c r="P30" s="22"/>
      <c r="Q30" s="22"/>
      <c r="R30" s="35"/>
      <c r="S30" s="18"/>
    </row>
    <row r="31" spans="1:19" ht="17.25" customHeight="1">
      <c r="A31" s="13"/>
      <c r="B31" s="14"/>
      <c r="C31" s="14"/>
      <c r="D31" s="14"/>
      <c r="E31" s="27"/>
      <c r="F31" s="14"/>
      <c r="G31" s="28" t="s">
        <v>165</v>
      </c>
      <c r="H31" s="36"/>
      <c r="I31" s="37"/>
      <c r="J31" s="14"/>
      <c r="K31" s="14"/>
      <c r="L31" s="14"/>
      <c r="M31" s="14"/>
      <c r="N31" s="14"/>
      <c r="O31" s="38" t="s">
        <v>167</v>
      </c>
      <c r="P31" s="22"/>
      <c r="Q31" s="22"/>
      <c r="R31" s="39"/>
      <c r="S31" s="18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22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23</v>
      </c>
      <c r="B34" s="48"/>
      <c r="C34" s="48"/>
      <c r="D34" s="49"/>
      <c r="E34" s="50" t="s">
        <v>24</v>
      </c>
      <c r="F34" s="49"/>
      <c r="G34" s="50" t="s">
        <v>25</v>
      </c>
      <c r="H34" s="48"/>
      <c r="I34" s="49"/>
      <c r="J34" s="50" t="s">
        <v>26</v>
      </c>
      <c r="K34" s="48"/>
      <c r="L34" s="50" t="s">
        <v>27</v>
      </c>
      <c r="M34" s="48"/>
      <c r="N34" s="48"/>
      <c r="O34" s="49"/>
      <c r="P34" s="50" t="s">
        <v>28</v>
      </c>
      <c r="Q34" s="48"/>
      <c r="R34" s="48"/>
      <c r="S34" s="51"/>
    </row>
    <row r="35" spans="1:19" ht="20.25" customHeight="1">
      <c r="A35" s="52"/>
      <c r="B35" s="53"/>
      <c r="C35" s="53"/>
      <c r="D35" s="54">
        <v>0</v>
      </c>
      <c r="E35" s="55">
        <f>IF(D35=0,0,R47/D35)</f>
        <v>0</v>
      </c>
      <c r="F35" s="56"/>
      <c r="G35" s="57"/>
      <c r="H35" s="53"/>
      <c r="I35" s="54">
        <v>0</v>
      </c>
      <c r="J35" s="55">
        <f>IF(I35=0,0,R47/I35)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IF(O35=0,0,R47/O35)</f>
        <v>0</v>
      </c>
      <c r="S35" s="60"/>
    </row>
    <row r="36" spans="1:19" ht="20.25" customHeight="1">
      <c r="A36" s="43"/>
      <c r="B36" s="44"/>
      <c r="C36" s="44"/>
      <c r="D36" s="44"/>
      <c r="E36" s="45" t="s">
        <v>29</v>
      </c>
      <c r="F36" s="44"/>
      <c r="G36" s="44"/>
      <c r="H36" s="44"/>
      <c r="I36" s="44"/>
      <c r="J36" s="61" t="s">
        <v>30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2" t="s">
        <v>31</v>
      </c>
      <c r="B37" s="63"/>
      <c r="C37" s="64" t="s">
        <v>32</v>
      </c>
      <c r="D37" s="65"/>
      <c r="E37" s="65"/>
      <c r="F37" s="66"/>
      <c r="G37" s="62" t="s">
        <v>33</v>
      </c>
      <c r="H37" s="67"/>
      <c r="I37" s="64" t="s">
        <v>34</v>
      </c>
      <c r="J37" s="65"/>
      <c r="K37" s="65"/>
      <c r="L37" s="62" t="s">
        <v>35</v>
      </c>
      <c r="M37" s="67"/>
      <c r="N37" s="64" t="s">
        <v>36</v>
      </c>
      <c r="O37" s="65"/>
      <c r="P37" s="65"/>
      <c r="Q37" s="65"/>
      <c r="R37" s="65"/>
      <c r="S37" s="66"/>
    </row>
    <row r="38" spans="1:19" ht="20.25" customHeight="1">
      <c r="A38" s="68">
        <v>1</v>
      </c>
      <c r="B38" s="69" t="s">
        <v>37</v>
      </c>
      <c r="C38" s="17"/>
      <c r="D38" s="70" t="s">
        <v>38</v>
      </c>
      <c r="E38" s="71"/>
      <c r="F38" s="72"/>
      <c r="G38" s="68">
        <v>8</v>
      </c>
      <c r="H38" s="73" t="s">
        <v>39</v>
      </c>
      <c r="I38" s="30"/>
      <c r="J38" s="74">
        <v>0</v>
      </c>
      <c r="K38" s="75"/>
      <c r="L38" s="68">
        <v>13</v>
      </c>
      <c r="M38" s="28" t="s">
        <v>40</v>
      </c>
      <c r="N38" s="36"/>
      <c r="O38" s="36"/>
      <c r="P38" s="76">
        <f>M49</f>
        <v>21</v>
      </c>
      <c r="Q38" s="77" t="s">
        <v>41</v>
      </c>
      <c r="R38" s="71">
        <v>0</v>
      </c>
      <c r="S38" s="72"/>
    </row>
    <row r="39" spans="1:19" ht="20.25" customHeight="1">
      <c r="A39" s="68">
        <v>2</v>
      </c>
      <c r="B39" s="78"/>
      <c r="C39" s="33"/>
      <c r="D39" s="70" t="s">
        <v>42</v>
      </c>
      <c r="E39" s="71"/>
      <c r="F39" s="72"/>
      <c r="G39" s="68">
        <v>9</v>
      </c>
      <c r="H39" s="14" t="s">
        <v>43</v>
      </c>
      <c r="I39" s="70"/>
      <c r="J39" s="74">
        <v>0</v>
      </c>
      <c r="K39" s="75"/>
      <c r="L39" s="68">
        <v>14</v>
      </c>
      <c r="M39" s="28" t="s">
        <v>44</v>
      </c>
      <c r="N39" s="36"/>
      <c r="O39" s="36"/>
      <c r="P39" s="76">
        <f>M49</f>
        <v>21</v>
      </c>
      <c r="Q39" s="77" t="s">
        <v>41</v>
      </c>
      <c r="R39" s="71">
        <v>0</v>
      </c>
      <c r="S39" s="72"/>
    </row>
    <row r="40" spans="1:19" ht="20.25" customHeight="1">
      <c r="A40" s="68">
        <v>3</v>
      </c>
      <c r="B40" s="69" t="s">
        <v>45</v>
      </c>
      <c r="C40" s="17"/>
      <c r="D40" s="70" t="s">
        <v>38</v>
      </c>
      <c r="E40" s="71"/>
      <c r="F40" s="72"/>
      <c r="G40" s="68">
        <v>10</v>
      </c>
      <c r="H40" s="73" t="s">
        <v>46</v>
      </c>
      <c r="I40" s="30"/>
      <c r="J40" s="74">
        <v>0</v>
      </c>
      <c r="K40" s="75"/>
      <c r="L40" s="68">
        <v>15</v>
      </c>
      <c r="M40" s="28" t="s">
        <v>47</v>
      </c>
      <c r="N40" s="36"/>
      <c r="O40" s="36"/>
      <c r="P40" s="76">
        <f>M49</f>
        <v>21</v>
      </c>
      <c r="Q40" s="77" t="s">
        <v>41</v>
      </c>
      <c r="R40" s="71">
        <v>0</v>
      </c>
      <c r="S40" s="72"/>
    </row>
    <row r="41" spans="1:19" ht="20.25" customHeight="1">
      <c r="A41" s="68">
        <v>4</v>
      </c>
      <c r="B41" s="78"/>
      <c r="C41" s="33"/>
      <c r="D41" s="70" t="s">
        <v>42</v>
      </c>
      <c r="E41" s="71"/>
      <c r="F41" s="72"/>
      <c r="G41" s="68">
        <v>11</v>
      </c>
      <c r="H41" s="73"/>
      <c r="I41" s="30"/>
      <c r="J41" s="74">
        <v>0</v>
      </c>
      <c r="K41" s="75"/>
      <c r="L41" s="68">
        <v>16</v>
      </c>
      <c r="M41" s="28" t="s">
        <v>48</v>
      </c>
      <c r="N41" s="36"/>
      <c r="O41" s="36"/>
      <c r="P41" s="76">
        <f>M49</f>
        <v>21</v>
      </c>
      <c r="Q41" s="77" t="s">
        <v>41</v>
      </c>
      <c r="R41" s="71">
        <v>0</v>
      </c>
      <c r="S41" s="72"/>
    </row>
    <row r="42" spans="1:19" ht="20.25" customHeight="1">
      <c r="A42" s="68">
        <v>5</v>
      </c>
      <c r="B42" s="69" t="s">
        <v>49</v>
      </c>
      <c r="C42" s="17"/>
      <c r="D42" s="70" t="s">
        <v>38</v>
      </c>
      <c r="E42" s="71"/>
      <c r="F42" s="72"/>
      <c r="G42" s="79"/>
      <c r="H42" s="36"/>
      <c r="I42" s="30"/>
      <c r="J42" s="80"/>
      <c r="K42" s="75"/>
      <c r="L42" s="68">
        <v>17</v>
      </c>
      <c r="M42" s="28" t="s">
        <v>50</v>
      </c>
      <c r="N42" s="36"/>
      <c r="O42" s="36"/>
      <c r="P42" s="76">
        <f>M49</f>
        <v>21</v>
      </c>
      <c r="Q42" s="77" t="s">
        <v>41</v>
      </c>
      <c r="R42" s="71">
        <v>0</v>
      </c>
      <c r="S42" s="72"/>
    </row>
    <row r="43" spans="1:19" ht="20.25" customHeight="1">
      <c r="A43" s="68">
        <v>6</v>
      </c>
      <c r="B43" s="78"/>
      <c r="C43" s="33"/>
      <c r="D43" s="70" t="s">
        <v>42</v>
      </c>
      <c r="E43" s="71"/>
      <c r="F43" s="72"/>
      <c r="G43" s="79"/>
      <c r="H43" s="36"/>
      <c r="I43" s="30"/>
      <c r="J43" s="80"/>
      <c r="K43" s="75"/>
      <c r="L43" s="68">
        <v>18</v>
      </c>
      <c r="M43" s="73" t="s">
        <v>51</v>
      </c>
      <c r="N43" s="36"/>
      <c r="O43" s="36"/>
      <c r="P43" s="36"/>
      <c r="Q43" s="30"/>
      <c r="R43" s="71">
        <f>SUMIF('Soupis s VV'!O15:O39,1024,'Soupis s VV'!I15:I39)</f>
        <v>0</v>
      </c>
      <c r="S43" s="72"/>
    </row>
    <row r="44" spans="1:19" ht="20.25" customHeight="1">
      <c r="A44" s="68">
        <v>7</v>
      </c>
      <c r="B44" s="81" t="s">
        <v>52</v>
      </c>
      <c r="C44" s="36"/>
      <c r="D44" s="30"/>
      <c r="E44" s="82"/>
      <c r="F44" s="46"/>
      <c r="G44" s="68">
        <v>12</v>
      </c>
      <c r="H44" s="81" t="s">
        <v>53</v>
      </c>
      <c r="I44" s="30"/>
      <c r="J44" s="83">
        <f>SUM(J38:J41)</f>
        <v>0</v>
      </c>
      <c r="K44" s="84"/>
      <c r="L44" s="68">
        <v>19</v>
      </c>
      <c r="M44" s="69" t="s">
        <v>54</v>
      </c>
      <c r="N44" s="26"/>
      <c r="O44" s="26"/>
      <c r="P44" s="26"/>
      <c r="Q44" s="85"/>
      <c r="R44" s="82">
        <f>SUM(R38:R43)</f>
        <v>0</v>
      </c>
      <c r="S44" s="46"/>
    </row>
    <row r="45" spans="1:19" ht="20.25" customHeight="1">
      <c r="A45" s="86">
        <v>20</v>
      </c>
      <c r="B45" s="87" t="s">
        <v>55</v>
      </c>
      <c r="C45" s="88"/>
      <c r="D45" s="89"/>
      <c r="E45" s="90"/>
      <c r="F45" s="42"/>
      <c r="G45" s="86">
        <v>21</v>
      </c>
      <c r="H45" s="87" t="s">
        <v>56</v>
      </c>
      <c r="I45" s="89"/>
      <c r="J45" s="91">
        <v>0</v>
      </c>
      <c r="K45" s="92">
        <f>M49</f>
        <v>21</v>
      </c>
      <c r="L45" s="86">
        <v>22</v>
      </c>
      <c r="M45" s="87" t="s">
        <v>57</v>
      </c>
      <c r="N45" s="88"/>
      <c r="O45" s="88"/>
      <c r="P45" s="88"/>
      <c r="Q45" s="89"/>
      <c r="R45" s="90">
        <f>SUMIF('Soupis s VV'!O15:O39,"&lt;4",'Soupis s VV'!I15:I39)+SUMIF('Soupis s VV'!O15:O39,"&gt;1024",'Soupis s VV'!I15:I39)</f>
        <v>0</v>
      </c>
      <c r="S45" s="42"/>
    </row>
    <row r="46" spans="1:19" ht="20.25" customHeight="1">
      <c r="A46" s="93" t="s">
        <v>17</v>
      </c>
      <c r="B46" s="11"/>
      <c r="C46" s="11"/>
      <c r="D46" s="11"/>
      <c r="E46" s="11"/>
      <c r="F46" s="94"/>
      <c r="G46" s="95"/>
      <c r="H46" s="11"/>
      <c r="I46" s="11"/>
      <c r="J46" s="11"/>
      <c r="K46" s="11"/>
      <c r="L46" s="62" t="s">
        <v>58</v>
      </c>
      <c r="M46" s="49"/>
      <c r="N46" s="64" t="s">
        <v>59</v>
      </c>
      <c r="O46" s="48"/>
      <c r="P46" s="48"/>
      <c r="Q46" s="48"/>
      <c r="R46" s="48"/>
      <c r="S46" s="51"/>
    </row>
    <row r="47" spans="1:19" ht="20.25" customHeight="1">
      <c r="A47" s="13"/>
      <c r="B47" s="14"/>
      <c r="C47" s="14"/>
      <c r="D47" s="14"/>
      <c r="E47" s="14"/>
      <c r="F47" s="20"/>
      <c r="G47" s="96"/>
      <c r="H47" s="14"/>
      <c r="I47" s="14"/>
      <c r="J47" s="14"/>
      <c r="K47" s="14"/>
      <c r="L47" s="68">
        <v>23</v>
      </c>
      <c r="M47" s="73" t="s">
        <v>60</v>
      </c>
      <c r="N47" s="36"/>
      <c r="O47" s="36"/>
      <c r="P47" s="36"/>
      <c r="Q47" s="72"/>
      <c r="R47" s="82">
        <f>ROUND(E44+J44+R44+E45+J45+R45,2)</f>
        <v>0</v>
      </c>
      <c r="S47" s="97">
        <f>E44+J44+R44+E45+J45+R45</f>
        <v>0</v>
      </c>
    </row>
    <row r="48" spans="1:19" ht="20.25" customHeight="1">
      <c r="A48" s="98" t="s">
        <v>61</v>
      </c>
      <c r="B48" s="32"/>
      <c r="C48" s="32"/>
      <c r="D48" s="32"/>
      <c r="E48" s="32"/>
      <c r="F48" s="33"/>
      <c r="G48" s="99" t="s">
        <v>62</v>
      </c>
      <c r="H48" s="32"/>
      <c r="I48" s="32"/>
      <c r="J48" s="32"/>
      <c r="K48" s="32"/>
      <c r="L48" s="68">
        <v>24</v>
      </c>
      <c r="M48" s="198">
        <v>15</v>
      </c>
      <c r="N48" s="33" t="s">
        <v>41</v>
      </c>
      <c r="O48" s="100">
        <f>R47-O49</f>
        <v>0</v>
      </c>
      <c r="P48" s="36" t="s">
        <v>63</v>
      </c>
      <c r="Q48" s="30"/>
      <c r="R48" s="101">
        <f>ROUNDUP(O48*M48/100,1)</f>
        <v>0</v>
      </c>
      <c r="S48" s="102">
        <f>O48*M48/100</f>
        <v>0</v>
      </c>
    </row>
    <row r="49" spans="1:19" ht="20.25" customHeight="1">
      <c r="A49" s="103" t="s">
        <v>16</v>
      </c>
      <c r="B49" s="26"/>
      <c r="C49" s="26"/>
      <c r="D49" s="26"/>
      <c r="E49" s="26"/>
      <c r="F49" s="17"/>
      <c r="G49" s="104"/>
      <c r="H49" s="26"/>
      <c r="I49" s="26"/>
      <c r="J49" s="26"/>
      <c r="K49" s="26"/>
      <c r="L49" s="68">
        <v>25</v>
      </c>
      <c r="M49" s="199">
        <v>21</v>
      </c>
      <c r="N49" s="30" t="s">
        <v>41</v>
      </c>
      <c r="O49" s="100">
        <f>ROUND(SUMIF('Soupis s VV'!N15:N39,M49,'Soupis s VV'!I15:I39)+SUMIF(P38:P42,M49,R38:R42)+IF(K45=M49,J45,0),2)</f>
        <v>0</v>
      </c>
      <c r="P49" s="36" t="s">
        <v>63</v>
      </c>
      <c r="Q49" s="30"/>
      <c r="R49" s="71">
        <f>ROUNDUP(O49*M49/100,1)</f>
        <v>0</v>
      </c>
      <c r="S49" s="105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6"/>
      <c r="H50" s="14"/>
      <c r="I50" s="14"/>
      <c r="J50" s="14"/>
      <c r="K50" s="14"/>
      <c r="L50" s="86">
        <v>26</v>
      </c>
      <c r="M50" s="106" t="s">
        <v>64</v>
      </c>
      <c r="N50" s="88"/>
      <c r="O50" s="88"/>
      <c r="P50" s="88"/>
      <c r="Q50" s="107"/>
      <c r="R50" s="108">
        <f>R47+R48+R49</f>
        <v>0</v>
      </c>
      <c r="S50" s="109"/>
    </row>
    <row r="51" spans="1:19" ht="20.25" customHeight="1">
      <c r="A51" s="98" t="s">
        <v>61</v>
      </c>
      <c r="B51" s="32"/>
      <c r="C51" s="32"/>
      <c r="D51" s="32"/>
      <c r="E51" s="32"/>
      <c r="F51" s="33"/>
      <c r="G51" s="99" t="s">
        <v>62</v>
      </c>
      <c r="H51" s="32"/>
      <c r="I51" s="32"/>
      <c r="J51" s="32"/>
      <c r="K51" s="32"/>
      <c r="L51" s="62" t="s">
        <v>65</v>
      </c>
      <c r="M51" s="49"/>
      <c r="N51" s="64" t="s">
        <v>66</v>
      </c>
      <c r="O51" s="48"/>
      <c r="P51" s="48"/>
      <c r="Q51" s="48"/>
      <c r="R51" s="110"/>
      <c r="S51" s="51"/>
    </row>
    <row r="52" spans="1:19" ht="20.25" customHeight="1">
      <c r="A52" s="103" t="s">
        <v>18</v>
      </c>
      <c r="B52" s="26"/>
      <c r="C52" s="26"/>
      <c r="D52" s="26"/>
      <c r="E52" s="26"/>
      <c r="F52" s="17"/>
      <c r="G52" s="104"/>
      <c r="H52" s="26"/>
      <c r="I52" s="26"/>
      <c r="J52" s="26"/>
      <c r="K52" s="26"/>
      <c r="L52" s="68">
        <v>27</v>
      </c>
      <c r="M52" s="73" t="s">
        <v>67</v>
      </c>
      <c r="N52" s="36"/>
      <c r="O52" s="36"/>
      <c r="P52" s="36"/>
      <c r="Q52" s="30"/>
      <c r="R52" s="71">
        <v>0</v>
      </c>
      <c r="S52" s="72"/>
    </row>
    <row r="53" spans="1:19" ht="20.25" customHeight="1">
      <c r="A53" s="13"/>
      <c r="B53" s="14"/>
      <c r="C53" s="14"/>
      <c r="D53" s="14"/>
      <c r="E53" s="14"/>
      <c r="F53" s="20"/>
      <c r="G53" s="96"/>
      <c r="H53" s="14"/>
      <c r="I53" s="14"/>
      <c r="J53" s="14"/>
      <c r="K53" s="14"/>
      <c r="L53" s="68">
        <v>28</v>
      </c>
      <c r="M53" s="73" t="s">
        <v>68</v>
      </c>
      <c r="N53" s="36"/>
      <c r="O53" s="36"/>
      <c r="P53" s="36"/>
      <c r="Q53" s="30"/>
      <c r="R53" s="71">
        <v>0</v>
      </c>
      <c r="S53" s="72"/>
    </row>
    <row r="54" spans="1:19" ht="20.25" customHeight="1">
      <c r="A54" s="111" t="s">
        <v>61</v>
      </c>
      <c r="B54" s="41"/>
      <c r="C54" s="41"/>
      <c r="D54" s="41"/>
      <c r="E54" s="41"/>
      <c r="F54" s="112"/>
      <c r="G54" s="113" t="s">
        <v>62</v>
      </c>
      <c r="H54" s="41"/>
      <c r="I54" s="41"/>
      <c r="J54" s="41"/>
      <c r="K54" s="41"/>
      <c r="L54" s="86">
        <v>29</v>
      </c>
      <c r="M54" s="87" t="s">
        <v>69</v>
      </c>
      <c r="N54" s="88"/>
      <c r="O54" s="88"/>
      <c r="P54" s="88"/>
      <c r="Q54" s="89"/>
      <c r="R54" s="55">
        <v>0</v>
      </c>
      <c r="S54" s="114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  <headerFooter alignWithMargins="0">
    <oddFooter>&amp;L&amp;"Arial Narrow,Tučné"&amp;12 1825-2784-1-410-000&amp;C&amp;"Arial Narrow,Tučné"&amp;12&amp;P+1&amp;R&amp;"Arial Narrow,Tučné"&amp;12HPO 7 - 7 - 35366 r.2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showGridLines="0" zoomScalePageLayoutView="0" workbookViewId="0" topLeftCell="A1">
      <pane ySplit="13" topLeftCell="BM14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5" t="s">
        <v>196</v>
      </c>
      <c r="B1" s="116"/>
      <c r="C1" s="116"/>
      <c r="D1" s="116"/>
      <c r="E1" s="116"/>
    </row>
    <row r="2" spans="1:5" ht="12" customHeight="1">
      <c r="A2" s="117" t="s">
        <v>70</v>
      </c>
      <c r="B2" s="118" t="str">
        <f>'Krycí list'!E5</f>
        <v>Náhradní parkovací plocha v Ostravě-Vítkovicích - OBSLUŽNÁ KOMUNIKACE</v>
      </c>
      <c r="C2" s="119"/>
      <c r="D2" s="119"/>
      <c r="E2" s="119"/>
    </row>
    <row r="3" spans="1:5" ht="12" customHeight="1">
      <c r="A3" s="117" t="s">
        <v>71</v>
      </c>
      <c r="B3" s="118" t="str">
        <f>'Krycí list'!E7</f>
        <v>00 - Vedlejší a ostatní náklady stavby</v>
      </c>
      <c r="C3" s="120"/>
      <c r="D3" s="118"/>
      <c r="E3" s="121"/>
    </row>
    <row r="4" spans="1:5" ht="12" customHeight="1">
      <c r="A4" s="117" t="s">
        <v>72</v>
      </c>
      <c r="B4" s="118" t="str">
        <f>'Krycí list'!E9</f>
        <v> </v>
      </c>
      <c r="C4" s="120"/>
      <c r="D4" s="118"/>
      <c r="E4" s="121"/>
    </row>
    <row r="5" spans="1:5" ht="12" customHeight="1">
      <c r="A5" s="118" t="s">
        <v>73</v>
      </c>
      <c r="B5" s="118" t="str">
        <f>'Krycí list'!P5</f>
        <v> </v>
      </c>
      <c r="C5" s="120"/>
      <c r="D5" s="118"/>
      <c r="E5" s="121"/>
    </row>
    <row r="6" spans="1:5" ht="6" customHeight="1">
      <c r="A6" s="118"/>
      <c r="B6" s="118"/>
      <c r="C6" s="120"/>
      <c r="D6" s="118"/>
      <c r="E6" s="121"/>
    </row>
    <row r="7" spans="1:5" ht="12" customHeight="1">
      <c r="A7" s="118" t="s">
        <v>74</v>
      </c>
      <c r="B7" s="118" t="str">
        <f>'Krycí list'!E26</f>
        <v>Vítkovice ARÉNA, a.s.</v>
      </c>
      <c r="C7" s="120"/>
      <c r="D7" s="118"/>
      <c r="E7" s="121"/>
    </row>
    <row r="8" spans="1:5" ht="12" customHeight="1">
      <c r="A8" s="118" t="s">
        <v>75</v>
      </c>
      <c r="B8" s="118" t="str">
        <f>'Krycí list'!E28</f>
        <v> </v>
      </c>
      <c r="C8" s="120"/>
      <c r="D8" s="118"/>
      <c r="E8" s="121"/>
    </row>
    <row r="9" spans="1:5" ht="12" customHeight="1">
      <c r="A9" s="118" t="s">
        <v>76</v>
      </c>
      <c r="B9" s="186">
        <v>41236</v>
      </c>
      <c r="C9" s="120"/>
      <c r="D9" s="118"/>
      <c r="E9" s="121"/>
    </row>
    <row r="10" spans="1:5" ht="6" customHeight="1">
      <c r="A10" s="116"/>
      <c r="B10" s="116"/>
      <c r="C10" s="116"/>
      <c r="D10" s="116"/>
      <c r="E10" s="116"/>
    </row>
    <row r="11" spans="1:5" ht="12" customHeight="1">
      <c r="A11" s="122" t="s">
        <v>77</v>
      </c>
      <c r="B11" s="123" t="s">
        <v>78</v>
      </c>
      <c r="C11" s="124" t="s">
        <v>79</v>
      </c>
      <c r="D11" s="125" t="s">
        <v>80</v>
      </c>
      <c r="E11" s="124" t="s">
        <v>81</v>
      </c>
    </row>
    <row r="12" spans="1:5" ht="12" customHeight="1">
      <c r="A12" s="126">
        <v>1</v>
      </c>
      <c r="B12" s="127">
        <v>2</v>
      </c>
      <c r="C12" s="128">
        <v>3</v>
      </c>
      <c r="D12" s="129">
        <v>4</v>
      </c>
      <c r="E12" s="128">
        <v>5</v>
      </c>
    </row>
    <row r="13" spans="1:5" ht="3.75" customHeight="1">
      <c r="A13" s="130"/>
      <c r="B13" s="131"/>
      <c r="C13" s="131"/>
      <c r="D13" s="131"/>
      <c r="E13" s="132"/>
    </row>
    <row r="14" spans="1:5" s="133" customFormat="1" ht="12.75" customHeight="1">
      <c r="A14" s="134" t="str">
        <f>'Soupis s VV'!D15</f>
        <v>OST</v>
      </c>
      <c r="B14" s="135" t="str">
        <f>'Soupis s VV'!E15</f>
        <v>Zařízení staveniště</v>
      </c>
      <c r="C14" s="136">
        <f>'Soupis s VV'!I15</f>
        <v>0</v>
      </c>
      <c r="D14" s="137">
        <f>'Soupis s VV'!K15</f>
        <v>0</v>
      </c>
      <c r="E14" s="137">
        <f>'Soupis s VV'!M15</f>
        <v>0</v>
      </c>
    </row>
    <row r="15" spans="1:5" s="133" customFormat="1" ht="12.75" customHeight="1">
      <c r="A15" s="134" t="str">
        <f>'Soupis s VV'!D27</f>
        <v>OST 1</v>
      </c>
      <c r="B15" s="135" t="str">
        <f>'Soupis s VV'!E27</f>
        <v>Ostatní náklady</v>
      </c>
      <c r="C15" s="136">
        <f>'Soupis s VV'!I27</f>
        <v>0</v>
      </c>
      <c r="D15" s="137">
        <f>'Soupis s VV'!K27</f>
        <v>0</v>
      </c>
      <c r="E15" s="137">
        <f>'Soupis s VV'!M27</f>
        <v>0</v>
      </c>
    </row>
    <row r="16" spans="2:5" s="138" customFormat="1" ht="12.75" customHeight="1">
      <c r="B16" s="139" t="s">
        <v>82</v>
      </c>
      <c r="C16" s="140">
        <f>'Soupis s VV'!I39</f>
        <v>0</v>
      </c>
      <c r="D16" s="141">
        <f>'Soupis s VV'!K39</f>
        <v>0</v>
      </c>
      <c r="E16" s="141">
        <f>'Soupis s VV'!M39</f>
        <v>0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6" r:id="rId1"/>
  <headerFooter alignWithMargins="0">
    <oddFooter>&amp;L&amp;"Arial Narrow,Tučné"&amp;12 1825-2784-1-410-000&amp;C&amp;"Arial Narrow,Tučné"&amp;12&amp;P+2&amp;R&amp;"Arial Narrow,Tučné"&amp;12HPO 7 - 7 - 35366 r.2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39"/>
  <sheetViews>
    <sheetView showGridLines="0" zoomScalePageLayoutView="0" workbookViewId="0" topLeftCell="A1">
      <pane ySplit="14" topLeftCell="BM15" activePane="bottomLeft" state="frozen"/>
      <selection pane="topLeft" activeCell="A1" sqref="A1"/>
      <selection pane="bottomLeft" activeCell="A10" sqref="A10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5" t="s">
        <v>197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3"/>
      <c r="P1" s="143"/>
      <c r="Q1" s="142"/>
      <c r="R1" s="142"/>
      <c r="S1" s="142"/>
      <c r="T1" s="142"/>
    </row>
    <row r="2" spans="1:20" ht="11.25" customHeight="1">
      <c r="A2" s="117" t="s">
        <v>70</v>
      </c>
      <c r="B2" s="118"/>
      <c r="C2" s="118" t="str">
        <f>'Krycí list'!E5</f>
        <v>Náhradní parkovací plocha v Ostravě-Vítkovicích - OBSLUŽNÁ KOMUNIKACE</v>
      </c>
      <c r="D2" s="118"/>
      <c r="E2" s="118"/>
      <c r="F2" s="118"/>
      <c r="G2" s="118"/>
      <c r="H2" s="118"/>
      <c r="I2" s="118"/>
      <c r="J2" s="118"/>
      <c r="K2" s="118"/>
      <c r="L2" s="142"/>
      <c r="M2" s="142"/>
      <c r="N2" s="142"/>
      <c r="O2" s="143"/>
      <c r="P2" s="143"/>
      <c r="Q2" s="142"/>
      <c r="R2" s="142"/>
      <c r="S2" s="142"/>
      <c r="T2" s="142"/>
    </row>
    <row r="3" spans="1:20" ht="11.25" customHeight="1">
      <c r="A3" s="117" t="s">
        <v>71</v>
      </c>
      <c r="B3" s="118"/>
      <c r="C3" s="118" t="str">
        <f>'Krycí list'!E7</f>
        <v>00 - Vedlejší a ostatní náklady stavby</v>
      </c>
      <c r="D3" s="118"/>
      <c r="E3" s="118"/>
      <c r="F3" s="118"/>
      <c r="G3" s="118"/>
      <c r="H3" s="118"/>
      <c r="I3" s="118"/>
      <c r="J3" s="118"/>
      <c r="K3" s="118"/>
      <c r="L3" s="142"/>
      <c r="M3" s="142"/>
      <c r="N3" s="142"/>
      <c r="O3" s="143"/>
      <c r="P3" s="143"/>
      <c r="Q3" s="142"/>
      <c r="R3" s="142"/>
      <c r="S3" s="142"/>
      <c r="T3" s="142"/>
    </row>
    <row r="4" spans="1:20" ht="11.25" customHeight="1">
      <c r="A4" s="117" t="s">
        <v>72</v>
      </c>
      <c r="B4" s="118"/>
      <c r="C4" s="118" t="str">
        <f>'Krycí list'!E9</f>
        <v> </v>
      </c>
      <c r="D4" s="118"/>
      <c r="E4" s="118"/>
      <c r="F4" s="118"/>
      <c r="G4" s="118"/>
      <c r="H4" s="118"/>
      <c r="I4" s="118"/>
      <c r="J4" s="118"/>
      <c r="K4" s="118"/>
      <c r="L4" s="142"/>
      <c r="M4" s="142"/>
      <c r="N4" s="142"/>
      <c r="O4" s="143"/>
      <c r="P4" s="143"/>
      <c r="Q4" s="142"/>
      <c r="R4" s="142"/>
      <c r="S4" s="142"/>
      <c r="T4" s="142"/>
    </row>
    <row r="5" spans="1:20" ht="11.25" customHeight="1">
      <c r="A5" s="118" t="s">
        <v>83</v>
      </c>
      <c r="B5" s="118"/>
      <c r="C5" s="118" t="str">
        <f>'Krycí list'!P5</f>
        <v> </v>
      </c>
      <c r="D5" s="118"/>
      <c r="E5" s="118"/>
      <c r="F5" s="118"/>
      <c r="G5" s="118"/>
      <c r="H5" s="118"/>
      <c r="I5" s="118"/>
      <c r="J5" s="118"/>
      <c r="K5" s="118"/>
      <c r="L5" s="142"/>
      <c r="M5" s="142"/>
      <c r="N5" s="142"/>
      <c r="O5" s="143"/>
      <c r="P5" s="143"/>
      <c r="Q5" s="142"/>
      <c r="R5" s="142"/>
      <c r="S5" s="142"/>
      <c r="T5" s="142"/>
    </row>
    <row r="6" spans="1:20" ht="6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42"/>
      <c r="M6" s="142"/>
      <c r="N6" s="142"/>
      <c r="O6" s="143"/>
      <c r="P6" s="143"/>
      <c r="Q6" s="142"/>
      <c r="R6" s="142"/>
      <c r="S6" s="142"/>
      <c r="T6" s="142"/>
    </row>
    <row r="7" spans="1:20" ht="11.25" customHeight="1">
      <c r="A7" s="118" t="s">
        <v>74</v>
      </c>
      <c r="B7" s="118"/>
      <c r="C7" s="118" t="str">
        <f>'Krycí list'!E26</f>
        <v>Vítkovice ARÉNA, a.s.</v>
      </c>
      <c r="D7" s="118"/>
      <c r="E7" s="118"/>
      <c r="F7" s="118"/>
      <c r="G7" s="118"/>
      <c r="H7" s="118"/>
      <c r="I7" s="118"/>
      <c r="J7" s="118"/>
      <c r="K7" s="118"/>
      <c r="L7" s="142"/>
      <c r="M7" s="142"/>
      <c r="N7" s="142"/>
      <c r="O7" s="143"/>
      <c r="P7" s="143"/>
      <c r="Q7" s="142"/>
      <c r="R7" s="142"/>
      <c r="S7" s="142"/>
      <c r="T7" s="142"/>
    </row>
    <row r="8" spans="1:20" ht="11.25" customHeight="1">
      <c r="A8" s="118" t="s">
        <v>75</v>
      </c>
      <c r="B8" s="118"/>
      <c r="C8" s="118" t="str">
        <f>'Krycí list'!E28</f>
        <v> </v>
      </c>
      <c r="D8" s="118"/>
      <c r="E8" s="118"/>
      <c r="F8" s="118"/>
      <c r="G8" s="118"/>
      <c r="H8" s="118"/>
      <c r="I8" s="118"/>
      <c r="J8" s="118"/>
      <c r="K8" s="118"/>
      <c r="L8" s="142"/>
      <c r="M8" s="142"/>
      <c r="N8" s="142"/>
      <c r="O8" s="143"/>
      <c r="P8" s="143"/>
      <c r="Q8" s="142"/>
      <c r="R8" s="142"/>
      <c r="S8" s="142"/>
      <c r="T8" s="142"/>
    </row>
    <row r="9" spans="1:20" ht="11.25" customHeight="1">
      <c r="A9" s="118" t="s">
        <v>76</v>
      </c>
      <c r="B9" s="118"/>
      <c r="C9" s="213">
        <v>41236</v>
      </c>
      <c r="D9" s="214"/>
      <c r="E9" s="118"/>
      <c r="F9" s="118"/>
      <c r="G9" s="118"/>
      <c r="H9" s="118"/>
      <c r="I9" s="118"/>
      <c r="J9" s="118"/>
      <c r="K9" s="118"/>
      <c r="L9" s="142"/>
      <c r="M9" s="142"/>
      <c r="N9" s="142"/>
      <c r="O9" s="143"/>
      <c r="P9" s="143"/>
      <c r="Q9" s="142"/>
      <c r="R9" s="142"/>
      <c r="S9" s="142"/>
      <c r="T9" s="142"/>
    </row>
    <row r="10" spans="1:20" ht="11.25" customHeight="1">
      <c r="A10" s="118"/>
      <c r="B10" s="118"/>
      <c r="C10" s="118"/>
      <c r="D10" s="118"/>
      <c r="E10" s="187" t="s">
        <v>192</v>
      </c>
      <c r="F10" s="118"/>
      <c r="G10" s="118"/>
      <c r="H10" s="118"/>
      <c r="I10" s="118"/>
      <c r="J10" s="118"/>
      <c r="K10" s="118"/>
      <c r="L10" s="142"/>
      <c r="M10" s="142"/>
      <c r="N10" s="142"/>
      <c r="O10" s="143"/>
      <c r="P10" s="143"/>
      <c r="Q10" s="142"/>
      <c r="R10" s="142"/>
      <c r="S10" s="142"/>
      <c r="T10" s="142"/>
    </row>
    <row r="11" spans="1:20" ht="5.25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3"/>
      <c r="P11" s="143"/>
      <c r="Q11" s="142"/>
      <c r="R11" s="142"/>
      <c r="S11" s="142"/>
      <c r="T11" s="142"/>
    </row>
    <row r="12" spans="1:21" ht="21.75" customHeight="1">
      <c r="A12" s="122" t="s">
        <v>84</v>
      </c>
      <c r="B12" s="123" t="s">
        <v>85</v>
      </c>
      <c r="C12" s="123" t="s">
        <v>86</v>
      </c>
      <c r="D12" s="123" t="s">
        <v>87</v>
      </c>
      <c r="E12" s="123" t="s">
        <v>78</v>
      </c>
      <c r="F12" s="123" t="s">
        <v>88</v>
      </c>
      <c r="G12" s="123" t="s">
        <v>89</v>
      </c>
      <c r="H12" s="123" t="s">
        <v>90</v>
      </c>
      <c r="I12" s="123" t="s">
        <v>79</v>
      </c>
      <c r="J12" s="123" t="s">
        <v>91</v>
      </c>
      <c r="K12" s="123" t="s">
        <v>80</v>
      </c>
      <c r="L12" s="123" t="s">
        <v>92</v>
      </c>
      <c r="M12" s="123" t="s">
        <v>93</v>
      </c>
      <c r="N12" s="123" t="s">
        <v>94</v>
      </c>
      <c r="O12" s="144" t="s">
        <v>95</v>
      </c>
      <c r="P12" s="145" t="s">
        <v>96</v>
      </c>
      <c r="Q12" s="123"/>
      <c r="R12" s="123"/>
      <c r="S12" s="123"/>
      <c r="T12" s="146" t="s">
        <v>97</v>
      </c>
      <c r="U12" s="147"/>
    </row>
    <row r="13" spans="1:21" ht="11.25" customHeight="1">
      <c r="A13" s="126">
        <v>1</v>
      </c>
      <c r="B13" s="127">
        <v>2</v>
      </c>
      <c r="C13" s="127">
        <v>3</v>
      </c>
      <c r="D13" s="127">
        <v>4</v>
      </c>
      <c r="E13" s="127">
        <v>5</v>
      </c>
      <c r="F13" s="127">
        <v>6</v>
      </c>
      <c r="G13" s="127">
        <v>7</v>
      </c>
      <c r="H13" s="127">
        <v>8</v>
      </c>
      <c r="I13" s="127">
        <v>9</v>
      </c>
      <c r="J13" s="127"/>
      <c r="K13" s="127"/>
      <c r="L13" s="127"/>
      <c r="M13" s="127"/>
      <c r="N13" s="127">
        <v>10</v>
      </c>
      <c r="O13" s="148">
        <v>11</v>
      </c>
      <c r="P13" s="149">
        <v>12</v>
      </c>
      <c r="Q13" s="127"/>
      <c r="R13" s="127"/>
      <c r="S13" s="127"/>
      <c r="T13" s="150">
        <v>11</v>
      </c>
      <c r="U13" s="147"/>
    </row>
    <row r="14" spans="1:20" ht="3.75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3"/>
      <c r="P14" s="151"/>
      <c r="Q14" s="142"/>
      <c r="R14" s="142"/>
      <c r="S14" s="142"/>
      <c r="T14" s="142"/>
    </row>
    <row r="15" spans="1:16" s="133" customFormat="1" ht="12.75" customHeight="1">
      <c r="A15" s="152"/>
      <c r="B15" s="153" t="s">
        <v>58</v>
      </c>
      <c r="C15" s="152"/>
      <c r="D15" s="152" t="s">
        <v>98</v>
      </c>
      <c r="E15" s="152" t="s">
        <v>40</v>
      </c>
      <c r="F15" s="152"/>
      <c r="G15" s="152"/>
      <c r="H15" s="152"/>
      <c r="I15" s="154">
        <f>SUM(I16:I26)</f>
        <v>0</v>
      </c>
      <c r="J15" s="152"/>
      <c r="K15" s="155">
        <f>SUM(K16:K26)</f>
        <v>0</v>
      </c>
      <c r="L15" s="152"/>
      <c r="M15" s="155">
        <f>SUM(M16:M26)</f>
        <v>0</v>
      </c>
      <c r="N15" s="152"/>
      <c r="P15" s="135" t="s">
        <v>99</v>
      </c>
    </row>
    <row r="16" spans="1:16" s="14" customFormat="1" ht="13.5" customHeight="1">
      <c r="A16" s="156" t="s">
        <v>100</v>
      </c>
      <c r="B16" s="156" t="s">
        <v>101</v>
      </c>
      <c r="C16" s="156" t="s">
        <v>102</v>
      </c>
      <c r="D16" s="157" t="s">
        <v>103</v>
      </c>
      <c r="E16" s="158" t="s">
        <v>104</v>
      </c>
      <c r="F16" s="156" t="s">
        <v>105</v>
      </c>
      <c r="G16" s="159">
        <v>1</v>
      </c>
      <c r="H16" s="160">
        <v>0</v>
      </c>
      <c r="I16" s="160">
        <f aca="true" t="shared" si="0" ref="I16:I26">ROUND(G16*H16,2)</f>
        <v>0</v>
      </c>
      <c r="J16" s="161">
        <v>0</v>
      </c>
      <c r="K16" s="159">
        <f aca="true" t="shared" si="1" ref="K16:K26">G16*J16</f>
        <v>0</v>
      </c>
      <c r="L16" s="161">
        <v>0</v>
      </c>
      <c r="M16" s="159">
        <f aca="true" t="shared" si="2" ref="M16:M26">G16*L16</f>
        <v>0</v>
      </c>
      <c r="N16" s="197">
        <v>21</v>
      </c>
      <c r="O16" s="162">
        <v>1024</v>
      </c>
      <c r="P16" s="14" t="s">
        <v>100</v>
      </c>
    </row>
    <row r="17" spans="1:16" s="14" customFormat="1" ht="13.5" customHeight="1">
      <c r="A17" s="156" t="s">
        <v>106</v>
      </c>
      <c r="B17" s="156" t="s">
        <v>101</v>
      </c>
      <c r="C17" s="156" t="s">
        <v>102</v>
      </c>
      <c r="D17" s="157" t="s">
        <v>107</v>
      </c>
      <c r="E17" s="158" t="s">
        <v>108</v>
      </c>
      <c r="F17" s="156" t="s">
        <v>105</v>
      </c>
      <c r="G17" s="159">
        <v>1</v>
      </c>
      <c r="H17" s="160">
        <v>0</v>
      </c>
      <c r="I17" s="160">
        <f t="shared" si="0"/>
        <v>0</v>
      </c>
      <c r="J17" s="161">
        <v>0</v>
      </c>
      <c r="K17" s="159">
        <f t="shared" si="1"/>
        <v>0</v>
      </c>
      <c r="L17" s="161">
        <v>0</v>
      </c>
      <c r="M17" s="159">
        <f t="shared" si="2"/>
        <v>0</v>
      </c>
      <c r="N17" s="197">
        <v>21</v>
      </c>
      <c r="O17" s="162">
        <v>1024</v>
      </c>
      <c r="P17" s="14" t="s">
        <v>100</v>
      </c>
    </row>
    <row r="18" spans="1:16" s="14" customFormat="1" ht="13.5" customHeight="1">
      <c r="A18" s="156" t="s">
        <v>109</v>
      </c>
      <c r="B18" s="156" t="s">
        <v>101</v>
      </c>
      <c r="C18" s="156" t="s">
        <v>102</v>
      </c>
      <c r="D18" s="157" t="s">
        <v>110</v>
      </c>
      <c r="E18" s="158" t="s">
        <v>111</v>
      </c>
      <c r="F18" s="156" t="s">
        <v>105</v>
      </c>
      <c r="G18" s="159">
        <v>2</v>
      </c>
      <c r="H18" s="160">
        <v>0</v>
      </c>
      <c r="I18" s="160">
        <f t="shared" si="0"/>
        <v>0</v>
      </c>
      <c r="J18" s="161">
        <v>0</v>
      </c>
      <c r="K18" s="159">
        <f t="shared" si="1"/>
        <v>0</v>
      </c>
      <c r="L18" s="161">
        <v>0</v>
      </c>
      <c r="M18" s="159">
        <f t="shared" si="2"/>
        <v>0</v>
      </c>
      <c r="N18" s="197">
        <v>21</v>
      </c>
      <c r="O18" s="162">
        <v>1024</v>
      </c>
      <c r="P18" s="14" t="s">
        <v>100</v>
      </c>
    </row>
    <row r="19" spans="1:16" s="14" customFormat="1" ht="13.5" customHeight="1">
      <c r="A19" s="156" t="s">
        <v>112</v>
      </c>
      <c r="B19" s="156" t="s">
        <v>101</v>
      </c>
      <c r="C19" s="156" t="s">
        <v>102</v>
      </c>
      <c r="D19" s="157" t="s">
        <v>113</v>
      </c>
      <c r="E19" s="158" t="s">
        <v>114</v>
      </c>
      <c r="F19" s="156" t="s">
        <v>105</v>
      </c>
      <c r="G19" s="159">
        <v>1</v>
      </c>
      <c r="H19" s="160">
        <v>0</v>
      </c>
      <c r="I19" s="160">
        <f t="shared" si="0"/>
        <v>0</v>
      </c>
      <c r="J19" s="161">
        <v>0</v>
      </c>
      <c r="K19" s="159">
        <f t="shared" si="1"/>
        <v>0</v>
      </c>
      <c r="L19" s="161">
        <v>0</v>
      </c>
      <c r="M19" s="159">
        <f t="shared" si="2"/>
        <v>0</v>
      </c>
      <c r="N19" s="197">
        <v>21</v>
      </c>
      <c r="O19" s="162">
        <v>1024</v>
      </c>
      <c r="P19" s="14" t="s">
        <v>100</v>
      </c>
    </row>
    <row r="20" spans="1:16" s="14" customFormat="1" ht="13.5" customHeight="1">
      <c r="A20" s="156" t="s">
        <v>115</v>
      </c>
      <c r="B20" s="156" t="s">
        <v>101</v>
      </c>
      <c r="C20" s="156" t="s">
        <v>102</v>
      </c>
      <c r="D20" s="157" t="s">
        <v>116</v>
      </c>
      <c r="E20" s="158" t="s">
        <v>209</v>
      </c>
      <c r="F20" s="156" t="s">
        <v>105</v>
      </c>
      <c r="G20" s="159">
        <v>1</v>
      </c>
      <c r="H20" s="160">
        <v>0</v>
      </c>
      <c r="I20" s="160">
        <f t="shared" si="0"/>
        <v>0</v>
      </c>
      <c r="J20" s="161">
        <v>0</v>
      </c>
      <c r="K20" s="159">
        <f t="shared" si="1"/>
        <v>0</v>
      </c>
      <c r="L20" s="161">
        <v>0</v>
      </c>
      <c r="M20" s="159">
        <f t="shared" si="2"/>
        <v>0</v>
      </c>
      <c r="N20" s="197">
        <v>21</v>
      </c>
      <c r="O20" s="162">
        <v>1024</v>
      </c>
      <c r="P20" s="14" t="s">
        <v>100</v>
      </c>
    </row>
    <row r="21" spans="1:16" s="14" customFormat="1" ht="24" customHeight="1">
      <c r="A21" s="156" t="s">
        <v>117</v>
      </c>
      <c r="B21" s="156" t="s">
        <v>101</v>
      </c>
      <c r="C21" s="156" t="s">
        <v>102</v>
      </c>
      <c r="D21" s="157" t="s">
        <v>118</v>
      </c>
      <c r="E21" s="158" t="s">
        <v>119</v>
      </c>
      <c r="F21" s="156" t="s">
        <v>120</v>
      </c>
      <c r="G21" s="159">
        <v>1</v>
      </c>
      <c r="H21" s="160">
        <v>0</v>
      </c>
      <c r="I21" s="160">
        <f t="shared" si="0"/>
        <v>0</v>
      </c>
      <c r="J21" s="161">
        <v>0</v>
      </c>
      <c r="K21" s="159">
        <f t="shared" si="1"/>
        <v>0</v>
      </c>
      <c r="L21" s="161">
        <v>0</v>
      </c>
      <c r="M21" s="159">
        <f t="shared" si="2"/>
        <v>0</v>
      </c>
      <c r="N21" s="197">
        <v>21</v>
      </c>
      <c r="O21" s="162">
        <v>1024</v>
      </c>
      <c r="P21" s="14" t="s">
        <v>100</v>
      </c>
    </row>
    <row r="22" spans="1:16" s="14" customFormat="1" ht="13.5" customHeight="1">
      <c r="A22" s="156" t="s">
        <v>121</v>
      </c>
      <c r="B22" s="156" t="s">
        <v>101</v>
      </c>
      <c r="C22" s="156" t="s">
        <v>102</v>
      </c>
      <c r="D22" s="157" t="s">
        <v>122</v>
      </c>
      <c r="E22" s="158" t="s">
        <v>123</v>
      </c>
      <c r="F22" s="156" t="s">
        <v>124</v>
      </c>
      <c r="G22" s="159">
        <v>600</v>
      </c>
      <c r="H22" s="160">
        <v>0</v>
      </c>
      <c r="I22" s="160">
        <f t="shared" si="0"/>
        <v>0</v>
      </c>
      <c r="J22" s="161">
        <v>0</v>
      </c>
      <c r="K22" s="159">
        <f t="shared" si="1"/>
        <v>0</v>
      </c>
      <c r="L22" s="161">
        <v>0</v>
      </c>
      <c r="M22" s="159">
        <f t="shared" si="2"/>
        <v>0</v>
      </c>
      <c r="N22" s="197">
        <v>21</v>
      </c>
      <c r="O22" s="162">
        <v>1024</v>
      </c>
      <c r="P22" s="14" t="s">
        <v>100</v>
      </c>
    </row>
    <row r="23" spans="1:16" s="14" customFormat="1" ht="24" customHeight="1">
      <c r="A23" s="156" t="s">
        <v>125</v>
      </c>
      <c r="B23" s="156" t="s">
        <v>101</v>
      </c>
      <c r="C23" s="156" t="s">
        <v>102</v>
      </c>
      <c r="D23" s="157" t="s">
        <v>126</v>
      </c>
      <c r="E23" s="158" t="s">
        <v>208</v>
      </c>
      <c r="F23" s="156" t="s">
        <v>124</v>
      </c>
      <c r="G23" s="159">
        <v>400</v>
      </c>
      <c r="H23" s="160">
        <v>0</v>
      </c>
      <c r="I23" s="160">
        <f t="shared" si="0"/>
        <v>0</v>
      </c>
      <c r="J23" s="161">
        <v>0</v>
      </c>
      <c r="K23" s="159">
        <f t="shared" si="1"/>
        <v>0</v>
      </c>
      <c r="L23" s="161">
        <v>0</v>
      </c>
      <c r="M23" s="159">
        <f t="shared" si="2"/>
        <v>0</v>
      </c>
      <c r="N23" s="197">
        <v>21</v>
      </c>
      <c r="O23" s="162">
        <v>1024</v>
      </c>
      <c r="P23" s="14" t="s">
        <v>100</v>
      </c>
    </row>
    <row r="24" spans="1:16" s="14" customFormat="1" ht="24" customHeight="1">
      <c r="A24" s="156" t="s">
        <v>127</v>
      </c>
      <c r="B24" s="156" t="s">
        <v>101</v>
      </c>
      <c r="C24" s="156" t="s">
        <v>102</v>
      </c>
      <c r="D24" s="157" t="s">
        <v>128</v>
      </c>
      <c r="E24" s="158" t="s">
        <v>210</v>
      </c>
      <c r="F24" s="156" t="s">
        <v>129</v>
      </c>
      <c r="G24" s="159">
        <v>420</v>
      </c>
      <c r="H24" s="160">
        <v>0</v>
      </c>
      <c r="I24" s="160">
        <f t="shared" si="0"/>
        <v>0</v>
      </c>
      <c r="J24" s="161">
        <v>0</v>
      </c>
      <c r="K24" s="159">
        <f t="shared" si="1"/>
        <v>0</v>
      </c>
      <c r="L24" s="161">
        <v>0</v>
      </c>
      <c r="M24" s="159">
        <f t="shared" si="2"/>
        <v>0</v>
      </c>
      <c r="N24" s="197">
        <v>21</v>
      </c>
      <c r="O24" s="162">
        <v>1024</v>
      </c>
      <c r="P24" s="14" t="s">
        <v>100</v>
      </c>
    </row>
    <row r="25" spans="1:16" s="14" customFormat="1" ht="13.5" customHeight="1">
      <c r="A25" s="156" t="s">
        <v>130</v>
      </c>
      <c r="B25" s="156" t="s">
        <v>101</v>
      </c>
      <c r="C25" s="156" t="s">
        <v>102</v>
      </c>
      <c r="D25" s="157" t="s">
        <v>131</v>
      </c>
      <c r="E25" s="158" t="s">
        <v>132</v>
      </c>
      <c r="F25" s="156" t="s">
        <v>129</v>
      </c>
      <c r="G25" s="159">
        <v>720</v>
      </c>
      <c r="H25" s="160">
        <v>0</v>
      </c>
      <c r="I25" s="160">
        <f t="shared" si="0"/>
        <v>0</v>
      </c>
      <c r="J25" s="161">
        <v>0</v>
      </c>
      <c r="K25" s="159">
        <f t="shared" si="1"/>
        <v>0</v>
      </c>
      <c r="L25" s="161">
        <v>0</v>
      </c>
      <c r="M25" s="159">
        <f t="shared" si="2"/>
        <v>0</v>
      </c>
      <c r="N25" s="197">
        <v>21</v>
      </c>
      <c r="O25" s="162">
        <v>1024</v>
      </c>
      <c r="P25" s="14" t="s">
        <v>100</v>
      </c>
    </row>
    <row r="26" spans="1:16" s="14" customFormat="1" ht="13.5" customHeight="1">
      <c r="A26" s="156" t="s">
        <v>133</v>
      </c>
      <c r="B26" s="156" t="s">
        <v>101</v>
      </c>
      <c r="C26" s="156" t="s">
        <v>102</v>
      </c>
      <c r="D26" s="157" t="s">
        <v>134</v>
      </c>
      <c r="E26" s="158" t="s">
        <v>135</v>
      </c>
      <c r="F26" s="156" t="s">
        <v>105</v>
      </c>
      <c r="G26" s="159">
        <v>10</v>
      </c>
      <c r="H26" s="160">
        <v>0</v>
      </c>
      <c r="I26" s="160">
        <f t="shared" si="0"/>
        <v>0</v>
      </c>
      <c r="J26" s="161">
        <v>0</v>
      </c>
      <c r="K26" s="159">
        <f t="shared" si="1"/>
        <v>0</v>
      </c>
      <c r="L26" s="161">
        <v>0</v>
      </c>
      <c r="M26" s="159">
        <f t="shared" si="2"/>
        <v>0</v>
      </c>
      <c r="N26" s="197">
        <v>21</v>
      </c>
      <c r="O26" s="162">
        <v>1024</v>
      </c>
      <c r="P26" s="14" t="s">
        <v>100</v>
      </c>
    </row>
    <row r="27" spans="2:16" s="133" customFormat="1" ht="12.75" customHeight="1">
      <c r="B27" s="134" t="s">
        <v>58</v>
      </c>
      <c r="D27" s="135" t="s">
        <v>136</v>
      </c>
      <c r="E27" s="135" t="s">
        <v>57</v>
      </c>
      <c r="I27" s="136">
        <f>SUM(I28:I38)</f>
        <v>0</v>
      </c>
      <c r="K27" s="137">
        <f>SUM(K28:K38)</f>
        <v>0</v>
      </c>
      <c r="M27" s="137">
        <f>SUM(M28:M38)</f>
        <v>0</v>
      </c>
      <c r="P27" s="135" t="s">
        <v>99</v>
      </c>
    </row>
    <row r="28" spans="1:16" s="14" customFormat="1" ht="13.5" customHeight="1">
      <c r="A28" s="156" t="s">
        <v>137</v>
      </c>
      <c r="B28" s="156" t="s">
        <v>101</v>
      </c>
      <c r="C28" s="156" t="s">
        <v>102</v>
      </c>
      <c r="D28" s="157" t="s">
        <v>138</v>
      </c>
      <c r="E28" s="158" t="s">
        <v>139</v>
      </c>
      <c r="F28" s="156" t="s">
        <v>120</v>
      </c>
      <c r="G28" s="159">
        <v>1</v>
      </c>
      <c r="H28" s="160">
        <v>0</v>
      </c>
      <c r="I28" s="160">
        <f aca="true" t="shared" si="3" ref="I28:I38">ROUND(G28*H28,2)</f>
        <v>0</v>
      </c>
      <c r="J28" s="161">
        <v>0</v>
      </c>
      <c r="K28" s="159">
        <f aca="true" t="shared" si="4" ref="K28:K38">G28*J28</f>
        <v>0</v>
      </c>
      <c r="L28" s="161">
        <v>0</v>
      </c>
      <c r="M28" s="159">
        <f aca="true" t="shared" si="5" ref="M28:M38">G28*L28</f>
        <v>0</v>
      </c>
      <c r="N28" s="197">
        <v>21</v>
      </c>
      <c r="O28" s="162">
        <v>262144</v>
      </c>
      <c r="P28" s="14" t="s">
        <v>100</v>
      </c>
    </row>
    <row r="29" spans="1:16" s="14" customFormat="1" ht="13.5" customHeight="1">
      <c r="A29" s="156" t="s">
        <v>140</v>
      </c>
      <c r="B29" s="156" t="s">
        <v>101</v>
      </c>
      <c r="C29" s="156" t="s">
        <v>102</v>
      </c>
      <c r="D29" s="157" t="s">
        <v>141</v>
      </c>
      <c r="E29" s="158" t="s">
        <v>142</v>
      </c>
      <c r="F29" s="156" t="s">
        <v>120</v>
      </c>
      <c r="G29" s="159">
        <v>1</v>
      </c>
      <c r="H29" s="160">
        <v>0</v>
      </c>
      <c r="I29" s="160">
        <f t="shared" si="3"/>
        <v>0</v>
      </c>
      <c r="J29" s="161">
        <v>0</v>
      </c>
      <c r="K29" s="159">
        <f t="shared" si="4"/>
        <v>0</v>
      </c>
      <c r="L29" s="161">
        <v>0</v>
      </c>
      <c r="M29" s="159">
        <f t="shared" si="5"/>
        <v>0</v>
      </c>
      <c r="N29" s="197">
        <v>21</v>
      </c>
      <c r="O29" s="162">
        <v>262144</v>
      </c>
      <c r="P29" s="14" t="s">
        <v>100</v>
      </c>
    </row>
    <row r="30" spans="1:16" s="14" customFormat="1" ht="13.5" customHeight="1">
      <c r="A30" s="156" t="s">
        <v>143</v>
      </c>
      <c r="B30" s="156" t="s">
        <v>101</v>
      </c>
      <c r="C30" s="156" t="s">
        <v>102</v>
      </c>
      <c r="D30" s="157" t="s">
        <v>144</v>
      </c>
      <c r="E30" s="158" t="s">
        <v>145</v>
      </c>
      <c r="F30" s="156" t="s">
        <v>120</v>
      </c>
      <c r="G30" s="159">
        <v>1</v>
      </c>
      <c r="H30" s="160">
        <v>0</v>
      </c>
      <c r="I30" s="160">
        <f t="shared" si="3"/>
        <v>0</v>
      </c>
      <c r="J30" s="161">
        <v>0</v>
      </c>
      <c r="K30" s="159">
        <f t="shared" si="4"/>
        <v>0</v>
      </c>
      <c r="L30" s="161">
        <v>0</v>
      </c>
      <c r="M30" s="159">
        <f t="shared" si="5"/>
        <v>0</v>
      </c>
      <c r="N30" s="197">
        <v>21</v>
      </c>
      <c r="O30" s="162">
        <v>262144</v>
      </c>
      <c r="P30" s="14" t="s">
        <v>100</v>
      </c>
    </row>
    <row r="31" spans="1:21" s="14" customFormat="1" ht="13.5" customHeight="1">
      <c r="A31" s="156" t="s">
        <v>146</v>
      </c>
      <c r="B31" s="156" t="s">
        <v>101</v>
      </c>
      <c r="C31" s="156" t="s">
        <v>102</v>
      </c>
      <c r="D31" s="157" t="s">
        <v>147</v>
      </c>
      <c r="E31" s="158" t="s">
        <v>203</v>
      </c>
      <c r="F31" s="156" t="s">
        <v>120</v>
      </c>
      <c r="G31" s="159">
        <v>1</v>
      </c>
      <c r="H31" s="160">
        <v>0</v>
      </c>
      <c r="I31" s="160">
        <f t="shared" si="3"/>
        <v>0</v>
      </c>
      <c r="J31" s="161">
        <v>0</v>
      </c>
      <c r="K31" s="159">
        <f t="shared" si="4"/>
        <v>0</v>
      </c>
      <c r="L31" s="161">
        <v>0</v>
      </c>
      <c r="M31" s="159">
        <f t="shared" si="5"/>
        <v>0</v>
      </c>
      <c r="N31" s="197">
        <v>21</v>
      </c>
      <c r="O31" s="162">
        <v>262144</v>
      </c>
      <c r="P31" s="14" t="s">
        <v>100</v>
      </c>
      <c r="U31" s="229"/>
    </row>
    <row r="32" spans="1:21" s="14" customFormat="1" ht="13.5" customHeight="1">
      <c r="A32" s="156" t="s">
        <v>148</v>
      </c>
      <c r="B32" s="156" t="s">
        <v>101</v>
      </c>
      <c r="C32" s="156" t="s">
        <v>102</v>
      </c>
      <c r="D32" s="157" t="s">
        <v>149</v>
      </c>
      <c r="E32" s="158" t="s">
        <v>204</v>
      </c>
      <c r="F32" s="156" t="s">
        <v>120</v>
      </c>
      <c r="G32" s="159">
        <v>1</v>
      </c>
      <c r="H32" s="160">
        <v>0</v>
      </c>
      <c r="I32" s="160">
        <f t="shared" si="3"/>
        <v>0</v>
      </c>
      <c r="J32" s="161">
        <v>0</v>
      </c>
      <c r="K32" s="159">
        <f t="shared" si="4"/>
        <v>0</v>
      </c>
      <c r="L32" s="161">
        <v>0</v>
      </c>
      <c r="M32" s="159">
        <f t="shared" si="5"/>
        <v>0</v>
      </c>
      <c r="N32" s="197">
        <v>21</v>
      </c>
      <c r="O32" s="162">
        <v>262144</v>
      </c>
      <c r="P32" s="14" t="s">
        <v>100</v>
      </c>
      <c r="U32" s="229"/>
    </row>
    <row r="33" spans="1:21" s="14" customFormat="1" ht="13.5" customHeight="1">
      <c r="A33" s="156" t="s">
        <v>150</v>
      </c>
      <c r="B33" s="156" t="s">
        <v>101</v>
      </c>
      <c r="C33" s="156" t="s">
        <v>102</v>
      </c>
      <c r="D33" s="157" t="s">
        <v>151</v>
      </c>
      <c r="E33" s="216" t="s">
        <v>152</v>
      </c>
      <c r="F33" s="217"/>
      <c r="G33" s="230" t="s">
        <v>202</v>
      </c>
      <c r="H33" s="215"/>
      <c r="I33" s="218"/>
      <c r="J33" s="219"/>
      <c r="K33" s="220"/>
      <c r="L33" s="219"/>
      <c r="M33" s="220"/>
      <c r="N33" s="221"/>
      <c r="O33" s="162">
        <v>262144</v>
      </c>
      <c r="P33" s="14" t="s">
        <v>100</v>
      </c>
      <c r="U33" s="229"/>
    </row>
    <row r="34" spans="1:21" s="14" customFormat="1" ht="23.25" customHeight="1">
      <c r="A34" s="156" t="s">
        <v>153</v>
      </c>
      <c r="B34" s="156" t="s">
        <v>101</v>
      </c>
      <c r="C34" s="156" t="s">
        <v>102</v>
      </c>
      <c r="D34" s="157" t="s">
        <v>154</v>
      </c>
      <c r="E34" s="158" t="s">
        <v>205</v>
      </c>
      <c r="F34" s="222" t="s">
        <v>120</v>
      </c>
      <c r="G34" s="223">
        <v>1</v>
      </c>
      <c r="H34" s="224">
        <v>0</v>
      </c>
      <c r="I34" s="224">
        <f t="shared" si="3"/>
        <v>0</v>
      </c>
      <c r="J34" s="225">
        <v>0</v>
      </c>
      <c r="K34" s="223">
        <f t="shared" si="4"/>
        <v>0</v>
      </c>
      <c r="L34" s="225">
        <v>0</v>
      </c>
      <c r="M34" s="223">
        <f t="shared" si="5"/>
        <v>0</v>
      </c>
      <c r="N34" s="226">
        <v>21</v>
      </c>
      <c r="O34" s="162">
        <v>262144</v>
      </c>
      <c r="P34" s="14" t="s">
        <v>100</v>
      </c>
      <c r="U34" s="229"/>
    </row>
    <row r="35" spans="1:21" s="14" customFormat="1" ht="13.5" customHeight="1">
      <c r="A35" s="156" t="s">
        <v>155</v>
      </c>
      <c r="B35" s="156" t="s">
        <v>101</v>
      </c>
      <c r="C35" s="156" t="s">
        <v>102</v>
      </c>
      <c r="D35" s="157" t="s">
        <v>156</v>
      </c>
      <c r="E35" s="158" t="s">
        <v>206</v>
      </c>
      <c r="F35" s="156" t="s">
        <v>120</v>
      </c>
      <c r="G35" s="159">
        <v>1</v>
      </c>
      <c r="H35" s="160">
        <v>0</v>
      </c>
      <c r="I35" s="160">
        <f t="shared" si="3"/>
        <v>0</v>
      </c>
      <c r="J35" s="161">
        <v>0</v>
      </c>
      <c r="K35" s="159">
        <f t="shared" si="4"/>
        <v>0</v>
      </c>
      <c r="L35" s="161">
        <v>0</v>
      </c>
      <c r="M35" s="159">
        <f t="shared" si="5"/>
        <v>0</v>
      </c>
      <c r="N35" s="197">
        <v>21</v>
      </c>
      <c r="O35" s="162">
        <v>262144</v>
      </c>
      <c r="P35" s="14" t="s">
        <v>100</v>
      </c>
      <c r="U35" s="229"/>
    </row>
    <row r="36" spans="1:21" s="14" customFormat="1" ht="13.5" customHeight="1">
      <c r="A36" s="156" t="s">
        <v>157</v>
      </c>
      <c r="B36" s="156" t="s">
        <v>101</v>
      </c>
      <c r="C36" s="156" t="s">
        <v>102</v>
      </c>
      <c r="D36" s="157" t="s">
        <v>158</v>
      </c>
      <c r="E36" s="216" t="s">
        <v>191</v>
      </c>
      <c r="F36" s="217"/>
      <c r="G36" s="230" t="s">
        <v>202</v>
      </c>
      <c r="H36" s="215"/>
      <c r="I36" s="218"/>
      <c r="J36" s="219"/>
      <c r="K36" s="220"/>
      <c r="L36" s="219"/>
      <c r="M36" s="220"/>
      <c r="N36" s="221"/>
      <c r="O36" s="162">
        <v>262144</v>
      </c>
      <c r="P36" s="14" t="s">
        <v>100</v>
      </c>
      <c r="U36" s="229"/>
    </row>
    <row r="37" spans="1:21" s="14" customFormat="1" ht="13.5" customHeight="1">
      <c r="A37" s="156" t="s">
        <v>159</v>
      </c>
      <c r="B37" s="156" t="s">
        <v>101</v>
      </c>
      <c r="C37" s="156" t="s">
        <v>102</v>
      </c>
      <c r="D37" s="157" t="s">
        <v>160</v>
      </c>
      <c r="E37" s="216" t="s">
        <v>161</v>
      </c>
      <c r="F37" s="217"/>
      <c r="G37" s="230" t="s">
        <v>202</v>
      </c>
      <c r="H37" s="215"/>
      <c r="I37" s="218"/>
      <c r="J37" s="219"/>
      <c r="K37" s="220"/>
      <c r="L37" s="219"/>
      <c r="M37" s="220"/>
      <c r="N37" s="221"/>
      <c r="O37" s="162">
        <v>262144</v>
      </c>
      <c r="P37" s="14" t="s">
        <v>100</v>
      </c>
      <c r="U37" s="229"/>
    </row>
    <row r="38" spans="1:16" s="14" customFormat="1" ht="13.5" customHeight="1">
      <c r="A38" s="156" t="s">
        <v>162</v>
      </c>
      <c r="B38" s="156" t="s">
        <v>101</v>
      </c>
      <c r="C38" s="156" t="s">
        <v>102</v>
      </c>
      <c r="D38" s="157" t="s">
        <v>163</v>
      </c>
      <c r="E38" s="158" t="s">
        <v>164</v>
      </c>
      <c r="F38" s="156" t="s">
        <v>120</v>
      </c>
      <c r="G38" s="159">
        <v>1</v>
      </c>
      <c r="H38" s="160">
        <v>0</v>
      </c>
      <c r="I38" s="160">
        <f t="shared" si="3"/>
        <v>0</v>
      </c>
      <c r="J38" s="161">
        <v>0</v>
      </c>
      <c r="K38" s="159">
        <f t="shared" si="4"/>
        <v>0</v>
      </c>
      <c r="L38" s="161">
        <v>0</v>
      </c>
      <c r="M38" s="159">
        <f t="shared" si="5"/>
        <v>0</v>
      </c>
      <c r="N38" s="197">
        <v>21</v>
      </c>
      <c r="O38" s="162">
        <v>262144</v>
      </c>
      <c r="P38" s="14" t="s">
        <v>100</v>
      </c>
    </row>
    <row r="39" spans="5:13" s="138" customFormat="1" ht="12.75" customHeight="1">
      <c r="E39" s="139" t="s">
        <v>82</v>
      </c>
      <c r="I39" s="140">
        <f>I15+I27</f>
        <v>0</v>
      </c>
      <c r="K39" s="141">
        <f>K15+K27</f>
        <v>0</v>
      </c>
      <c r="M39" s="141">
        <f>M15+M27</f>
        <v>0</v>
      </c>
    </row>
  </sheetData>
  <sheetProtection/>
  <mergeCells count="1">
    <mergeCell ref="C9:D9"/>
  </mergeCells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4" r:id="rId1"/>
  <headerFooter alignWithMargins="0">
    <oddFooter>&amp;L&amp;"Arial Narrow,Tučné"&amp;14 1825-2784-1-410-000&amp;C&amp;"Arial Narrow,Tučné"&amp;14&amp;P+3&amp;R&amp;"Arial Narrow,Tučné"&amp;14HPO 7 - 7 - 35366 r.2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Aleš Pazourek</cp:lastModifiedBy>
  <cp:lastPrinted>2013-10-17T07:01:48Z</cp:lastPrinted>
  <dcterms:created xsi:type="dcterms:W3CDTF">2013-01-28T09:42:07Z</dcterms:created>
  <dcterms:modified xsi:type="dcterms:W3CDTF">2013-10-17T07:01:51Z</dcterms:modified>
  <cp:category/>
  <cp:version/>
  <cp:contentType/>
  <cp:contentStatus/>
</cp:coreProperties>
</file>