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15" windowWidth="28455" windowHeight="14250" tabRatio="939" activeTab="0"/>
  </bookViews>
  <sheets>
    <sheet name="Rekapitulace stavby" sheetId="1" r:id="rId1"/>
    <sheet name="SO 01 - Kanalizace ul. So..." sheetId="2" r:id="rId2"/>
    <sheet name="SO 02 - Kanalizace ul. Go..." sheetId="3" r:id="rId3"/>
    <sheet name="SO 03 - Kanalizace ul. Va..." sheetId="4" r:id="rId4"/>
    <sheet name="SO 05 - Rušená kanalizace" sheetId="5" r:id="rId5"/>
    <sheet name="VON - Vedlejší a Ostatní ..." sheetId="6" r:id="rId6"/>
    <sheet name="V.aO.nákl.3054-DSP-2017" sheetId="7" r:id="rId7"/>
    <sheet name="Pokyny pro vyplnění"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'SO 01 - Kanalizace ul. So...'!$C$85:$K$666</definedName>
    <definedName name="_xlnm._FilterDatabase" localSheetId="2" hidden="1">'SO 02 - Kanalizace ul. Go...'!$C$85:$K$376</definedName>
    <definedName name="_xlnm._FilterDatabase" localSheetId="3" hidden="1">'SO 03 - Kanalizace ul. Va...'!$C$84:$K$475</definedName>
    <definedName name="_xlnm._FilterDatabase" localSheetId="4" hidden="1">'SO 05 - Rušená kanalizace'!$C$76:$K$105</definedName>
    <definedName name="_xlnm._FilterDatabase" localSheetId="5" hidden="1">'VON - Vedlejší a Ostatní ...'!$C$78:$K$86</definedName>
    <definedName name="BPK1" localSheetId="6">#REF!</definedName>
    <definedName name="BPK1">#REF!</definedName>
    <definedName name="BPK2" localSheetId="6">#REF!</definedName>
    <definedName name="BPK2">#REF!</definedName>
    <definedName name="BPK3" localSheetId="6">#REF!</definedName>
    <definedName name="BPK3">#REF!</definedName>
    <definedName name="cisloobjektu">'[2]Krycí list'!$A$4</definedName>
    <definedName name="cislostavby">'[2]Krycí list'!$A$6</definedName>
    <definedName name="Datum">'[3]Stavba'!$B$27</definedName>
    <definedName name="Dil">#REF!</definedName>
    <definedName name="Dodavka">'[5]Rekapitulace'!$G$8</definedName>
    <definedName name="Dodavka0" localSheetId="6">#REF!</definedName>
    <definedName name="Dodavka0">#REF!</definedName>
    <definedName name="HSV">'[5]Rekapitulace'!$E$8</definedName>
    <definedName name="HSV0" localSheetId="6">#REF!</definedName>
    <definedName name="HSV0">#REF!</definedName>
    <definedName name="HZS">'[5]Rekapitulace'!$I$8</definedName>
    <definedName name="HZS0" localSheetId="6">#REF!</definedName>
    <definedName name="HZS0">#REF!</definedName>
    <definedName name="JKSO">'[3]Stavba'!$G$2</definedName>
    <definedName name="KR" localSheetId="6">'[6]Rekapitulace'!#REF!</definedName>
    <definedName name="KR">'[6]Rekapitulace'!#REF!</definedName>
    <definedName name="marže_Gaus" localSheetId="6">#REF!</definedName>
    <definedName name="marže_Gaus">#REF!</definedName>
    <definedName name="MJ">'[3]Stavba'!$G$5</definedName>
    <definedName name="Mont">'[5]Rekapitulace'!$H$8</definedName>
    <definedName name="Montaz0" localSheetId="6">#REF!</definedName>
    <definedName name="Montaz0">#REF!</definedName>
    <definedName name="NazevDilu">#REF!</definedName>
    <definedName name="nazevobjektu">'[2]Krycí list'!$C$4</definedName>
    <definedName name="nazevstavby">'[2]Krycí list'!$C$6</definedName>
    <definedName name="_xlnm.Print_Titles" localSheetId="0">'Rekapitulace stavby'!$49:$49</definedName>
    <definedName name="_xlnm.Print_Titles" localSheetId="1">'SO 01 - Kanalizace ul. So...'!$85:$85</definedName>
    <definedName name="_xlnm.Print_Titles" localSheetId="2">'SO 02 - Kanalizace ul. Go...'!$85:$85</definedName>
    <definedName name="_xlnm.Print_Titles" localSheetId="3">'SO 03 - Kanalizace ul. Va...'!$84:$84</definedName>
    <definedName name="_xlnm.Print_Titles" localSheetId="4">'SO 05 - Rušená kanalizace'!$76:$76</definedName>
    <definedName name="_xlnm.Print_Titles" localSheetId="6">'V.aO.nákl.3054-DSP-2017'!$7:$9</definedName>
    <definedName name="_xlnm.Print_Titles" localSheetId="5">'VON - Vedlejší a Ostatní ...'!$78:$78</definedName>
    <definedName name="Objednatel">'[3]Stavba'!$C$10</definedName>
    <definedName name="_xlnm.Print_Area" localSheetId="7">'Pokyny pro vyplnění'!$B$2:$K$69,'Pokyny pro vyplnění'!$B$72:$K$116,'Pokyny pro vyplnění'!$B$119:$K$188,'Pokyny pro vyplnění'!$B$196:$K$216</definedName>
    <definedName name="_xlnm.Print_Area" localSheetId="0">'Rekapitulace stavby'!$D$4:$AO$33,'Rekapitulace stavby'!$C$39:$AQ$57</definedName>
    <definedName name="_xlnm.Print_Area" localSheetId="1">'SO 01 - Kanalizace ul. So...'!$C$4:$J$36,'SO 01 - Kanalizace ul. So...'!$C$42:$J$67,'SO 01 - Kanalizace ul. So...'!$C$73:$K$666</definedName>
    <definedName name="_xlnm.Print_Area" localSheetId="2">'SO 02 - Kanalizace ul. Go...'!$C$4:$J$36,'SO 02 - Kanalizace ul. Go...'!$C$42:$J$67,'SO 02 - Kanalizace ul. Go...'!$C$73:$K$376</definedName>
    <definedName name="_xlnm.Print_Area" localSheetId="3">'SO 03 - Kanalizace ul. Va...'!$C$4:$J$36,'SO 03 - Kanalizace ul. Va...'!$C$42:$J$66,'SO 03 - Kanalizace ul. Va...'!$C$72:$K$475</definedName>
    <definedName name="_xlnm.Print_Area" localSheetId="4">'SO 05 - Rušená kanalizace'!$C$4:$J$36,'SO 05 - Rušená kanalizace'!$C$42:$J$58,'SO 05 - Rušená kanalizace'!$C$64:$K$105</definedName>
    <definedName name="_xlnm.Print_Area" localSheetId="6">'V.aO.nákl.3054-DSP-2017'!$A$1:$G$91</definedName>
    <definedName name="_xlnm.Print_Area" localSheetId="5">'VON - Vedlejší a Ostatní ...'!$C$4:$J$36,'VON - Vedlejší a Ostatní ...'!$C$42:$J$60,'VON - Vedlejší a Ostatní ...'!$C$66:$K$86</definedName>
    <definedName name="PocetMJ" localSheetId="6">'[3]Stavba'!$G$6</definedName>
    <definedName name="PocetMJ">'[9]Krycí list'!$G$6</definedName>
    <definedName name="Poznamka">'[3]Stavba'!$B$37</definedName>
    <definedName name="Projektant" localSheetId="6">'[3]Stavba'!$C$8</definedName>
    <definedName name="Projektant">'[9]Krycí list'!$C$8</definedName>
    <definedName name="PSV">'[5]Rekapitulace'!$F$8</definedName>
    <definedName name="PSV0" localSheetId="6">#REF!</definedName>
    <definedName name="PSV0">#REF!</definedName>
    <definedName name="SazbaDPH1" localSheetId="6">'[3]Stavba'!$C$30</definedName>
    <definedName name="SazbaDPH1">'[9]Krycí list'!$C$30</definedName>
    <definedName name="SazbaDPH2" localSheetId="6">'[3]Stavba'!$C$32</definedName>
    <definedName name="SazbaDPH2">'[9]Krycí list'!$C$32</definedName>
    <definedName name="SloupecCC" localSheetId="6">#REF!</definedName>
    <definedName name="SloupecCC">#REF!</definedName>
    <definedName name="SloupecCisloPol" localSheetId="6">#REF!</definedName>
    <definedName name="SloupecCisloPol">#REF!</definedName>
    <definedName name="SloupecCH" localSheetId="6">#REF!</definedName>
    <definedName name="SloupecJC" localSheetId="6">#REF!</definedName>
    <definedName name="SloupecJC">#REF!</definedName>
    <definedName name="SloupecJH" localSheetId="6">#REF!</definedName>
    <definedName name="SloupecMJ" localSheetId="6">#REF!</definedName>
    <definedName name="SloupecMJ">#REF!</definedName>
    <definedName name="SloupecMnozstvi" localSheetId="6">#REF!</definedName>
    <definedName name="SloupecMnozstvi">#REF!</definedName>
    <definedName name="SloupecNazPol" localSheetId="6">#REF!</definedName>
    <definedName name="SloupecNazPol">#REF!</definedName>
    <definedName name="SloupecPC" localSheetId="6">#REF!</definedName>
    <definedName name="SloupecPC">#REF!</definedName>
    <definedName name="Služby" localSheetId="6">#REF!</definedName>
    <definedName name="Služby">#REF!</definedName>
    <definedName name="Strojní" localSheetId="6">#REF!</definedName>
    <definedName name="Strojní">#REF!</definedName>
    <definedName name="Subdodávky" localSheetId="6">#REF!</definedName>
    <definedName name="Subdodávky">#REF!</definedName>
    <definedName name="Typ" localSheetId="6">#REF!</definedName>
    <definedName name="Typ">#REF!</definedName>
    <definedName name="VRN">'[5]Rekapitulace'!$H$21</definedName>
    <definedName name="VRNKc" localSheetId="6">'[6]Rekapitulace'!#REF!</definedName>
    <definedName name="VRNKc">'[6]Rekapitulace'!#REF!</definedName>
    <definedName name="VRNnazev" localSheetId="6">'[6]Rekapitulace'!#REF!</definedName>
    <definedName name="VRNnazev">'[6]Rekapitulace'!#REF!</definedName>
    <definedName name="VRNproc" localSheetId="6">'[6]Rekapitulace'!#REF!</definedName>
    <definedName name="VRNproc">'[6]Rekapitulace'!#REF!</definedName>
    <definedName name="VRNzakl" localSheetId="6">'[6]Rekapitulace'!#REF!</definedName>
    <definedName name="VRNzakl">'[6]Rekapitulace'!#REF!</definedName>
    <definedName name="Zakazka">'[3]Stavba'!$G$11</definedName>
    <definedName name="Zaklad22">'[3]Stavba'!$F$32</definedName>
    <definedName name="Zaklad5">'[3]Stavba'!$F$30</definedName>
    <definedName name="Zhotovitel">'[3]Stavba'!$C$11:$E$11</definedName>
  </definedNames>
  <calcPr fullCalcOnLoad="1"/>
</workbook>
</file>

<file path=xl/sharedStrings.xml><?xml version="1.0" encoding="utf-8"?>
<sst xmlns="http://schemas.openxmlformats.org/spreadsheetml/2006/main" count="12322" uniqueCount="1526">
  <si>
    <t>Export VZ</t>
  </si>
  <si>
    <t>List obsahuje:</t>
  </si>
  <si>
    <t>1) Rekapitulace stavby</t>
  </si>
  <si>
    <t>2) Rekapitulace objektů stavby a soupisů prací</t>
  </si>
  <si>
    <t>3.0</t>
  </si>
  <si>
    <t/>
  </si>
  <si>
    <t>False</t>
  </si>
  <si>
    <t>{71b8abac-eda5-49bb-8198-7589c9a080dc}</t>
  </si>
  <si>
    <t>&gt;&gt;  skryté sloupce  &lt;&lt;</t>
  </si>
  <si>
    <t>0,01</t>
  </si>
  <si>
    <t>21</t>
  </si>
  <si>
    <t>15</t>
  </si>
  <si>
    <t>REKAPITULACE STAVBY</t>
  </si>
  <si>
    <t>v ---  níže se nacházejí doplnkové a pomocné údaje k sestavám  --- v</t>
  </si>
  <si>
    <t>Návod na vyplnění</t>
  </si>
  <si>
    <t>0,001</t>
  </si>
  <si>
    <t>Kód:</t>
  </si>
  <si>
    <t>3054/DSP-2017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</si>
  <si>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</si>
  <si>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</si>
  <si>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kanalizace ul. Soukenická, Valchařská a Gorkého</t>
  </si>
  <si>
    <t>0,1</t>
  </si>
  <si>
    <t>KSO:</t>
  </si>
  <si>
    <t>827 2</t>
  </si>
  <si>
    <t>CC-CZ:</t>
  </si>
  <si>
    <t>2</t>
  </si>
  <si>
    <t>1</t>
  </si>
  <si>
    <t>Místo:</t>
  </si>
  <si>
    <t>Ostrava</t>
  </si>
  <si>
    <t>Datum:</t>
  </si>
  <si>
    <t>28. 9. 2017</t>
  </si>
  <si>
    <t>10</t>
  </si>
  <si>
    <t>CZ-CPV:</t>
  </si>
  <si>
    <t>45232410-9</t>
  </si>
  <si>
    <t>100</t>
  </si>
  <si>
    <t>Zadavatel:</t>
  </si>
  <si>
    <t>IČ:</t>
  </si>
  <si>
    <t>00845451</t>
  </si>
  <si>
    <t>Statutární město Ostrava</t>
  </si>
  <si>
    <t>DIČ:</t>
  </si>
  <si>
    <t>CZ00845451</t>
  </si>
  <si>
    <t>Uchazeč:</t>
  </si>
  <si>
    <t>Vyplň údaj</t>
  </si>
  <si>
    <t>Projektant:</t>
  </si>
  <si>
    <t>00577758</t>
  </si>
  <si>
    <t>Koneko,spol.s r.o.(ÚRS2017/2-KROS4)</t>
  </si>
  <si>
    <t>CZ00577758</t>
  </si>
  <si>
    <t>True</t>
  </si>
  <si>
    <t>Poznámka:</t>
  </si>
  <si>
    <t>Stupeň PD: DSP+DPS
CZ-CPV: 45232410-9 Stavební práce na výstavbě kanalizačních sítí
Kód CZ-CPA: 42.21.13 Zavlažovací systémy (kanály); vodovodní řady a potrubí; upravny vod; čistírny odpadních vod a přečerpávací stanice</t>
  </si>
  <si>
    <t>Cena bez DPH</t>
  </si>
  <si>
    <t>Sazba daně</t>
  </si>
  <si>
    <t>Základ daně</t>
  </si>
  <si>
    <t>Výše daně</t>
  </si>
  <si>
    <t>DPH</t>
  </si>
  <si>
    <t>základní</t>
  </si>
  <si>
    <t>snížená</t>
  </si>
  <si>
    <t>zákl. přenesená</t>
  </si>
  <si>
    <t>sníž. přenesená</t>
  </si>
  <si>
    <t>nulová</t>
  </si>
  <si>
    <t>Cena s DPH</t>
  </si>
  <si>
    <t>v</t>
  </si>
  <si>
    <t>CZK</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</si>
  <si>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</si>
  <si>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</si>
  <si>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</si>
  <si>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</si>
  <si>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</si>
  <si>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</si>
  <si>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</si>
  <si>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</si>
  <si>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</si>
  <si>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</si>
  <si>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</si>
  <si>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</si>
  <si>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</si>
  <si>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</si>
  <si>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</si>
  <si>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</si>
  <si>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</si>
  <si>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</si>
  <si>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</si>
  <si>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</si>
  <si>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</si>
  <si>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</si>
  <si>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</si>
  <si>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</si>
  <si>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</si>
  <si>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</si>
  <si>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Kanalizace ul. Soukenická, Valchařská</t>
  </si>
  <si>
    <t>STA</t>
  </si>
  <si>
    <t>{ee454ef9-265f-4b87-acbd-1f87bcae850a}</t>
  </si>
  <si>
    <t>SO 02</t>
  </si>
  <si>
    <t>Kanalizace ul. Gorkého</t>
  </si>
  <si>
    <t>{d8833586-d27a-42cd-a06d-d42fa59865f0}</t>
  </si>
  <si>
    <t>SO 03</t>
  </si>
  <si>
    <t>Kanalizace ul. Valchařská</t>
  </si>
  <si>
    <t>{2b63adf3-155e-4f86-b409-7f95a97d7798}</t>
  </si>
  <si>
    <t>SO 05</t>
  </si>
  <si>
    <t>Rušená kanalizace</t>
  </si>
  <si>
    <t>{21c5653f-9fdc-4370-a5c3-d9fb5515793c}</t>
  </si>
  <si>
    <t>VON</t>
  </si>
  <si>
    <t>Vedlejší a Ostatní náklady</t>
  </si>
  <si>
    <t>{d9b14231-96ef-48aa-a03c-c3e69afff633}</t>
  </si>
  <si>
    <t>814 2</t>
  </si>
  <si>
    <t>1) Krycí list soupisu</t>
  </si>
  <si>
    <t>2) Rekapitulace</t>
  </si>
  <si>
    <t>3) Soupis prací</t>
  </si>
  <si>
    <t>Zpět na list:</t>
  </si>
  <si>
    <t>Rekapitulace stavby</t>
  </si>
  <si>
    <t>Objekt:</t>
  </si>
  <si>
    <t>SO 01 - Kanalizace ul. Soukenická, Valchařská</t>
  </si>
  <si>
    <t>CZ-CPA:</t>
  </si>
  <si>
    <t>42.21.13</t>
  </si>
  <si>
    <t>CZ-CPV: 45232410-9 Stavební práce na výstavbě kanalizačních sítí Kód CZ-CPA: 42.21.13 Zavlažovací systémy (kanály); vodovodní řady a potrubí; upravny vod; čistírny odpadních vod a přečerpávací stanice</t>
  </si>
  <si>
    <t>Kód dílu - Popis</t>
  </si>
  <si>
    <t>Cena celkem [CZK]</t>
  </si>
  <si>
    <t>Náklady soupisu celkem</t>
  </si>
  <si>
    <t>-1</t>
  </si>
  <si>
    <t>HSV - Práce a dodávky HSV</t>
  </si>
  <si>
    <t xml:space="preserve">    1 - Zemní práce</t>
  </si>
  <si>
    <t xml:space="preserve">    2 - Sanace potrubí zatažením zatěsňovací vystýlky</t>
  </si>
  <si>
    <t xml:space="preserve">    4 - Vodorovné konstrukce</t>
  </si>
  <si>
    <t xml:space="preserve">    5 - Komunikace</t>
  </si>
  <si>
    <t xml:space="preserve">    8 - Trubní vedení</t>
  </si>
  <si>
    <t xml:space="preserve">    9 - Ostatní konstrukce a práce-bourání</t>
  </si>
  <si>
    <t xml:space="preserve">    99 - Přesun hmot</t>
  </si>
  <si>
    <t>M - Práce a dodávky M</t>
  </si>
  <si>
    <t xml:space="preserve">    23-M - Montáže potrubí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</si>
  <si>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</si>
  <si>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</si>
  <si>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</si>
  <si>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</si>
  <si>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</si>
  <si>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</si>
  <si>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</si>
  <si>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</si>
  <si>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</si>
  <si>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</si>
  <si>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</si>
  <si>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</si>
  <si>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</si>
  <si>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</si>
  <si>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</si>
  <si>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</si>
  <si>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</si>
  <si>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</si>
  <si>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</si>
  <si>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nebo dílců komunikací pro pěší z betonových  dlaždic k dalšímu použití, s přemístěním a uložením na dočasnou slkládku</t>
  </si>
  <si>
    <t>m2</t>
  </si>
  <si>
    <t>4</t>
  </si>
  <si>
    <t>1846284128</t>
  </si>
  <si>
    <t>P</t>
  </si>
  <si>
    <t>Poznámka k položce:
příl. č.: A., B., C.1 až C.2, F.1.a, F.1.-b.1 až F.1.-b.2, F.1-c až F.1-e, F.2.1.1.1 až F.2.1.10</t>
  </si>
  <si>
    <t>VV</t>
  </si>
  <si>
    <t>73,3333*3,0 "dl*š</t>
  </si>
  <si>
    <t>113107222</t>
  </si>
  <si>
    <t>Odstranění podkladu pl přes 200 m2 z kameniva drceného tl 200 mm</t>
  </si>
  <si>
    <t>1638526255</t>
  </si>
  <si>
    <t>PP</t>
  </si>
  <si>
    <t>Odstranění podkladů nebo krytů s přemístěním hmot na skládku na vzdálenost do 20 m nebo s naložením na dopravní prostředek v ploše jednotlivě přes 200 m2 z kameniva hrubého drceného, o tl. vrstvy přes 100 do 200 mm</t>
  </si>
  <si>
    <t>3</t>
  </si>
  <si>
    <t>113106241</t>
  </si>
  <si>
    <t>Rozebrání vozovek ze silničních dílců</t>
  </si>
  <si>
    <t>1199730866</t>
  </si>
  <si>
    <t>Rozebrání dlažeb a dílců komunikací pro pěší, vozovek a ploch s přemístěním hmot na skládku na vzdálenost do 3 m nebo s naložením na dopravní prostředek vozovek a ploch, s jakoukoliv výplní spár ze silničních dílců v jakékoliv ploše a jakýchkoliv rozměrů se spárami zalitými živicí nebo cementovou maltou, kladených do lože z kameniva nebo živice</t>
  </si>
  <si>
    <t>1131061-S</t>
  </si>
  <si>
    <t>Odstranění stávající konstrukce chodníků u přípojek k dalšímu použití, s přemístěním a uložením na dočasnou skládku, zabezpečení proti zcizení</t>
  </si>
  <si>
    <t>-506631719</t>
  </si>
  <si>
    <t>36*0,9*3,0  "počet přípojek*š*dl_chodník pripojky"</t>
  </si>
  <si>
    <t>Mezisoučet</t>
  </si>
  <si>
    <t>100  "chodník pripojky"</t>
  </si>
  <si>
    <t>5</t>
  </si>
  <si>
    <t>11310722S</t>
  </si>
  <si>
    <t xml:space="preserve">Odstranění podkladu pl přes 200 m2 z kameniva drceného tl 200 mm </t>
  </si>
  <si>
    <t>411354890</t>
  </si>
  <si>
    <t>6</t>
  </si>
  <si>
    <t>113107223</t>
  </si>
  <si>
    <t>Odstranění podkladu pl přes 200 m2 z kameniva drceného tl 300 mm</t>
  </si>
  <si>
    <t>1036475022</t>
  </si>
  <si>
    <t>Odstranění podkladů nebo krytů s přemístěním hmot na skládku na vzdálenost do 20 m nebo s naložením na dopravní prostředek v ploše jednotlivě přes 200 m2 z kameniva hrubého drceného, o tl. vrstvy přes 200 do 300 mm</t>
  </si>
  <si>
    <t xml:space="preserve">216*(1,8)                "600"   </t>
  </si>
  <si>
    <t>(22+5,5+7,5)*(1,3)  "300"</t>
  </si>
  <si>
    <t>67,3*(1,4)               "400"</t>
  </si>
  <si>
    <t>13*1,2*2,6              "šachty"</t>
  </si>
  <si>
    <t>10*11                     "šachty"</t>
  </si>
  <si>
    <t>65*1                      "Přípojky DN150"</t>
  </si>
  <si>
    <t>175,2*0,55*1         "přípojky DN200"</t>
  </si>
  <si>
    <t>Součet</t>
  </si>
  <si>
    <t>840</t>
  </si>
  <si>
    <t>7</t>
  </si>
  <si>
    <t>113107243</t>
  </si>
  <si>
    <t>Odstranění podkladu pl přes 200 m2 živičných tl 150 mm</t>
  </si>
  <si>
    <t>2003324218</t>
  </si>
  <si>
    <t>Odstranění podkladů nebo krytů s přemístěním hmot na skládku na vzdálenost do 20 m nebo s naložením na dopravní prostředek v ploše jednotlivě přes 200 m2 živičných, o tl. vrstvy přes 100 do 150 mm</t>
  </si>
  <si>
    <t>8</t>
  </si>
  <si>
    <t>113154112</t>
  </si>
  <si>
    <t>Frézování živičného krytu tl 40 mm pruh š 0,5 m pl do 500 m2 bez překážek v trase</t>
  </si>
  <si>
    <t>-2009167215</t>
  </si>
  <si>
    <t>Frézování živičného podkladu nebo krytu s naložením na dopravní prostředek plochy do 500 m2 bez překážek v trase pruhu šířky do 0,5 m, tloušťky vrstvy 40 mm</t>
  </si>
  <si>
    <t>1160,0-840,0 "m2 ACO11 tl.40mm - m2 ACL22 tl.70mm, viz.výpočet položky Komunikace</t>
  </si>
  <si>
    <t>9</t>
  </si>
  <si>
    <t>113201112</t>
  </si>
  <si>
    <t>Vytrhání obrub silničních ležatých</t>
  </si>
  <si>
    <t>m</t>
  </si>
  <si>
    <t>-1101866514</t>
  </si>
  <si>
    <t>Vytrhání obrub s vybouráním lože, s přemístěním hmot na skládku na vzdálenost do 3 m nebo s naložením na dopravní prostředek silničních ležatých</t>
  </si>
  <si>
    <t>115101201</t>
  </si>
  <si>
    <t>Čerpání vody na dopravní výšku do 10 m průměrný přítok do 500 l/min</t>
  </si>
  <si>
    <t>hod</t>
  </si>
  <si>
    <t>1097228426</t>
  </si>
  <si>
    <t>Čerpání vody na dopravní výšku do 10 m s uvažovaným průměrným přítokem do 500 l/min</t>
  </si>
  <si>
    <t>48*4</t>
  </si>
  <si>
    <t>11</t>
  </si>
  <si>
    <t>115101301</t>
  </si>
  <si>
    <t>Pohotovost čerpací soupravy pro dopravní výšku do 10 m přítok do 500 l/min</t>
  </si>
  <si>
    <t>den</t>
  </si>
  <si>
    <t>-1768080327</t>
  </si>
  <si>
    <t>Pohotovost záložní čerpací soupravy pro dopravní výšku do 10 m s uvažovaným průměrným přítokem do 500 l/min</t>
  </si>
  <si>
    <t>Poznámka k položce:
   příl. č.: A., B., C.1 až C.2, F.1.a, F.1.-b.1 až F.1.-b.2, F.1-c až F.1-e, F.2.1.1.1 až F.2.1.10</t>
  </si>
  <si>
    <t>16+16+16</t>
  </si>
  <si>
    <t>12</t>
  </si>
  <si>
    <t>119001401</t>
  </si>
  <si>
    <t>Dočasné zajištění podzemního potrubí nebo vedení ve výkopišti</t>
  </si>
  <si>
    <t>-190601794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</si>
  <si>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t>
  </si>
  <si>
    <t>13</t>
  </si>
  <si>
    <t>119001421</t>
  </si>
  <si>
    <t>Dočasné zajištění kabelů a kabelových tratí z volně ložených kabelů</t>
  </si>
  <si>
    <t>1996858705</t>
  </si>
  <si>
    <t xml:space="preserve">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t>
  </si>
  <si>
    <t>14</t>
  </si>
  <si>
    <t>120001101</t>
  </si>
  <si>
    <t>Příplatek za ztížení vykopávky v blízkosti podzemního vedení</t>
  </si>
  <si>
    <t>m3</t>
  </si>
  <si>
    <t>-1297865858</t>
  </si>
  <si>
    <t>Příplatek k cenám vykopávek za ztížení vykopávky v blízkosti podzemního vedení nebo výbušnin v horninách jakékoliv třídy</t>
  </si>
  <si>
    <t>Poznámka k položce:
 příl. č.: A., B., C.1 až C.2, F.1.a, F.1.-b.1 až F.1.-b.2, F.1-c až F.1-e, F.2.1.1.1 až F.2.1.10</t>
  </si>
  <si>
    <t>(30,0+40,0)*(0,5+0,5)*(1,0+0,5)</t>
  </si>
  <si>
    <t>105,0*1,15</t>
  </si>
  <si>
    <t>120</t>
  </si>
  <si>
    <t>121112012</t>
  </si>
  <si>
    <t>Sejmutí ornice tl vrstvy přes 150 mm ručně s odhozením do 3 m bez vodorovného přemístění</t>
  </si>
  <si>
    <t>198438922</t>
  </si>
  <si>
    <t>Sejmutí ornice ručně bez vodorovného přemístění s naložením na dopravní prostředek nebo s odhozením do 3 m tloušťky vrstvy přes 150 mm</t>
  </si>
  <si>
    <t>(174,2+64,2)*0,05*3*0,3</t>
  </si>
  <si>
    <t>16</t>
  </si>
  <si>
    <t>132201203</t>
  </si>
  <si>
    <t>Hloubení rýh š do 2000 mm v hornině tř. 3 objemu do 5000 m3</t>
  </si>
  <si>
    <t>-1524691045</t>
  </si>
  <si>
    <t>Hloubení zapažených i nezapažených rýh šířky přes 600 do 2 000 mm s urovnáním dna do předepsaného profilu a spádu v hornině tř. 3 přes 1 000 do 5 000 m3</t>
  </si>
  <si>
    <t>(1000+2300)*0,9</t>
  </si>
  <si>
    <t>17</t>
  </si>
  <si>
    <t>132201209</t>
  </si>
  <si>
    <t>Příplatek za lepivost k hloubení rýh š do 2000 mm v hornině tř. 3</t>
  </si>
  <si>
    <t>1751295176</t>
  </si>
  <si>
    <t>Hloubení zapažených i nezapažených rýh šířky přes 600 do 2 000 mm s urovnáním dna do předepsaného profilu a spádu v hornině tř. 3 Příplatek k cenám za lepivost horniny tř. 3</t>
  </si>
  <si>
    <t>2970*0,3</t>
  </si>
  <si>
    <t>18</t>
  </si>
  <si>
    <t>132301203</t>
  </si>
  <si>
    <t>Hloubení rýh š do 2000 mm v hornině tř. 4 objemu do 5000 m3</t>
  </si>
  <si>
    <t>556974907</t>
  </si>
  <si>
    <t>Hloubení zapažených i nezapažených rýh šířky přes 600 do 2 000 mm s urovnáním dna do předepsaného profilu a spádu v hornině tř. 4 přes 1 000 do 5 000 m3</t>
  </si>
  <si>
    <t>3300*0,1</t>
  </si>
  <si>
    <t>19</t>
  </si>
  <si>
    <t>132301209</t>
  </si>
  <si>
    <t>Příplatek za lepivost k hloubení rýh š do 2000 mm v hornině tř. 4</t>
  </si>
  <si>
    <t>-565869434</t>
  </si>
  <si>
    <t>Hloubení zapažených i nezapažených rýh šířky přes 600 do 2 000 mm s urovnáním dna do předepsaného profilu a spádu v hornině tř. 4 Příplatek k cenám za lepivost horniny tř. 4</t>
  </si>
  <si>
    <t>330*0,3</t>
  </si>
  <si>
    <t>20</t>
  </si>
  <si>
    <t>143204115</t>
  </si>
  <si>
    <t>Bezvýkopová technologie zatláčením ocelové chráničky do 1020 mm.  Všechny náležitosti související s prováděním protlaků, tj. zajištění vstupů na příslušné pozemky, zabezpečení zdrojů elek. energie. (Délka jednotlivých protlaků 9,5 m a 5,5 m)</t>
  </si>
  <si>
    <t>-221822484</t>
  </si>
  <si>
    <t>9,0+5,5</t>
  </si>
  <si>
    <t>M</t>
  </si>
  <si>
    <t>143332800</t>
  </si>
  <si>
    <t>trubka ocelová podélně svařovaná hladká 11375.1 D1020 tl 10 mm (5 % na prořez)</t>
  </si>
  <si>
    <t>1610780401</t>
  </si>
  <si>
    <t>trubky ocelové podélně nebo spirálově svařované hladké nad 219 mm trubky spirálově svařované, ČSN 41 1375.1 v délkách 5950+100 mm vnější D    tloušťka stěny mm 813         8</t>
  </si>
  <si>
    <t>10,5+6,5</t>
  </si>
  <si>
    <t>17*1,05 'Přepočtené koeficientem množství</t>
  </si>
  <si>
    <t>22</t>
  </si>
  <si>
    <t>14320412-S</t>
  </si>
  <si>
    <t xml:space="preserve">Startovací a koncová jáma dle zvolené technologie vč.zemních prací, zajištění a rozepření jámy,vystrojení, zčerpávání spodní vody po dobu výstavby a zpětného zásypu)
</t>
  </si>
  <si>
    <t>-1773264444</t>
  </si>
  <si>
    <t>4,7*3,7*2*4,6</t>
  </si>
  <si>
    <t>2,7*2,7*4,6</t>
  </si>
  <si>
    <t>200</t>
  </si>
  <si>
    <t>23</t>
  </si>
  <si>
    <t>14320413-S</t>
  </si>
  <si>
    <t>Výplň cementopopílkovou suspenzí</t>
  </si>
  <si>
    <t>1562166286</t>
  </si>
  <si>
    <t>-0,6*0,6*3,14/4*17</t>
  </si>
  <si>
    <t>1*3,14/4*17</t>
  </si>
  <si>
    <t>24</t>
  </si>
  <si>
    <t>14320414-S</t>
  </si>
  <si>
    <t>Fixace potrubí v mezikruží (vymezovací objímky), utěsnění konců koncovou manžetou, chránička protlaku DN 1000, potrubí KT 600 (délka chrániček 10,5 m + 6,5 m)</t>
  </si>
  <si>
    <t>kpl</t>
  </si>
  <si>
    <t>-1934773084</t>
  </si>
  <si>
    <t>25</t>
  </si>
  <si>
    <t>151201102</t>
  </si>
  <si>
    <t>Zřízení zátažného pažení a rozepření stěn rýh hl do 4 m</t>
  </si>
  <si>
    <t>1581287023</t>
  </si>
  <si>
    <t>Zřízení pažení a rozepření stěn rýh pro podzemní vedení pro všechny šířky rýhy zátažné, hloubky do 4 m</t>
  </si>
  <si>
    <t>(63,8+3,5)*(2,6+0,15+0,2)*2</t>
  </si>
  <si>
    <t>(5,5)*(3,5+0,15+0,2)*2</t>
  </si>
  <si>
    <t>174,2*2*2,8</t>
  </si>
  <si>
    <t>65,2*2*2,8</t>
  </si>
  <si>
    <t>69,94</t>
  </si>
  <si>
    <t>26</t>
  </si>
  <si>
    <t>151201112</t>
  </si>
  <si>
    <t>Odstranění zátažného pažení a rozepření stěn rýh hl do 4 m</t>
  </si>
  <si>
    <t>-939851867</t>
  </si>
  <si>
    <t>Odstranění pažení a rozepření stěn rýh pro podzemní vedení s uložením materiálu na vzdálenost do 3 m od kraje výkopu zátažné, hloubky přes 2 do 4 m</t>
  </si>
  <si>
    <t>27</t>
  </si>
  <si>
    <t>151301103</t>
  </si>
  <si>
    <t>Zřízení hnaného pažení a rozepření stěn rýh hl do 8 m</t>
  </si>
  <si>
    <t>1425363142</t>
  </si>
  <si>
    <t>Zřízení pažení a rozepření stěn rýh pro podzemní vedení pro všechny šířky rýhy hnané, hloubky do 8 m</t>
  </si>
  <si>
    <t>(227-15+3)*(4,54+0,15+0,2+0,6)*2  "stoka"</t>
  </si>
  <si>
    <t>8*12*(4,54+0,15+0,2+0,6)           "šachty sanace"</t>
  </si>
  <si>
    <t xml:space="preserve">(16-3+3)*2,4*(4,54+0,15+0,2+0,6)   "šachty ostatní" </t>
  </si>
  <si>
    <t>22*(3,5+0,15+0,2+0,6)*2                 "konec stoky"</t>
  </si>
  <si>
    <t>10,5*(3,8+0,15+0,2+0,6)*2              "přepojení stoky"</t>
  </si>
  <si>
    <t>3400</t>
  </si>
  <si>
    <t>28</t>
  </si>
  <si>
    <t>151301113</t>
  </si>
  <si>
    <t>Odstranění hnaného pažení a rozepření stěn rýh hl do 8 m</t>
  </si>
  <si>
    <t>394103580</t>
  </si>
  <si>
    <t>Odstranění pažení a rozepření stěn rýh pro podzemní vedení s uložením materiálu na vzdálenost do 3 m od kraje výkopu hnané, hloubky přes 4 do 8 m</t>
  </si>
  <si>
    <t>29</t>
  </si>
  <si>
    <t>161101102</t>
  </si>
  <si>
    <t>Svislé přemístění výkopku z horniny tř. 1 až 4 hl výkopu do 4 m</t>
  </si>
  <si>
    <t>-477460685</t>
  </si>
  <si>
    <t>Svislé přemístění výkopku bez naložení do dopravní nádoby avšak s vyprázdněním dopravní nádoby na hromadu nebo do dopravního prostředku z horniny tř. 1 až 4, při hloubce výkopu přes 2,5 do 4 m</t>
  </si>
  <si>
    <t>(63,8+3,5)*(2,6+0,15+0,2-0,45)*1,4</t>
  </si>
  <si>
    <t>(7,5+5,5+22)*(3,5+0,15+0,2-0,45)*1,1</t>
  </si>
  <si>
    <t>174,2*1*(2,8-0,45)</t>
  </si>
  <si>
    <t>65,2*1*(2,8-0,3)</t>
  </si>
  <si>
    <t>5*0,6*2,6*2*(3,3-0,45)</t>
  </si>
  <si>
    <t>1000</t>
  </si>
  <si>
    <t>30</t>
  </si>
  <si>
    <t>161101103</t>
  </si>
  <si>
    <t>Svislé přemístění výkopku z horniny tř. 1 až 4 hl výkopu do 6 m</t>
  </si>
  <si>
    <t>767125663</t>
  </si>
  <si>
    <t>Svislé přemístění výkopku bez naložení do dopravní nádoby avšak s vyprázdněním dopravní nádoby na hromadu nebo do dopravního prostředku z horniny tř. 1 až 4, při hloubce výkopu přes 4 do 6 m</t>
  </si>
  <si>
    <t>(227-15+3)*(4,54+0,15+0,2-0,45)*1,8  "stoka"</t>
  </si>
  <si>
    <t>8*2,4*2,4*(4,54+0,15+0,2)           "šachty sanace"</t>
  </si>
  <si>
    <t xml:space="preserve">(12)*0,6*2,6*2*(4,54+0,15+0,2)   "šachty ostatní" </t>
  </si>
  <si>
    <t>22*(3,5+0,15+0,2-0,45)*1,3   "konec stoky"</t>
  </si>
  <si>
    <t>3*(4,1+0,15+0,2-0,45)*1,8            "přepojení stoky"</t>
  </si>
  <si>
    <t>7,5*(3,5+0,15+0,2-0,45)*1,1         "přepojení stoky"</t>
  </si>
  <si>
    <t>2300</t>
  </si>
  <si>
    <t>31</t>
  </si>
  <si>
    <t>162701105</t>
  </si>
  <si>
    <t>Vodorovné přemístění do 10000 m výkopku z horniny tř. 1 až 4</t>
  </si>
  <si>
    <t>-2069573054</t>
  </si>
  <si>
    <t>Vodorovné přemístění výkopku po suchu na obvyklém dopravním prostředku, bez naložení výkopku, avšak se složením bez rozhrnutí z horniny tř. 1 až 4 na vzdálenost přes 9 000 do 10 000 m</t>
  </si>
  <si>
    <t>3300-100</t>
  </si>
  <si>
    <t>32</t>
  </si>
  <si>
    <t>167101102</t>
  </si>
  <si>
    <t>Nakládání výkopku z hornin tř. 1 až 4 přes 100 m3</t>
  </si>
  <si>
    <t>-951371327</t>
  </si>
  <si>
    <t>Nakládání, skládání a překládání neulehlého výkopku nebo sypaniny nakládání, množství přes 100 m3, z hornin tř. 1 až 4</t>
  </si>
  <si>
    <t>33</t>
  </si>
  <si>
    <t>174101101</t>
  </si>
  <si>
    <t>Zásyp jam, šachet rýh nebo kolem objektů sypaninou se zhutněním</t>
  </si>
  <si>
    <t>-1577320514</t>
  </si>
  <si>
    <t>Zásyp sypaninou s uložením výkopku ve vrstvách se zhutněním jam, šachet, rýh nebo kolem objektů v těchto vykopávkách na ID 0,85</t>
  </si>
  <si>
    <t>(63,8+3,5)*(2,6-0,786-0,1)*1,4</t>
  </si>
  <si>
    <t>(7,5+5,5+22)*(3,5-0,75-0,1)*1,1</t>
  </si>
  <si>
    <t>174,2*1*(3-0,7-0,1)</t>
  </si>
  <si>
    <t>65,2*1*(3-0,7-0,1)</t>
  </si>
  <si>
    <t>5*0,6*2,6*2*(3,3-0,1)</t>
  </si>
  <si>
    <t>(227-15+3)*(4,54-0,987-0,1)*1,8  "stoka"</t>
  </si>
  <si>
    <t>8*3*3*(4,54-0,1)           "šachty sanace"</t>
  </si>
  <si>
    <t xml:space="preserve">(8+3)*0,6*2,6*2*(4,54-0,1)   "šachty ostatní" </t>
  </si>
  <si>
    <t>22*(3,5-0,655-0,1)*1,1   "konec stoky"</t>
  </si>
  <si>
    <t>3*(4,1-0,987-0,1)*1,8            "přepojení stoky"</t>
  </si>
  <si>
    <t>7,5*(3,5-0,655-0,1)*1,1         "přepojení stoky"</t>
  </si>
  <si>
    <t>2750-250</t>
  </si>
  <si>
    <t>34</t>
  </si>
  <si>
    <t>122614300</t>
  </si>
  <si>
    <t>nesoudržná zemina frakce 0-63 mm (např. štěrkodrť, ne struska)</t>
  </si>
  <si>
    <t>t</t>
  </si>
  <si>
    <t>454202744</t>
  </si>
  <si>
    <t>(2500-100)*1,69*1,1*1,03</t>
  </si>
  <si>
    <t>35</t>
  </si>
  <si>
    <t>175101101</t>
  </si>
  <si>
    <t>Obsypání potrubí bez prohození sypaniny z hornin tř. 1 až 4 uloženým do 3 m od kraje výkopu</t>
  </si>
  <si>
    <t>1247319574</t>
  </si>
  <si>
    <t xml:space="preserve">Obsypání potrubí sypaninou z vhodných hornin tř. 1 až 4 nebo materiálem připraveným podél výkopu ve vzdálenosti do 3 m od jeho kraje, pro jakoukoliv hloubku výkopu a míru zhutnění bez prohození sypaniny. Hutnění bude provedeno na ID=0,85 (mimo oblast přímo nad potrubím.)  </t>
  </si>
  <si>
    <t>65,5*1*0,4</t>
  </si>
  <si>
    <t>175,2*1*0,5</t>
  </si>
  <si>
    <t>13*1,*(0,755-0,19)</t>
  </si>
  <si>
    <t>(63,8+3,5)*1,5*(0,886-0,225)</t>
  </si>
  <si>
    <t>(249,3+3-17)*1,8*(1,137-0,325)</t>
  </si>
  <si>
    <t>-0,2*0,2*3,14/4*175,2</t>
  </si>
  <si>
    <t>-0,3*0,3*3,14/4*13</t>
  </si>
  <si>
    <t>-0,4*0,4*3,14/4*67</t>
  </si>
  <si>
    <t>-0,6*0,6*3,14/4*252,3</t>
  </si>
  <si>
    <t>450</t>
  </si>
  <si>
    <t>36</t>
  </si>
  <si>
    <t>122614050</t>
  </si>
  <si>
    <t>nesoudržná zemina o max. velikosti zrn 0-11 mm (ne struska)</t>
  </si>
  <si>
    <t>-727041003</t>
  </si>
  <si>
    <t>450*1,69*1,1*1,03</t>
  </si>
  <si>
    <t>37</t>
  </si>
  <si>
    <t>181301105</t>
  </si>
  <si>
    <t>Rozprostření ornice tl vrstvy do 300 mm pl do 500 m2 v rovině nebo ve svahu do 1:5</t>
  </si>
  <si>
    <t>1386340433</t>
  </si>
  <si>
    <t>Rozprostření a urovnání ornice v rovině nebo ve svahu sklonu do 1 : 5 při souvislé ploše do 500 m2, tl. vrstvy přes 250 do 300 mm</t>
  </si>
  <si>
    <t>(174,2+64,2)*3*0,05</t>
  </si>
  <si>
    <t>40</t>
  </si>
  <si>
    <t>38</t>
  </si>
  <si>
    <t>183405211</t>
  </si>
  <si>
    <t>Výsev trávníku hydroosevem na ornici</t>
  </si>
  <si>
    <t>-94614032</t>
  </si>
  <si>
    <t>39</t>
  </si>
  <si>
    <t>005724720</t>
  </si>
  <si>
    <t>osivo směs travní krajinná - rovinná</t>
  </si>
  <si>
    <t>kg</t>
  </si>
  <si>
    <t>146419321</t>
  </si>
  <si>
    <t>osiva pícnin směsi travní balení obvykle 25 kg technická - rovinná</t>
  </si>
  <si>
    <t>40*0,025 'Přepočtené koeficientem množství</t>
  </si>
  <si>
    <t>Sanace potrubí zatažením zatěsňovací vystýlky</t>
  </si>
  <si>
    <t>28311110-S</t>
  </si>
  <si>
    <t>Přípravné a dokončovací práce - zaříz. staveniště, st. inverzních věží zapravení vystýlky, předání staveniště ( Popis: Sanace potrubí zatažením zatěsňovací vystýlky);</t>
  </si>
  <si>
    <t>%</t>
  </si>
  <si>
    <t>-797374188</t>
  </si>
  <si>
    <t>Poznámka k položce:
_Popis: Sanace potrubí zatažením zatěsňovací vystýlky
Úsek kanalizace mezi šachtami Š8 až SP16 bude sanován zatažením kompaktní zatěsňovací polyesterepoxidové vystýlky. Před zahájením oprav bude provedeno odstranění nánosů ze dna stoky. Bude provedeno odstranění inkrustů, budou zapraveny veškeré ostré hrany a výstupky. Vytěžený materiál bude řádně likvidován. Před samotným zatažením vystýlky bude potrubí prohlédnuto TV kamerou, příp. prosvíceno halogenovým svítidlem a bude zkontrolována vizuálně čistota opravovaného úseku.
Po ukončení instalace vystýlky do potrubí, bude provedeno prořezání a zapravení zaústěných přípojek a celý úsek bude uveden do provozu. Na závěr bude proveden závěrečný monitoring TV kamerou.
Před zatažením vystýlky budou vyměněny vstupní šachty na stoce,  viz Objekty na kanalizační síti – vstupní šachty, spádiště.
příl. č.: A., B., C.1 až C.2, F.1.a, F.1.-b.1 až F.1.-b.2, F.1-c až F.1-e, F.2.1.1.1 až F.2.1.10</t>
  </si>
  <si>
    <t>41</t>
  </si>
  <si>
    <t>28311111-S</t>
  </si>
  <si>
    <t xml:space="preserve">Vyčištění potrubí vysokotlakým kombinovaným čistícím vozem (odstranění inkrustů a nánosů, zapravení veškěrých ostrých hran a výstupků </t>
  </si>
  <si>
    <t>1284663095</t>
  </si>
  <si>
    <t>42</t>
  </si>
  <si>
    <t>28311131-S</t>
  </si>
  <si>
    <t>Naložení a odvoz vytěženého materiálu v délce sanovaného potrubí vč. odvozu a likvidace</t>
  </si>
  <si>
    <t>1685064914</t>
  </si>
  <si>
    <t>218,3*1*0,6*0,6*3,14/4*0,2*1000</t>
  </si>
  <si>
    <t>43</t>
  </si>
  <si>
    <t>28311112-S</t>
  </si>
  <si>
    <t xml:space="preserve">Monitoring potrubí TV kamerou před sanací a po sanaci, vč. záznamu a protokolů </t>
  </si>
  <si>
    <t>633359937</t>
  </si>
  <si>
    <t>218,3*2</t>
  </si>
  <si>
    <t>44</t>
  </si>
  <si>
    <t>28311113-S</t>
  </si>
  <si>
    <t>Přečerpávání sanovaného úseku - čerpání včetně osazení náhradního potrubí</t>
  </si>
  <si>
    <t>-1709982479</t>
  </si>
  <si>
    <t>288/393,8*218,3</t>
  </si>
  <si>
    <t>160</t>
  </si>
  <si>
    <t>45</t>
  </si>
  <si>
    <t>28311114-S</t>
  </si>
  <si>
    <t>Přeprava technologického zařízení KAWO, tam a zpět</t>
  </si>
  <si>
    <t>km</t>
  </si>
  <si>
    <t>-414207965</t>
  </si>
  <si>
    <t>46</t>
  </si>
  <si>
    <t>28311117-S</t>
  </si>
  <si>
    <t>Osazení vystýlky KAWO DN 600, tloušťka vystýlky 12 mm</t>
  </si>
  <si>
    <t>1229477172</t>
  </si>
  <si>
    <t>47</t>
  </si>
  <si>
    <t>28311118-S</t>
  </si>
  <si>
    <t>Práce kanalizačním robotem - odfrézování překážek před sanací</t>
  </si>
  <si>
    <t>kus</t>
  </si>
  <si>
    <t>-1281661281</t>
  </si>
  <si>
    <t>48</t>
  </si>
  <si>
    <t>28311119-S</t>
  </si>
  <si>
    <t>Práce kanalizačním robotem - prořezání přípojek po osazení vystýlky</t>
  </si>
  <si>
    <t>150245213</t>
  </si>
  <si>
    <t>7+4</t>
  </si>
  <si>
    <t>49</t>
  </si>
  <si>
    <t>2831111020-S</t>
  </si>
  <si>
    <t>Práce kanalizačním robotem - zatěsnění přípojek</t>
  </si>
  <si>
    <t>-380261339</t>
  </si>
  <si>
    <t>50</t>
  </si>
  <si>
    <t>283111140-S</t>
  </si>
  <si>
    <t>Jízdní výkon Brno - pracoviště a zpět</t>
  </si>
  <si>
    <t>-635432786</t>
  </si>
  <si>
    <t>Vodorovné konstrukce</t>
  </si>
  <si>
    <t>51</t>
  </si>
  <si>
    <t>451541111</t>
  </si>
  <si>
    <t>Štěrková drenážní vrstva v otevřeném výkopu ze štěrkodrtě 0-63 mm</t>
  </si>
  <si>
    <t>-1193147561</t>
  </si>
  <si>
    <t>Lože pod potrubí, stoky a drobné objekty v otevřeném výkopu ze štěrkodrtě 0-63 mm</t>
  </si>
  <si>
    <t>35*1,1*0,2</t>
  </si>
  <si>
    <t>67,3*1,4*0,2</t>
  </si>
  <si>
    <t>213,3*1,6*0,2</t>
  </si>
  <si>
    <t>52</t>
  </si>
  <si>
    <t>4515731-S</t>
  </si>
  <si>
    <t>Čerpací jímka -  PVC trubka DN 500, perforovaná, 3x obalená geotextilií - použití  (po zhotovení úseků kanalizace drenážní potrubí zaslepí)</t>
  </si>
  <si>
    <t>1560806005</t>
  </si>
  <si>
    <t>320/20</t>
  </si>
  <si>
    <t>53</t>
  </si>
  <si>
    <t>451573111</t>
  </si>
  <si>
    <t>Lože pod potrubí, stoky a drobné objekty v otevřeném výkopu z písku a štěrkopísku do 63 mm</t>
  </si>
  <si>
    <t>-786697704</t>
  </si>
  <si>
    <t>Poznámka k položce:
_Podkladní a zajišťovací konstrukce z betonu (1) prostého, (2) železového v otevřeném výkopu sedlové lože pod potrubí z betonu tř. C 12/15
příl. č.: A., B., C.1 až C.2, F.1.a, F.1.-b.1 až F.1.-b.2, F.1-c až F.1-e, F.2.1.1.1 až F.2.1.10</t>
  </si>
  <si>
    <t>(65,5+175,2)*1*0,1</t>
  </si>
  <si>
    <t>24,0</t>
  </si>
  <si>
    <t>54</t>
  </si>
  <si>
    <t>452312131</t>
  </si>
  <si>
    <t>Sedlové lože z betonu prostého tř. C 12/15 otevřený výkop</t>
  </si>
  <si>
    <t>-522533245</t>
  </si>
  <si>
    <t>Poznámka k položce:
Podkladní a zajišťovací konstrukce z betonu (1) prostého, (2) železového v otevřeném výkopu sedlové lože pod potrubí z betonu tř. C 12/15
příl. č.: A., B., C.1 až C.2, F.1.a, F.1.-b.1 až F.1.-b.2, F.1-c až F.1-e, F.2.1.1.1 až F.2.1.10</t>
  </si>
  <si>
    <t>65,5*1*0,15</t>
  </si>
  <si>
    <t>175,2*1*0,18</t>
  </si>
  <si>
    <t>35*1,1*0,19</t>
  </si>
  <si>
    <t>(63,8+3,5)*1,4*0,225</t>
  </si>
  <si>
    <t>213,3*1,6*0,325</t>
  </si>
  <si>
    <t>7,235</t>
  </si>
  <si>
    <t>190</t>
  </si>
  <si>
    <t>55</t>
  </si>
  <si>
    <t>452351101</t>
  </si>
  <si>
    <t>Bednění podkladních desek nebo bloků nebo sedlového lože otevřený výkop</t>
  </si>
  <si>
    <t>1008855133</t>
  </si>
  <si>
    <t>Bednění podkladních a zajišťovacích konstrukcí v otevřeném výkopu desek nebo sedlových loží pod potrubí, stoky a drobné objekty</t>
  </si>
  <si>
    <t>24*1,6*3,14*0,15</t>
  </si>
  <si>
    <t>Komunikace</t>
  </si>
  <si>
    <t>56</t>
  </si>
  <si>
    <t>5649613-S</t>
  </si>
  <si>
    <t>Zřízení a odstranění dočasného krytu vozovky z živičného krytu min. tl. 100 mm</t>
  </si>
  <si>
    <t>-1357729599</t>
  </si>
  <si>
    <t>840,0+100,0</t>
  </si>
  <si>
    <t>57</t>
  </si>
  <si>
    <t>565175113</t>
  </si>
  <si>
    <t>Asfaltový beton vrstva podkladní ACP 16 (obalované kamenivo OKS) tl 120 mm</t>
  </si>
  <si>
    <t>-1354864229</t>
  </si>
  <si>
    <t>Asfaltový beton vrstva podkladní ACP 16 (obalované kamenivo střednězrnné - OKS) s rozprostřením a zhutněním v pruhu šířky do 3 m, po zhutnění tl. 120 mm</t>
  </si>
  <si>
    <t>58</t>
  </si>
  <si>
    <t>573111112</t>
  </si>
  <si>
    <t>Postřik živičný infiltrační s posypem z asfaltu množství 1 kg/m2</t>
  </si>
  <si>
    <t>-1327350580</t>
  </si>
  <si>
    <t>Postřik živičný infiltrační z asfaltu silničního s posypem kamenivem, v množství 1,00 kg/m2</t>
  </si>
  <si>
    <t>59</t>
  </si>
  <si>
    <t>573211111</t>
  </si>
  <si>
    <t>Postřik živičný spojovací z asfaltu v množství do 0,70 kg/m2</t>
  </si>
  <si>
    <t>615404709</t>
  </si>
  <si>
    <t>Postřik živičný spojovací bez posypu kamenivem z asfaltu silničního, v množství od 0,50 do 0,70 kg/m2</t>
  </si>
  <si>
    <t>60</t>
  </si>
  <si>
    <t>577134131</t>
  </si>
  <si>
    <t xml:space="preserve">Asfaltový beton vrstva obrusná ACO 11 (ABS) tř. I tl 40 mm </t>
  </si>
  <si>
    <t>684594352</t>
  </si>
  <si>
    <t>Asfaltový beton vrstva obrusná ACO 11 (ABS) s rozprostřením a se zhutněním z modifikovaného asfaltu v pruhu šířky do 3 m, po zhutnění tl. 40 mm</t>
  </si>
  <si>
    <t xml:space="preserve">216*(1,8+1)                "600"   </t>
  </si>
  <si>
    <t>(22+5,5+7,5)*(1,3+1)  "300"</t>
  </si>
  <si>
    <t>67,3*(1,4+1)               "400"</t>
  </si>
  <si>
    <t>1160</t>
  </si>
  <si>
    <t>61</t>
  </si>
  <si>
    <t>577166111</t>
  </si>
  <si>
    <t>Asfaltový beton vrstva ložní ACL 22 (ABVH) tl 70 mm</t>
  </si>
  <si>
    <t>2115690201</t>
  </si>
  <si>
    <t>Asfaltový beton vrstva ložní ACL 22 (ABVH) s rozprostřením a zhutněním z nemodifikovaného asfaltu v pruhu šířky do 3 m, po zhutnění tl. 70 mm</t>
  </si>
  <si>
    <t>62</t>
  </si>
  <si>
    <t>564851111</t>
  </si>
  <si>
    <t>Podklad ze štěrkodrtě ŠD tl 150 mm</t>
  </si>
  <si>
    <t>-1201485821</t>
  </si>
  <si>
    <t>Podklad ze štěrkodrti ŠD s rozprostřením a zhutněním, po zhutnění tl. 150 mm</t>
  </si>
  <si>
    <t>63</t>
  </si>
  <si>
    <t>584121111</t>
  </si>
  <si>
    <t>Osazení silničních dílců z ŽB do lože z kameniva těženého tl 40 mm</t>
  </si>
  <si>
    <t>-1355213917</t>
  </si>
  <si>
    <t>Osazení silničních dílců ze železového betonu s podkladem z kameniva těženého do tl. 40 mm jakéhokoliv druhu a velikosti</t>
  </si>
  <si>
    <t>64</t>
  </si>
  <si>
    <t>59381299S</t>
  </si>
  <si>
    <t>panel silniční  300x100x15 cm - jedná se o dočasnou komunikaci pro zajištění průjezdu osobních vozidel po dobu uzavírky komunikace  (v ceně zohlednit  koeficient použití)</t>
  </si>
  <si>
    <t>-329560868</t>
  </si>
  <si>
    <t>220/3</t>
  </si>
  <si>
    <t>74</t>
  </si>
  <si>
    <t>65</t>
  </si>
  <si>
    <t>596211110</t>
  </si>
  <si>
    <t>Kladení zámkové dlažby komunikací pro pěší tl 60 mm skupiny A pl do 50 m2</t>
  </si>
  <si>
    <t>1914633829</t>
  </si>
  <si>
    <t>Kladení dlažby z betonových zámkových dlaždic komunikací pro pěší s ložem z kameniva těženého nebo drceného tl. do 40 mm, s vyplněním spár s dvojitým hutněním, vibrováním a se smetením přebytečného materiálu na krajnici tl. 60 mm</t>
  </si>
  <si>
    <t>66</t>
  </si>
  <si>
    <t>5924502901</t>
  </si>
  <si>
    <t>dlažba zámková 6 cm - doplnění stávající dlažby 10 % z celkového množství</t>
  </si>
  <si>
    <t>697070309</t>
  </si>
  <si>
    <t>Poznámka k položce:
_Obnova konstrukčních vrstev dotčených dlážděných chodníků bude provedena v původní skladbě z materiálů dle stávající konstrukce. Předpokládá se výměna 10 % poškozené dlažby
příl. č.: A., B., C.1 až C.2, F.1.a, F.1.-b.1 až F.1.-b.2, F.1-c až F.1-e, F.2.1.1.1 až F.2.1.10</t>
  </si>
  <si>
    <t>100*0,1 'Přepočtené koeficientem množství</t>
  </si>
  <si>
    <t>67</t>
  </si>
  <si>
    <t>596811122</t>
  </si>
  <si>
    <t xml:space="preserve">Kladení betonové dlažby komunikací pro pěší do lože z kameniva </t>
  </si>
  <si>
    <t>-681427146</t>
  </si>
  <si>
    <t xml:space="preserve">Kladení betonové dlažby komunikací pro pěší - přemístění stávající dlažby z dočasné skládky v místě dočasné komunikace s vyplněním spár a se smetením přebytečného materiálu s ložem z kameniva těženého tl. do 40 mm </t>
  </si>
  <si>
    <t>68</t>
  </si>
  <si>
    <t>592461150</t>
  </si>
  <si>
    <t>dlažba betonová chodníková - doplnění stávající dlažby 10% z celkového množství</t>
  </si>
  <si>
    <t>495988959</t>
  </si>
  <si>
    <t xml:space="preserve">Poznámka k položce:
_Obnova konstrukčních vrstev dotčených dlážděných chodníků bude provedena v původní skladbě z materiálů dle stávající konstrukce. Předpokládá se výměna 10 % poškozené dlažby
příl. č.: A., B., C.1 až C.2, F.1.a, F.1.-b.1 až F.1.-b.2, F.1-c až F.1-e, F.2.1.1.1 až F.2.1.10 </t>
  </si>
  <si>
    <t>220*0,1 'Přepočtené koeficientem množství</t>
  </si>
  <si>
    <t>69</t>
  </si>
  <si>
    <t>599141111</t>
  </si>
  <si>
    <t>Vyplnění spár mezi silničními dílci živičnou zálivkou</t>
  </si>
  <si>
    <t>1878655658</t>
  </si>
  <si>
    <t xml:space="preserve">Vyplnění spár živičnou zálivkou -napojovací spára stávajícího a nového krytu bude upravena vhodnou technologií (zálivkovou hmotou nebo natavovacími pásky). </t>
  </si>
  <si>
    <t xml:space="preserve">216*2             "600"   </t>
  </si>
  <si>
    <t>(22+5,5+7,5)*2  "300"</t>
  </si>
  <si>
    <t>67,3*2            "400"</t>
  </si>
  <si>
    <t>65*2                 "Přípojky DN150"</t>
  </si>
  <si>
    <t>175,2*0,55*2    "přípojky DN200"</t>
  </si>
  <si>
    <t>150</t>
  </si>
  <si>
    <t>1110</t>
  </si>
  <si>
    <t>Trubní vedení</t>
  </si>
  <si>
    <t>70</t>
  </si>
  <si>
    <t>831312121</t>
  </si>
  <si>
    <t>Montáž potrubí z trub kameninových hrdlových s integrovaným těsněním výkop sklon do 20 % DN 150</t>
  </si>
  <si>
    <t>-1346263184</t>
  </si>
  <si>
    <t>Montáž potrubí z trub kameninových hrdlových s integrovaným těsněním v otevřeném výkopu ve sklonu do 20 % DN 150</t>
  </si>
  <si>
    <t>64,5+1</t>
  </si>
  <si>
    <t>71</t>
  </si>
  <si>
    <t>597106510</t>
  </si>
  <si>
    <t>trouba kameninová glazovaná DN150mm L1,25m spojovací systém F</t>
  </si>
  <si>
    <t>1902175886</t>
  </si>
  <si>
    <t>trouby kameninové kanalizační hrdlové trouby kameninové glazované s integrovaným spojem stavební délka 1,25 m DN 150 mm                   F</t>
  </si>
  <si>
    <t>72</t>
  </si>
  <si>
    <t>831352121</t>
  </si>
  <si>
    <t>Montáž potrubí z trub kameninových hrdlových s integrovaným těsněním výkop sklon do 20 % DN 200</t>
  </si>
  <si>
    <t>939652971</t>
  </si>
  <si>
    <t>Montáž potrubí z trub kameninových hrdlových s integrovaným těsněním v otevřeném výkopu ve sklonu do 20 % DN 200</t>
  </si>
  <si>
    <t>174,2+1</t>
  </si>
  <si>
    <t>73</t>
  </si>
  <si>
    <t>597107030</t>
  </si>
  <si>
    <t>trouba kameninová glazovaná pouze uvnitř DN200mm L2,50m spojovací systém F,C Třida 160</t>
  </si>
  <si>
    <t>575295426</t>
  </si>
  <si>
    <t>trouby kameninové kanalizační hrdlové trouby kameninové glazované s integrovaným spojem stavební délka 2,50 m DN 200 mm     tř.160  F,C glazovaná uvnitř</t>
  </si>
  <si>
    <t>831372121</t>
  </si>
  <si>
    <t>Montáž potrubí z trub kameninových hrdlových s integrovaným těsněním výkop sklon do 20 % DN 300</t>
  </si>
  <si>
    <t>1760473571</t>
  </si>
  <si>
    <t>Montáž potrubí z trub kameninových hrdlových s integrovaným těsněním v otevřeném výkopu ve sklonu do 20 % DN 300</t>
  </si>
  <si>
    <t xml:space="preserve">Poznámka k položce:
příl. č.: A., B., C.1 až C.2, F.1.a, F.1.-b.1 až F.1.-b.2, F.1-c až F.1-e, F.2.1.1.1 až F.2.1.10
</t>
  </si>
  <si>
    <t>22+5,5+7,5</t>
  </si>
  <si>
    <t>75</t>
  </si>
  <si>
    <t>597107110</t>
  </si>
  <si>
    <t>trouba kameninová glazovaná DN300mm L2,50m spojovací systém C Třída 160</t>
  </si>
  <si>
    <t>-109982549</t>
  </si>
  <si>
    <t>trouby kameninové kanalizační hrdlové trouby kameninové glazované s integrovaným spojem stavební délka 2,50 m DN 300 mm     tř.160  C</t>
  </si>
  <si>
    <t>76</t>
  </si>
  <si>
    <t>831392121</t>
  </si>
  <si>
    <t>Montáž potrubí z trub kameninových hrdlových s integrovaným těsněním výkop sklon do 20 % DN 400</t>
  </si>
  <si>
    <t>-1031836217</t>
  </si>
  <si>
    <t>Montáž potrubí z trub kameninových hrdlových s integrovaným těsněním v otevřeném výkopu ve sklonu do 20 % DN 400</t>
  </si>
  <si>
    <t>63,8+3,5</t>
  </si>
  <si>
    <t>77</t>
  </si>
  <si>
    <t>597107010</t>
  </si>
  <si>
    <t>trouba kameninová glazovaná DN400mm L2,50m spojovací systém C Třída 160</t>
  </si>
  <si>
    <t>-78227784</t>
  </si>
  <si>
    <t>trouby kameninové kanalizační hrdlové trouby kameninové glazované s integrovaným spojem stavební délka 2,50 m DN 400 mm     tř.160  C</t>
  </si>
  <si>
    <t>78</t>
  </si>
  <si>
    <t>8314421111</t>
  </si>
  <si>
    <t>Zatažení potrubí z trub kameninových DN 600 do ocelové chráničky DN 1000</t>
  </si>
  <si>
    <t>-1023377182</t>
  </si>
  <si>
    <t>79</t>
  </si>
  <si>
    <t>831442121</t>
  </si>
  <si>
    <t>Montáž potrubí z trub kameninových hrdlových s integrovaným těsněním výkop sklon do 20 % DN 600</t>
  </si>
  <si>
    <t>1364842641</t>
  </si>
  <si>
    <t>Montáž potrubí z trub kameninových hrdlových s integrovaným těsněním v otevřeném výkopu ve sklonu do 20 % DN 600</t>
  </si>
  <si>
    <t>249,3-22+3-17</t>
  </si>
  <si>
    <t>80</t>
  </si>
  <si>
    <t>597107130</t>
  </si>
  <si>
    <t>trouba kameninová glazovaná DN600mm L2,50m spojovací systém C Třída 95</t>
  </si>
  <si>
    <t>854296997</t>
  </si>
  <si>
    <t>trouby kameninové kanalizační hrdlové trouby kameninové glazované s integrovaným spojem stavební délka 2,50 m DN 600 mm     tř.95    C</t>
  </si>
  <si>
    <t>249,3-22+3</t>
  </si>
  <si>
    <t>81</t>
  </si>
  <si>
    <t>837312221</t>
  </si>
  <si>
    <t>Montáž kameninových tvarovek jednoosých s integrovaným těsněním otevřený výkop DN 150</t>
  </si>
  <si>
    <t>-561072465</t>
  </si>
  <si>
    <t>Montáž kameninových tvarovek na potrubí z trub kameninových v otevřeném výkopu s integrovaným těsněním jednoosých DN 150</t>
  </si>
  <si>
    <t>26+24</t>
  </si>
  <si>
    <t>82</t>
  </si>
  <si>
    <t>597118520</t>
  </si>
  <si>
    <t>ucpávka kameninová glazovaná DN150mm</t>
  </si>
  <si>
    <t>99891835</t>
  </si>
  <si>
    <t>tvarovky kameninové kanalizační hrdlové s integrovaným spojem ucpávky (pro utěsnění odboček během tlakové zkoušky nebo pro utěsnění rezervních odboček) DN 150 mm                   F</t>
  </si>
  <si>
    <t>22+2+2</t>
  </si>
  <si>
    <t>83</t>
  </si>
  <si>
    <t>5971096-S1</t>
  </si>
  <si>
    <t xml:space="preserve">koleno kameninové glazované DN150mm, vyrovnání směru, výšky </t>
  </si>
  <si>
    <t>1304189832</t>
  </si>
  <si>
    <t>31-7</t>
  </si>
  <si>
    <t>84</t>
  </si>
  <si>
    <t>837352221</t>
  </si>
  <si>
    <t>Montáž kameninových tvarovek jednoosých s integrovaným těsněním otevřený výkop DN 200</t>
  </si>
  <si>
    <t>45382813</t>
  </si>
  <si>
    <t>Montáž kameninových tvarovek na potrubí z trub kameninových v otevřeném výkopu s integrovaným těsněním jednoosých DN 200</t>
  </si>
  <si>
    <t>25+33</t>
  </si>
  <si>
    <t>85</t>
  </si>
  <si>
    <t>597118530</t>
  </si>
  <si>
    <t>ucpávka kameninová glazovaná DN200mm</t>
  </si>
  <si>
    <t>1589000184</t>
  </si>
  <si>
    <t>tvarovky kameninové kanalizační hrdlové s integrovaným spojem ucpávky (pro utěsnění odboček během tlakové zkoušky nebo pro utěsnění rezervních odboček) DN 200 mm</t>
  </si>
  <si>
    <t>86</t>
  </si>
  <si>
    <t>59710966S</t>
  </si>
  <si>
    <t>koleno kameninové glazované DN200mm  - vyrovnání směru, výšky</t>
  </si>
  <si>
    <t>-1438241814</t>
  </si>
  <si>
    <t>87</t>
  </si>
  <si>
    <t>837371221</t>
  </si>
  <si>
    <t>Montáž kameninových tvarovek odbočných s integrovaným těsněním otevřený výkop DN 300</t>
  </si>
  <si>
    <t>-1834799880</t>
  </si>
  <si>
    <t>Montáž kameninových tvarovek na potrubí z trub kameninových v otevřeném výkopu s integrovaným těsněním odbočných DN 300</t>
  </si>
  <si>
    <t>1+2</t>
  </si>
  <si>
    <t>88</t>
  </si>
  <si>
    <t>597117730</t>
  </si>
  <si>
    <t>odbočka kameninová glazovaná jednoduchá DN300/200</t>
  </si>
  <si>
    <t>1906615814</t>
  </si>
  <si>
    <t>tvarovky kameninové kanalizační hrdlové s integrovaným spojem odbočky DN 300/200 mm</t>
  </si>
  <si>
    <t>89</t>
  </si>
  <si>
    <t>597117700</t>
  </si>
  <si>
    <t xml:space="preserve">odbočka kameninová glazovaná jednoduchá DN300/150 </t>
  </si>
  <si>
    <t>-557931959</t>
  </si>
  <si>
    <t>tvarovky kameninové kanalizační hrdlové s integrovaným spojem odbočky DN 300/150 mm</t>
  </si>
  <si>
    <t>90</t>
  </si>
  <si>
    <t>837391221</t>
  </si>
  <si>
    <t>Montáž kameninových tvarovek odbočných s integrovaným těsněním otevřený výkop DN 400</t>
  </si>
  <si>
    <t>458485534</t>
  </si>
  <si>
    <t>Montáž kameninových tvarovek na potrubí z trub kameninových v otevřeném výkopu s integrovaným těsněním odbočných DN 400</t>
  </si>
  <si>
    <t>6+22</t>
  </si>
  <si>
    <t>91</t>
  </si>
  <si>
    <t>597117920</t>
  </si>
  <si>
    <t>odbočka kameninová glazovaná jednoduchá DN400/200</t>
  </si>
  <si>
    <t>1167648884</t>
  </si>
  <si>
    <t>tvarovky kameninové kanalizační hrdlové s integrovaným spojem odbočky DN 400/200 mm</t>
  </si>
  <si>
    <t>92</t>
  </si>
  <si>
    <t>597117900</t>
  </si>
  <si>
    <t>odbočka kameninová glazovaná jednoduchá DN400/150</t>
  </si>
  <si>
    <t>-438378705</t>
  </si>
  <si>
    <t>tvarovky kameninové kanalizační hrdlové s integrovaným spojem odbočky DN 400/150 mm</t>
  </si>
  <si>
    <t>93</t>
  </si>
  <si>
    <t>837441221</t>
  </si>
  <si>
    <t>Montáž kameninových tvarovek odbočných s integrovaným těsněním otevřený výkop DN 600</t>
  </si>
  <si>
    <t>-1167562145</t>
  </si>
  <si>
    <t>Montáž kameninových tvarovek na potrubí z trub kameninových v otevřeném výkopu s integrovaným těsněním odbočných DN 600</t>
  </si>
  <si>
    <t>19+22</t>
  </si>
  <si>
    <t>94</t>
  </si>
  <si>
    <t>597118220</t>
  </si>
  <si>
    <t>odbočka kameninová glazovaná jednoduchá DN600/200</t>
  </si>
  <si>
    <t>-559933966</t>
  </si>
  <si>
    <t>tvarovky kameninové kanalizační hrdlové s integrovaným spojem odbočky DN 600/200 mm</t>
  </si>
  <si>
    <t>95</t>
  </si>
  <si>
    <t>597118200</t>
  </si>
  <si>
    <t>odbočka kameninová glazovaná jednoduchá DN600/150</t>
  </si>
  <si>
    <t>-49076184</t>
  </si>
  <si>
    <t>tvarovky kameninové kanalizační hrdlové s integrovaným spojem odbočky DN 600/150 mm</t>
  </si>
  <si>
    <t>96</t>
  </si>
  <si>
    <t>899104111</t>
  </si>
  <si>
    <t>Osazení poklopů litinových nebo ocelových včetně rámů hmotnosti nad 150 kg</t>
  </si>
  <si>
    <t>1867214344</t>
  </si>
  <si>
    <t>Osazení poklopů litinových a ocelových včetně rámů hmotnosti jednotlivě přes 150 kg</t>
  </si>
  <si>
    <t>15+7+1</t>
  </si>
  <si>
    <t>97</t>
  </si>
  <si>
    <t>552434-S</t>
  </si>
  <si>
    <t xml:space="preserve">Poklop na vstupní šachtu litinový s betonovou výplní, s odvětráním pro zatížení tř. D 400 </t>
  </si>
  <si>
    <t>-1324993675</t>
  </si>
  <si>
    <t>98</t>
  </si>
  <si>
    <t>nab-30</t>
  </si>
  <si>
    <t>Vstupní šachta kanalizační, prefabrikovaná, typ Q1, vnitř. průměr 1m tl.stěny 120 mm, dno betonové,opatřené čedič. obkladem, žlab do výšky celého profilu, nástupnice s protiskluznou úpravou tř. R11, stav.výška 4 až 5 m</t>
  </si>
  <si>
    <t>-1931374734</t>
  </si>
  <si>
    <t>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4 až 5 m.
příl. č.: A., B., C.1 až C.2, F.1.a, F.1.-b.1 až F.1.-b.2, F.1-c až F.1-e, F.2.1.1.1 až F.2.1.10</t>
  </si>
  <si>
    <t>99</t>
  </si>
  <si>
    <t>nab-31</t>
  </si>
  <si>
    <t>Vstupní šachta kanalizační, prefabrikovaná, typ Q1, vnitř. průměr 1m tl.stěny 120 mm, dno betonové,opatřené čedič. obkladem, žlab do výšky celého profilu, nástupnice s protiskluznou úpravou tř. R11 do 4 m</t>
  </si>
  <si>
    <t>-934723293</t>
  </si>
  <si>
    <t>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do 4 m.
příl. č.: A., B., C.1 až C.2, F.1.a, F.1.-b.1 až F.1.-b.2, F.1-c až F.1-e, F.2.1.1.1 až F.2.1.10</t>
  </si>
  <si>
    <t>nab-32</t>
  </si>
  <si>
    <t xml:space="preserve">Vstupní šachta kanalizační, prefabrikovaná, typ Q1, vnitř. průměr 1m tl.stěny 120 mm, dno betonové DN 1500,opatřené čedič obkladem, žlab do výšky celého profilu, nástupnice s protiskluznou úpravou tř. R11 stavební výška cca 4,2 m </t>
  </si>
  <si>
    <t>-475759803</t>
  </si>
  <si>
    <t>Poznámka k položce:
_Vstupní šachta kanalizační, prefabrikovaná, typ Q1, vnitř. průměr 1m tl.stěny 120 mm, dno betonové DN 1500 tl. stěny 150 mm,opatřené čedičovým obkladem, Nástupnice a žlab šachtového dna budou betonové, opatřené kameninovým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cca 4,2 m.
příl. č.: A., B., C.1 až C.2, F.1.a, F.1.-b.1 až F.1.-b.2, F.1-c až F.1-e, F.2.1.1.1 až F.2.1.10</t>
  </si>
  <si>
    <t>101</t>
  </si>
  <si>
    <t>nab-33</t>
  </si>
  <si>
    <t xml:space="preserve">Spádišťová monolitická šachta SP16, vč. přepojení stávající stoky beton. DN 500/750 </t>
  </si>
  <si>
    <t>1856017239</t>
  </si>
  <si>
    <t>Poznámka k položce:
_Spádišťová monolitická šachta  SP 16. Spádišťová šachta je situována na stávajícím potrubí. Založení šachty je navrženo v otevřeném výkopu pod ochranou pažení (návrh pažení je součástí dodavatelské dokumentace). Podle IG průzkumu budou výkopy prováděny ve vrstvě navážek, dále pak jílů (cca do 3,8 m), a v nejnižší části ve vrstvě štěrků. Podzemní voda je v hloubce cca 3,8 m (ustálená cca 3,0 m). V případě spádišťové šachty SP16  bude vybudováno monolitické šachtové dno vnitřního rozměru 1950*1040 mm se spádišťovým komínem. Celkový rozměr šachty je 2450*1540 mm. Tloušťka dna je navržena 300 mm, tloušťka stěn 250 mm, tloušťka stropní desky 200 mm. Vstup do šachty je prefabrikovaným betonovým kónickým vstupním komínem, osazeným na stropní desku. 
Dno, stěny, spádišťový a spádový beton šachty budou z železobetonu C 30/37-XA2 a budou uloženy na podkladní betonovou desku tl. 100 mm z betonu C 12/15, betonovanou na hutněný štěrkopískový podsyp tl. 150 mm. Stropní deska šachty bude z železobetonu C 30/37-XC4, dno a stěny vyztuženy  KARI sítí. Šachetní dno, žlab a čelní nárazová stěna s bočními stěnami do poloviny profilů potrubí budou opatřené čedičovým obkladem, žlab bude proveden do výšky celého profilu. Vodotěsnost spojů mezi dnem a stěnami šachty je zajištěna těsnícím bobtnajícím páskem s upevňovací mřížkou. Prostupy a otvory potrubí budou těsněny stavební chemií. Stávající potrubí bude odřezáno s ohledem na umístění a tvar šachty a napojeno na sklolaminátovou kynetu se spádišťovým potrubím z materiál SKLL DN 300. Spádišťové potrubí bude obetonováno betonem C 30/37 – XA2
V šachtě budou osazena ocelová stupadla s PE povlakem, horní bude kapsové. Šachetní kónus s šachtovým poklopem budou z betonu C 35/45.
příl. č.: A., B., C.1 až C.2, F.1.a, F.1.-b.1 až F.1.-b.2, F.1-c až F.1-e, F.2.1.1.1 až F.2.1.10</t>
  </si>
  <si>
    <t>102</t>
  </si>
  <si>
    <t>nab-34</t>
  </si>
  <si>
    <t xml:space="preserve">Napojení na sběrač AII 2 - Sanace stávající šachty </t>
  </si>
  <si>
    <t>-617899294</t>
  </si>
  <si>
    <t>Poznámka k položce:
_Napojení na sběrač AII 2 - v místě napojení na stávající sběrač A II 2 budou ve stávající šachtě provedeny sanační práce, tj. úprava v místě napojení potrubí DN 600 mm, demontáž stávajícího poklopu a zpětné osazení po vyspravení ŽB konstrukce pro zpětné uložení do úrovně komunikace a její obnovy, vyspravení vnitřních stěn šachty reprofilační maltou dle tloušťky reprofilované vrstvy, kyneta bude ze spádového betonu C 20/25, bude provedena výměna stupadel (ocelová stupadla s PE povlakem dle DIN 19555-A-ST). Podrobnosti viz. příloha F.2.1.11 Napojení na sběrač A II 2.
příl. č.: A., B., C.1 až C.2, F.1.a, F.1.-b.1 až F.1.-b.2, F.1-c až F.1-e, F.2.1.1.1 až F.2.1.10</t>
  </si>
  <si>
    <t>103</t>
  </si>
  <si>
    <t>nab-35</t>
  </si>
  <si>
    <t>Revizní plastová šachta sestávající z šachtového dna z PP (PE) DN 600, šachtové prodloužení DN 600 a teleskopický nástavec min DN 360 s poklopem litinovým zatížení D 400 s betonovým prstencem</t>
  </si>
  <si>
    <t>1364541100</t>
  </si>
  <si>
    <t>104</t>
  </si>
  <si>
    <t>871228111</t>
  </si>
  <si>
    <t>Kladení drenážního potrubí z tvrdého PVC průměru do 150 mm</t>
  </si>
  <si>
    <t>-314787299</t>
  </si>
  <si>
    <t>Kladení drenážního potrubí z plastických hmot do připravené rýhy z tvrdého PVC, průměru přes 90 do 150 mm</t>
  </si>
  <si>
    <t>105</t>
  </si>
  <si>
    <t>286112230</t>
  </si>
  <si>
    <t>trubka drenážní D 100 mm</t>
  </si>
  <si>
    <t>2094321561</t>
  </si>
  <si>
    <t>106</t>
  </si>
  <si>
    <t>nab-36</t>
  </si>
  <si>
    <t>Přechod na KG DN 600 / KT DN 400</t>
  </si>
  <si>
    <t>1307328899</t>
  </si>
  <si>
    <t>107</t>
  </si>
  <si>
    <t>srov-35</t>
  </si>
  <si>
    <t>Demontáž a obnova stávající uliční vpusti ve výkopku</t>
  </si>
  <si>
    <t>1852265013</t>
  </si>
  <si>
    <t>108</t>
  </si>
  <si>
    <t>srov-37</t>
  </si>
  <si>
    <t xml:space="preserve">Přepojení uličních vpustí </t>
  </si>
  <si>
    <t>-444800437</t>
  </si>
  <si>
    <t>109</t>
  </si>
  <si>
    <t>srov-38</t>
  </si>
  <si>
    <t>Přepojení domovních kanalizačních přípojek</t>
  </si>
  <si>
    <t>2132024820</t>
  </si>
  <si>
    <t>36-4</t>
  </si>
  <si>
    <t>110</t>
  </si>
  <si>
    <t>srov-39</t>
  </si>
  <si>
    <t xml:space="preserve">Přepojení stávajících stok z ul. Gorkého DN 500 do Š4, z ul. Bieblova DN 600 mm do Š7, z ul. Harantova DN 600 do Š10-2 ks </t>
  </si>
  <si>
    <t>416049928</t>
  </si>
  <si>
    <t>Ostatní konstrukce a práce-bourání</t>
  </si>
  <si>
    <t>111</t>
  </si>
  <si>
    <t>916131213</t>
  </si>
  <si>
    <t>Osazení silničního obrubníku betonového stojatého s boční opěrou do lože z betonu prostého</t>
  </si>
  <si>
    <t>76397917</t>
  </si>
  <si>
    <t>Osazení silničního obrubníku betonového se zřízením lože, s vyplněním a zatřením spár cementovou maltou stojatého s boční opěrou z betonu prostého tř. C 12/15, do lože z betonu prostého téže značky</t>
  </si>
  <si>
    <t>112</t>
  </si>
  <si>
    <t>592174650</t>
  </si>
  <si>
    <t>obrubník betonový silniční - obnova 10 % dle stávajících</t>
  </si>
  <si>
    <t>-810736127</t>
  </si>
  <si>
    <t>40*0,1 'Přepočtené koeficientem množství</t>
  </si>
  <si>
    <t>113</t>
  </si>
  <si>
    <t>919735113</t>
  </si>
  <si>
    <t>Řezání stávajícího živičného krytu hl do 150 mm</t>
  </si>
  <si>
    <t>1404226144</t>
  </si>
  <si>
    <t>Řezání stávajícího živičného krytu nebo podkladu hloubky přes 100 do 150 mm</t>
  </si>
  <si>
    <t>67,3*2             "400"</t>
  </si>
  <si>
    <t>65*2                    "Přípojky DN150"</t>
  </si>
  <si>
    <t>114</t>
  </si>
  <si>
    <t>91973510S</t>
  </si>
  <si>
    <t xml:space="preserve">Demontáž kanalizace ve výkopu DN 200, materiál potrubí beton, s naložením, očištěním, odvozem a uložením na řízenou skládku </t>
  </si>
  <si>
    <t>-1341735378</t>
  </si>
  <si>
    <t>115</t>
  </si>
  <si>
    <t>91973511S</t>
  </si>
  <si>
    <t xml:space="preserve">Demontáž kanalizace ve výkopu DN 300, materiál potrubí beton, s naložením, očištěním, odvozem a uložením na řízenou skládku </t>
  </si>
  <si>
    <t>1008300925</t>
  </si>
  <si>
    <t>116</t>
  </si>
  <si>
    <t>91973512S</t>
  </si>
  <si>
    <t xml:space="preserve">Demontáž kanalizace ve výkopu DN 500, materiál potrubí beton, s naložením, očištěním, odvozem a uložením na řízenou skládku </t>
  </si>
  <si>
    <t>-1698935325</t>
  </si>
  <si>
    <t>117</t>
  </si>
  <si>
    <t>91973513S</t>
  </si>
  <si>
    <t xml:space="preserve">Demontáž kanalizace ve výkopu DN 500/750, materiál potrubí beton, s naložením, očištěním, odvozem a uložením na řízenou skládku </t>
  </si>
  <si>
    <t>411913700</t>
  </si>
  <si>
    <t>118</t>
  </si>
  <si>
    <t>91973514S</t>
  </si>
  <si>
    <t xml:space="preserve">Demontáž stávajících šachet ve výkopu, s očištěním, materiál šachet 50 % betonové a 50 % zděné, s naložením, odvozem a uložením na řízenou skládku </t>
  </si>
  <si>
    <t>1243973829</t>
  </si>
  <si>
    <t>119</t>
  </si>
  <si>
    <t>9316261-S</t>
  </si>
  <si>
    <t>Dilatační vrstva (tenký polystyrén)</t>
  </si>
  <si>
    <t>748175222</t>
  </si>
  <si>
    <t>13*2*0,19</t>
  </si>
  <si>
    <t>(63,8+3,5)*2*0,225</t>
  </si>
  <si>
    <t>(249,3+3-17)*2*0,325</t>
  </si>
  <si>
    <t>979054441</t>
  </si>
  <si>
    <t>Očištění vybouraných z desek nebo dlaždic s původním spárováním z kameniva těženého</t>
  </si>
  <si>
    <t>92698753</t>
  </si>
  <si>
    <t>Očištění vybouraných obrubníků, krajníků, desek nebo dílců od spojovacího materiálu s odklizením a uložením očištěných hmot a spojovacího materiálu na skládku na vzdálenost do 10 m dlaždic, desek nebo tvarovek s původním vyplněním spár kamenivem těženým</t>
  </si>
  <si>
    <t>220+100</t>
  </si>
  <si>
    <t>320*0,9</t>
  </si>
  <si>
    <t>121</t>
  </si>
  <si>
    <t>979082213</t>
  </si>
  <si>
    <t>Vodorovná doprava suti po suchu do 1 km</t>
  </si>
  <si>
    <t>-246413423</t>
  </si>
  <si>
    <t>Vodorovná doprava suti po suchu bez naložení, ale se složením a s hrubým urovnáním na vzdálenost do 1 km</t>
  </si>
  <si>
    <t>122</t>
  </si>
  <si>
    <t>979082219</t>
  </si>
  <si>
    <t>Příplatek ZKD 1 km u vodorovné dopravy suti po suchu do 1 km</t>
  </si>
  <si>
    <t>-1327194502</t>
  </si>
  <si>
    <t>Vodorovná doprava suti po suchu Příplatek k ceně za každý další i započatý 1 km přes 1 km</t>
  </si>
  <si>
    <t>810,96*9 'Přepočtené koeficientem množství</t>
  </si>
  <si>
    <t>123</t>
  </si>
  <si>
    <t>979099S11</t>
  </si>
  <si>
    <t xml:space="preserve">Poplatek za řízenou skládku </t>
  </si>
  <si>
    <t>1204611965</t>
  </si>
  <si>
    <t>124</t>
  </si>
  <si>
    <t>Srov-980</t>
  </si>
  <si>
    <t>Poplatek za skládku přebytečné zeminy, vč. analýz rozboru o uložení odpadu na skládku</t>
  </si>
  <si>
    <t>1068628742</t>
  </si>
  <si>
    <t>3300</t>
  </si>
  <si>
    <t>Přesun hmot</t>
  </si>
  <si>
    <t>125</t>
  </si>
  <si>
    <t>9983110-S</t>
  </si>
  <si>
    <t>Přesun hmot pro trubní vedení z trub otevřený výkop - štěrkové materiály</t>
  </si>
  <si>
    <t>-173174132</t>
  </si>
  <si>
    <t>Práce a dodávky M</t>
  </si>
  <si>
    <t>23-M</t>
  </si>
  <si>
    <t>Montáže potrubí</t>
  </si>
  <si>
    <t>126</t>
  </si>
  <si>
    <t>23017000S</t>
  </si>
  <si>
    <t>Zkoušky vodotěsnosti potrubí včetně šachet</t>
  </si>
  <si>
    <t>sada</t>
  </si>
  <si>
    <t>-524584147</t>
  </si>
  <si>
    <t>16+8+1</t>
  </si>
  <si>
    <t>127</t>
  </si>
  <si>
    <t>230170014</t>
  </si>
  <si>
    <t>Zkoušky vodotěsnosti potrubí - zkouška do DN 200</t>
  </si>
  <si>
    <t>2057369240</t>
  </si>
  <si>
    <t>174,2+64,2+1+1</t>
  </si>
  <si>
    <t>240,7</t>
  </si>
  <si>
    <t>128</t>
  </si>
  <si>
    <t>230170015</t>
  </si>
  <si>
    <t>Zkoušky vodotěsnosti potrubí - zkouška do DN 350</t>
  </si>
  <si>
    <t>1149007372</t>
  </si>
  <si>
    <t>129</t>
  </si>
  <si>
    <t>230170016</t>
  </si>
  <si>
    <t>Zkoušky vodotěsnosti potrubí - zkouška do DN 500</t>
  </si>
  <si>
    <t>1620104501</t>
  </si>
  <si>
    <t>130</t>
  </si>
  <si>
    <t>230170017</t>
  </si>
  <si>
    <t>Zkoušky vodotěsnosti potrubí - zkouška do DN 800</t>
  </si>
  <si>
    <t>-2061350048</t>
  </si>
  <si>
    <t>Zkouška těsnosti potrubí DN přes 500 do 800</t>
  </si>
  <si>
    <t>131</t>
  </si>
  <si>
    <t>230190001</t>
  </si>
  <si>
    <t>Prohlídka televizní kamerou, vč. záznamu a protokolu</t>
  </si>
  <si>
    <t>2140425821</t>
  </si>
  <si>
    <t>SO 02 - Kanalizace ul. Gorkého</t>
  </si>
  <si>
    <t>113107183</t>
  </si>
  <si>
    <t>Odstranění podkladu pl přes 50 do 200 m2 živičných tl 150 mm</t>
  </si>
  <si>
    <t>259056596</t>
  </si>
  <si>
    <t>Odstranění podkladů nebo krytů s přemístěním hmot na skládku na vzdálenost do 20 m nebo s naložením na dopravní prostředek v ploše jednotlivě přes 50 m2 do 200 m2 živičných, o tl. vrstvy přes 100 do 150 mm</t>
  </si>
  <si>
    <t>Poznámka k položce:
příl. č.: A., B., C.1 až C.2, F.1.a, F.1.-b.1 až F.1.-b.2, F.1-c až F.1-e, F.2.2.1.1 až F.2.2.4</t>
  </si>
  <si>
    <t>10*6</t>
  </si>
  <si>
    <t>10,8*(1,5+1)</t>
  </si>
  <si>
    <t>2*0,1*2,6*2</t>
  </si>
  <si>
    <t>6*(1,1+0,5)</t>
  </si>
  <si>
    <t>1128109417</t>
  </si>
  <si>
    <t>3*4</t>
  </si>
  <si>
    <t>1227027169</t>
  </si>
  <si>
    <t>Dočasné zajištění potrubí ocelového nebo litinového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</si>
  <si>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</si>
  <si>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(2,0+4,0)*(0,5+0,5)*(1,0+0,5)</t>
  </si>
  <si>
    <t>9,0*1,15</t>
  </si>
  <si>
    <t>300*0,9</t>
  </si>
  <si>
    <t>270*0,3</t>
  </si>
  <si>
    <t>300*0,1</t>
  </si>
  <si>
    <t>30*0,3</t>
  </si>
  <si>
    <t>17*2*3,8</t>
  </si>
  <si>
    <t>129,2</t>
  </si>
  <si>
    <t>8*10,4*4,8</t>
  </si>
  <si>
    <t>400</t>
  </si>
  <si>
    <t>17*1,3*(4-0,35)</t>
  </si>
  <si>
    <t>8*2,6*2,6*(4,4-0,35)</t>
  </si>
  <si>
    <t>300</t>
  </si>
  <si>
    <t>17*1,3*(4-0,7-0,1)</t>
  </si>
  <si>
    <t>8*2,6*2,6*(4,4-0,1)</t>
  </si>
  <si>
    <t>-1*1*3,14/4*4*6</t>
  </si>
  <si>
    <t>280</t>
  </si>
  <si>
    <t>280*1,69*1,1*1,03</t>
  </si>
  <si>
    <t>Obsypání potrubí sypaninou z vhodných hornin tř. 1 až 4 nebo materiálem připraveným podél výkopu ve vzdálenosti do 3 m od jeho kraje, pro jakoukoliv hloubku výkopu a míru zhutnění bez prohození sypaniny. Hutnění bude provedeno na ID=0,85 (mimo oblast přímo nad potrubím.)</t>
  </si>
  <si>
    <t>13,5*1,69*1,1*1,03</t>
  </si>
  <si>
    <t>Přípravné a dokončovací práce - zaříz. staveniště, st. inverzních věží zapravení vystýlky, předání staveniště ( Popis: Sanace potrubí zatažením zatěsňovací vystýlky)</t>
  </si>
  <si>
    <t>Poznámka k položce:
_Popis: Sanace potrubí zatažením zatěsňovací vystýlky
Úsek kanalizace mezi šachtami Š8 až SP16 bude sanován zatažením kompaktní zatěsňovací polyesterepoxidové vystýlky. Před zahájením oprav bude provedeno odstranění nánosů ze dna stoky. Bude provedeno odstranění inkrustů, budou zapraveny veškeré ostré hrany a výstupky. Vytěžený materiál bude řádně likvidován. Před samotným zatažením vystýlky bude potrubí prohlédnuto TV kamerou, příp. prosvíceno halogenovým svítidlem a bude zkontrolována vizuálně čistota opravovaného úseku.
Po ukončení instalace vystýlky do potrubí, bude provedeno prořezání a zapravení zaústěných přípojek a celý úsek bude uveden do provozu. Na závěr bude proveden závěrečný monitoring TV kamerou.
Před zatažením vystýlky budou vyměněny vstupní šachty na stoce,  viz Objekty na kanalizační síti – vstupní šachty, spádiště.
příl. č.: A., B., C.1 až C.2, F.1.a, F.1.-b.1 až F.1.-b.2, F.1-c až F.1-e, F.2.2.1.1 až F.2.2.4</t>
  </si>
  <si>
    <t>0,04</t>
  </si>
  <si>
    <t xml:space="preserve">Vyčištění potrubí vysokotlakým kombinovaným čistícím vozem (odstranění inkrustů a nánosů, zapravení veškěrých ostrých hran a výstupků  </t>
  </si>
  <si>
    <t>40,4+135,1</t>
  </si>
  <si>
    <t>175,5*2</t>
  </si>
  <si>
    <t>Přečerpávání sanovaného úseku včetně osazení náhradního potrubí</t>
  </si>
  <si>
    <t>288-160</t>
  </si>
  <si>
    <t>28311115-S</t>
  </si>
  <si>
    <t>Osazení vystýlky KAWO DN 400, tloušťka vystýlky 8 mm</t>
  </si>
  <si>
    <t>1926797698</t>
  </si>
  <si>
    <t>28311116-S</t>
  </si>
  <si>
    <t>Osazení vystýlky KAWO DN 500, tloušťka vystýlky 10 mm</t>
  </si>
  <si>
    <t>-12184311</t>
  </si>
  <si>
    <t>Jízdní výkony Brno - pracoviště a zpět - neobsazeno - předpokládá se jeden časový úsek pro zřízení sanace potrubí zatažením zatěsňovací vystýlky -  započítáno u SO 01</t>
  </si>
  <si>
    <t xml:space="preserve">Štěrková drenážní vrstva v otevřeném výkopu ze štěrkodrtě 0-63 mm   </t>
  </si>
  <si>
    <t>6*1,1*0,2</t>
  </si>
  <si>
    <t>10,8*1,231*0,2</t>
  </si>
  <si>
    <t>-708154597</t>
  </si>
  <si>
    <t>8*1,8*1,8*3,14/4*0,15</t>
  </si>
  <si>
    <t>452311131</t>
  </si>
  <si>
    <t>Podkladní desky z betonu prostého tř. C 12/15 otevřený výkop</t>
  </si>
  <si>
    <t>2114600989</t>
  </si>
  <si>
    <t>Podkladní a zajišťovací konstrukce z betonu (1) prostého, (2) železového v otevřeném výkopu desky pod potrubí, stoky a drobné objekty z betonu tř. C 12/15</t>
  </si>
  <si>
    <t>8*3,14*1,4*1,4/4*0,12</t>
  </si>
  <si>
    <t>1,5</t>
  </si>
  <si>
    <t>Podkladní a zajišťovací konstrukce z betonu (1) prostého, (2) železového v otevřeném výkopu sedlové lože pod potrubí z betonu tř. C 12/15</t>
  </si>
  <si>
    <t>10,8*1,7*0,325</t>
  </si>
  <si>
    <t>5*1,1*0,19</t>
  </si>
  <si>
    <t>1*1,6*0,225</t>
  </si>
  <si>
    <t>8*3,14*1,4*0,15</t>
  </si>
  <si>
    <t>10,8*(1,5)</t>
  </si>
  <si>
    <t>2*0,6*2,6*2</t>
  </si>
  <si>
    <t>6*(1,1)</t>
  </si>
  <si>
    <t>Asfaltový beton vrstva podkladní ACP 16 (obalované kamenivo OKS) tl 120 mm š do 3 m</t>
  </si>
  <si>
    <t>215514174</t>
  </si>
  <si>
    <t>524832996</t>
  </si>
  <si>
    <t>Asfaltový beton vrstva obrusná ACO 11 (ABS) tř. I tl 40 mm š do 3 m z modifikovaného asfaltu</t>
  </si>
  <si>
    <t>Asfaltový beton vrstva ložní ACL 22 (ABVH) tl 70 mm š do 3 m z nemodifikovaného asfaltu</t>
  </si>
  <si>
    <t>24*6</t>
  </si>
  <si>
    <t>10,8*2</t>
  </si>
  <si>
    <t>2*2,4*2</t>
  </si>
  <si>
    <t>6*2</t>
  </si>
  <si>
    <t>180</t>
  </si>
  <si>
    <t>2+2</t>
  </si>
  <si>
    <t>831422121</t>
  </si>
  <si>
    <t>Montáž potrubí z trub kameninových hrdlových s integrovaným těsněním výkop sklon do 20 % DN 500</t>
  </si>
  <si>
    <t>-1478184328</t>
  </si>
  <si>
    <t>Montáž potrubí z trub kameninových hrdlových s integrovaným těsněním v otevřeném výkopu ve sklonu do 20 % DN 500</t>
  </si>
  <si>
    <t>597107120</t>
  </si>
  <si>
    <t>trouba kameninová glazovaná DN500mm L2,50m spojovací systém C Třída 120</t>
  </si>
  <si>
    <t>449994482</t>
  </si>
  <si>
    <t>trouby kameninové kanalizační hrdlové trouby kameninové glazované s integrovaným spojem stavební délka 2,50 m DN 500 mm     tř.120  C</t>
  </si>
  <si>
    <t>Vstupní šachta kanalizační, prefabrikovaná, typ Q1, vnitř. průměr 1m tl.stěny 120 mm, dno betonové,opatřené kameninovým obkladem, žlab do výšky celého profilu, nástupnice s protiskluznou úpravou tř. R11, stavební výška do 3 m</t>
  </si>
  <si>
    <t>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do 3 m.
příl. č.: A., B., C.1 až C.2, F.1.a, F.1.-b.1 až F.1.-b.2, F.1-c až F.1-e, F.2.2.1.1 až F.2.2.4</t>
  </si>
  <si>
    <t>Vstupní šachta kanalizační, prefabrikovaná, typ Q1, vnitř. průměr 1m tl.stěny 120 mm, dno betonové,opatřené kameninovým obkladem, žlab do výšky celého profilu, nástupnice s protiskluznou úpravou tř. R11, stavební výška do 4 ,1 m</t>
  </si>
  <si>
    <t>1382751539</t>
  </si>
  <si>
    <t>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do 4 ,1 m
příl. č.: A., B., C.1 až C.2, F.1.a, F.1.-b.1 až F.1.-b.2, F.1-c až F.1-e, F.2.2.1.1 až F.2.2.4</t>
  </si>
  <si>
    <t>Poznámka k položce:
_Napojení na sběrač AII 2 - V místě napojení na stávající sběrač A II 2 budou ve stávající šachtě provedeny sanační práce tj. úprava v místě napojení potrubí DN 500 mm, demontáž stávajícího poklopu a zpětné osazení po vyspravení ŽB konstrukce pro zpětné uložení do úrovně komunikace a její obnovy, vyspravení vnitřních stěn šachty reprofilační maltou dle tloušťky reprofilované vrstvy, kyneta bude ze spádového betonu C 20/25, výměna stupadel (ocelová stupadla s PE povlakem dle DIN 19555-A-ST).
příl. č.: A., B., C.1 až C.2, F.1.a, F.1.-b.1 až F.1.-b.2, F.1-c až F.1-e, F.2.2.1.1 až F.2.2.4</t>
  </si>
  <si>
    <t>Přepojení stávající stoky DN 600 do Š1</t>
  </si>
  <si>
    <t>-2132592536</t>
  </si>
  <si>
    <t>-1966401900</t>
  </si>
  <si>
    <t>5*0,19*2</t>
  </si>
  <si>
    <t>2*2*0,3</t>
  </si>
  <si>
    <t>10,8*0,325*2</t>
  </si>
  <si>
    <t>71,6*9 'Přepočtené koeficientem množství</t>
  </si>
  <si>
    <t>9983110111</t>
  </si>
  <si>
    <t>352140976</t>
  </si>
  <si>
    <t>230170007</t>
  </si>
  <si>
    <t>1569175067</t>
  </si>
  <si>
    <t>4+1+11,8</t>
  </si>
  <si>
    <t>SO 03 - Kanalizace ul. Valchařská</t>
  </si>
  <si>
    <t>Poznámka k položce:
příl. č.: A., B., C.1 až C.2, F.1.a, F.1.-b.1 až F.1.-b.2, F.1-c až F.1-e, F.2.3.1 až F.2.3.7</t>
  </si>
  <si>
    <t>35,4*0,5*1,5</t>
  </si>
  <si>
    <t>-1774674458</t>
  </si>
  <si>
    <t>-1432945817</t>
  </si>
  <si>
    <t>(213,9-4,6-20,7-34,6)*1,6</t>
  </si>
  <si>
    <t>(20,7+34,6)*1,4</t>
  </si>
  <si>
    <t>35,4*1*0,5</t>
  </si>
  <si>
    <t>21,2*1</t>
  </si>
  <si>
    <t>10*0,6*2,6*2</t>
  </si>
  <si>
    <t>113107241</t>
  </si>
  <si>
    <t>Odstranění podkladu pl přes 200 m2 živičných tl 50 mm</t>
  </si>
  <si>
    <t>-2080058404</t>
  </si>
  <si>
    <t>Odstranění podkladů nebo krytů s přemístěním hmot na skládku na vzdálenost do 20 m nebo s naložením na dopravní prostředek v ploše jednotlivě přes 200 m2 živičných, o tl. vrstvy do 50 mm</t>
  </si>
  <si>
    <t>113107242</t>
  </si>
  <si>
    <t>Odstranění podkladu pl přes 200 m2 živičných tl 100 mm</t>
  </si>
  <si>
    <t>1533085096</t>
  </si>
  <si>
    <t>Odstranění podkladů nebo krytů s přemístěním hmot na skládku na vzdálenost do 20 m nebo s naložením na dopravní prostředek v ploše jednotlivě přes 200 m2 živičných, o tl. vrstvy přes 50 do 100 mm</t>
  </si>
  <si>
    <t>-865114639</t>
  </si>
  <si>
    <t>720-400 "m2 ACO11 tl.40mm - m2 ACL22 tl.70mm, viz.výpočet položky Komunikace</t>
  </si>
  <si>
    <t>436196746</t>
  </si>
  <si>
    <t>30*4</t>
  </si>
  <si>
    <t>200/20</t>
  </si>
  <si>
    <t>10*2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</si>
  <si>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t>
  </si>
  <si>
    <t>(6,0+10,0)*(0,5+0,5)*(1,0+0,5)</t>
  </si>
  <si>
    <t>24,0*1,15</t>
  </si>
  <si>
    <t>1400*0,9</t>
  </si>
  <si>
    <t>1260*0,3</t>
  </si>
  <si>
    <t>1260*0,1</t>
  </si>
  <si>
    <t>126,0*0,3</t>
  </si>
  <si>
    <t>143204113</t>
  </si>
  <si>
    <t>Bezvýkopová technologie zatláčením ocelové chráničky do 820 mm.  Všechny náležitosti související s prováděním protlaků, tj. zajištění vstupů na příslušné pozemky, zabezpečení zdrojů elek. energie</t>
  </si>
  <si>
    <t>145922757</t>
  </si>
  <si>
    <t>143332801</t>
  </si>
  <si>
    <t>trubka ocelová podélně svařovaná hladká 11375.1 D813 tl 10 mm (5 % na prořez)</t>
  </si>
  <si>
    <t>1538003300</t>
  </si>
  <si>
    <t>Poznámka k položce:
Hmotnost: 159 kg/m
příl. č.: A., B., C.1 až C.2, F.1.a, F.1.-b.1 až F.1.-b.2, F.1-c až F.1-e, F.2.3.1 až F.2.3.7</t>
  </si>
  <si>
    <t>5,6*1,05 'Přepočtené koeficientem množství</t>
  </si>
  <si>
    <t>4,7*3,7*2*4,1</t>
  </si>
  <si>
    <t>2,7*2,7*4,1</t>
  </si>
  <si>
    <t>175</t>
  </si>
  <si>
    <t>-0,4*0,4*3,14/4*5,6</t>
  </si>
  <si>
    <t>0,8*0,8*3,14/4*5,6</t>
  </si>
  <si>
    <t>2,5</t>
  </si>
  <si>
    <t>Fixace potrubí v mezikruží (vymezovací objímky), utěsnění konců koncovou manžetou, chránička protlaku DN 1000, potrubí KT 600 (délka chrániček 5,6 m)</t>
  </si>
  <si>
    <t>55,3*2*3</t>
  </si>
  <si>
    <t>2*2,4*3,5</t>
  </si>
  <si>
    <t>(21,2+35,4)*2*3</t>
  </si>
  <si>
    <t>700</t>
  </si>
  <si>
    <t>152*2*(4+0,6)</t>
  </si>
  <si>
    <t>6*2,4*4,6</t>
  </si>
  <si>
    <t>1500</t>
  </si>
  <si>
    <t>55,3*1,4*(3,2-0,35)</t>
  </si>
  <si>
    <t>2*1,2*2,6*3,15</t>
  </si>
  <si>
    <t>(35,4+21,2)*1*2,65</t>
  </si>
  <si>
    <t>390</t>
  </si>
  <si>
    <t>152*1,6*(4,2-0,35)</t>
  </si>
  <si>
    <t>6*1,2*2,5*(4,6-0,35)</t>
  </si>
  <si>
    <t>1010</t>
  </si>
  <si>
    <t>1250</t>
  </si>
  <si>
    <t>55,3*1,4*(3,2+0,25-0,2-1,4)</t>
  </si>
  <si>
    <t>152*1,4*(4,2+0,25-0,2-1,4)</t>
  </si>
  <si>
    <t>6*1,2*2,6*(4,6+0,25)</t>
  </si>
  <si>
    <t>35,4*1*(2,9-0,6)</t>
  </si>
  <si>
    <t>21,2*1*(2,9-0,55)</t>
  </si>
  <si>
    <t>1000-50</t>
  </si>
  <si>
    <t>950*1,69*1,1*1,03</t>
  </si>
  <si>
    <t>200*1,69*1,1*1,03</t>
  </si>
  <si>
    <t>213,9*1,4*0,2</t>
  </si>
  <si>
    <t>2*1,1*0,2</t>
  </si>
  <si>
    <t xml:space="preserve">Lože pod potrubí, stoky a drobné objekty v otevřeném výkopu z písku a štěrkopísku do 63 mm   </t>
  </si>
  <si>
    <t>(35,4+21,2)*1*0,1</t>
  </si>
  <si>
    <t>Čerpací jímka -  PVC trubka DN 500, perforovaná, 3x obalená geotextilií (po zhotovení úseků kanalizace zaslepení drenáže)</t>
  </si>
  <si>
    <t>ks</t>
  </si>
  <si>
    <t>1,8*1,8*3,14/4*0,15*10</t>
  </si>
  <si>
    <t>35,4*1*0,14</t>
  </si>
  <si>
    <t>21,2*1*0,14</t>
  </si>
  <si>
    <t>213,9*1,4*0,225</t>
  </si>
  <si>
    <t>1,5*3,14*0,15*10</t>
  </si>
  <si>
    <t>400,0+25,0</t>
  </si>
  <si>
    <t xml:space="preserve">Asfaltový beton vrstva podkladní ACP 16 (obalované kamenivo OKS) tl 120 mm </t>
  </si>
  <si>
    <t>1686758090</t>
  </si>
  <si>
    <t>-730199678</t>
  </si>
  <si>
    <t>Asfaltový beton vrstva obrusná ACO 11 (ABS) tř. I tl 40 mm</t>
  </si>
  <si>
    <t>(213,9-4,6-20,7-34,6-110)*(1,6+1)</t>
  </si>
  <si>
    <t>(110+1)*4</t>
  </si>
  <si>
    <t>(20,7+34,6)*(1,4+1)</t>
  </si>
  <si>
    <t>3*0,6*2,6*2</t>
  </si>
  <si>
    <t>720</t>
  </si>
  <si>
    <t xml:space="preserve">Asfaltový beton vrstva ložní ACL 22 (ABVH) tl 70 mm </t>
  </si>
  <si>
    <t>59621111S</t>
  </si>
  <si>
    <t xml:space="preserve">Kladení zámkové  dlažby, vč. přemístění z dočasné skládky </t>
  </si>
  <si>
    <t>132993233</t>
  </si>
  <si>
    <t>592450280</t>
  </si>
  <si>
    <t>dlažba zámková tl. 6 cm - obnova 10 % dle stávajících</t>
  </si>
  <si>
    <t>-585025723</t>
  </si>
  <si>
    <t>Poznámka k položce:
_Obnova konstrukčních vrstev dotčených dlážděných chodníků bude provedena v původní skladbě z materiálů dle stávající konstrukce. Předpokládá se výměna 10 % poškozené dlažby
příl. č.: A., B., C.1 až C.2, F.1.a, F.1.-b.1 až F.1.-b.2, F.1-c až F.1-e, F.2.3.1 až F.2.3.7</t>
  </si>
  <si>
    <t>25*0,1 'Přepočtené koeficientem množství</t>
  </si>
  <si>
    <t>55*2</t>
  </si>
  <si>
    <t>140</t>
  </si>
  <si>
    <t>213,9-5,6</t>
  </si>
  <si>
    <t>8314421115</t>
  </si>
  <si>
    <t>Zatažení potrubí z trub kameninových DN 400 do ocelové chráničky DN 800</t>
  </si>
  <si>
    <t>-1335698913</t>
  </si>
  <si>
    <t>5,6</t>
  </si>
  <si>
    <t>213,9</t>
  </si>
  <si>
    <t>11+10</t>
  </si>
  <si>
    <t>597109840</t>
  </si>
  <si>
    <t xml:space="preserve">koleno kameninové glazované DN150mm 45° </t>
  </si>
  <si>
    <t>-936269041</t>
  </si>
  <si>
    <t>tvarovky kameninové kanalizační hrdlové s integrovaným spojem kolena DN 150 mm</t>
  </si>
  <si>
    <t xml:space="preserve">ucpávka kameninová glazovaná DN150mm </t>
  </si>
  <si>
    <t>226465897</t>
  </si>
  <si>
    <t>tvarovky kameninové kanalizační hrdlové s integrovaným spojem ucpávky (pro utěsnění odboček během tlakové zkoušky nebo pro utěsnění rezervních odboček) DN 150 mm</t>
  </si>
  <si>
    <t>9+5</t>
  </si>
  <si>
    <t>597109660</t>
  </si>
  <si>
    <t xml:space="preserve">koleno kameninové glazované DN200mm 30° </t>
  </si>
  <si>
    <t>-1742531127</t>
  </si>
  <si>
    <t>tvarovky kameninové kanalizační hrdlové s integrovaným spojem kolena DN 200 mm</t>
  </si>
  <si>
    <t xml:space="preserve">ucpávka kameninová glazovaná DN200mm </t>
  </si>
  <si>
    <t>-374184076</t>
  </si>
  <si>
    <t>5+10</t>
  </si>
  <si>
    <t xml:space="preserve">odbočka kameninová glazovaná jednoduchá DN400/200 </t>
  </si>
  <si>
    <t xml:space="preserve">odbočka kameninová glazovaná jednoduchá DN400/150 </t>
  </si>
  <si>
    <t>-468087022</t>
  </si>
  <si>
    <t xml:space="preserve">Š5 Vstupní šachta kanalizační, prefabrikovaná, typ Q1, vnitř. průměr 1m tl.stěny 120 mm, dno betonové DN 1500,opatřené kameninovým obkladem, žlab do výšky celého profilu, nástupnice s protiskluznou úpravou tř. R11 stavební výška cca 4,69 m </t>
  </si>
  <si>
    <t>Poznámka k položce:
_Š5 Vstupní šachta kanalizační, prefabrikovaná, typ Q1, vnitř. průměr 1m tl.stěny 120 mm, dno betonové DN 1500 tl. stěny 150 mm,opatřené čedičovým obkladem,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35/45.tavební výška cca 4,69 m
příl. č.: A., B., C.1 až C.2, F.1.a, F.1.-b.1 až F.1.-b.2, F.1-c až F.1-e, F.2.3.1 až F.2.3.7</t>
  </si>
  <si>
    <t>Vstupní šachta kanalizační, prefabrikovaná, typ Q1, vnitř. průměr 1m tl.stěny 120 mm, dno betonové,opatřené kameninovým obkladem, žlab do výšky celého profilu, nástupnice s protiskluznou úpravou tř. R11, stavební výška  4 až 4,7 m</t>
  </si>
  <si>
    <t>-500289923</t>
  </si>
  <si>
    <t xml:space="preserve">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4 až 4,7 m.
příl. č.: A., B., C.1 až C.2, F.1.a, F.1.-b.1 až F.1.-b.2, F.1-c až F.1-e, F.2.3.1 až F.2.3.7   </t>
  </si>
  <si>
    <t>Vstupní šachta kanalizační, prefabrikovaná, typ Q1, vnitř. průměr 1m tl.stěny 120 mm, dno betonové,opatřené kameninovým obkladem, žlab do výšky celého profilu, nástupnice s protiskluznou úpravou tř. R11, stavební výška  3 až 4 m</t>
  </si>
  <si>
    <t>1940908742</t>
  </si>
  <si>
    <t>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3 až 4 m
příl. č.: A., B., C.1 až C.2, F.1.a, F.1.-b.1 až F.1.-b.2, F.1-c až F.1-e, F.2.3.1 až F.2.3.7</t>
  </si>
  <si>
    <t>Vstupní šachta kanalizační, prefabrikovaná, typ Q1, vnitř. průměr 1m tl.stěny 120 mm, dno betonové,opatřené kameninovým obkladem, žlab do výšky celého profilu, nástupnice s protiskluznou úpravou tř. R11, stavební výška  do 3 m</t>
  </si>
  <si>
    <t>-2103679442</t>
  </si>
  <si>
    <t>Poznámka k položce:
_Vstupní šachta kanalizační, prefabrikovaná, typ Q1, vnitř. průměr 1m tl.stěny 120 mm.  Nástupnice a žlab šachtového dna budou betonové, opatřené čedičovým obkladem. U profilů do DN 400 bude žlab proveden do výšky celého profilu,  u profilů DN 500 a DN 600 do výšky 400 mm. Nástupnice budou s protiskluzovou úpravou třídy R11. 
Vodotěsnost spojů prefabrikátů šachet je zajištěna elastomerovým těsnícím kroužkem, nebo stavební chemií např. studnařskou montážní pěnou.
Ve skružích šachet budou osazena ocelová stupadla s PE povlakem dle DIN 19555-A-ST, horní bude kapsové. Šachty budou vyrobeny z betonu pevnostní třídy C 35/45. Stavební výška  do 3 m.
příl. č.: A., B., C.1 až C.2, F.1.a, F.1.-b.1 až F.1.-b.2, F.1-c až F.1-e, F.2.3.1 až F.2.3.7</t>
  </si>
  <si>
    <t>trubky z polyvinylchloridu trubky drenážní drenážní systém  PipeLife trubka flexibilní D 100 mm</t>
  </si>
  <si>
    <t>-1431433129</t>
  </si>
  <si>
    <t>78062910</t>
  </si>
  <si>
    <t>18*0,1 'Přepočtené koeficientem množství</t>
  </si>
  <si>
    <t>-1842329655</t>
  </si>
  <si>
    <t>213,9*2</t>
  </si>
  <si>
    <t>35,4*2*0,5</t>
  </si>
  <si>
    <t>21,2*2</t>
  </si>
  <si>
    <t>2*2</t>
  </si>
  <si>
    <t>10*11,2</t>
  </si>
  <si>
    <t>640</t>
  </si>
  <si>
    <t xml:space="preserve">Demontáž kanalizace ve výkopu DN 400, materiál potrubí beton, s naložením, očištěním, odvozem a uložením na řízenou skládku </t>
  </si>
  <si>
    <t>213,9*0,225*2</t>
  </si>
  <si>
    <t>322,03*9 'Přepočtené koeficientem množství</t>
  </si>
  <si>
    <t>Příprava pro zkoušku těsnosti potrubí DN přes 500 do 800</t>
  </si>
  <si>
    <t>zkoušky vodotěsnosti potrubí - zkouška do DN 200</t>
  </si>
  <si>
    <t>Zkouška těsnosti potrubí DN přes 125 do 200</t>
  </si>
  <si>
    <t>35,4+21,2</t>
  </si>
  <si>
    <t>zkoušky vodotěsnosti potrubí - zkouška do DN 500</t>
  </si>
  <si>
    <t>Zkouška těsnosti potrubí DN přes 350 do 500</t>
  </si>
  <si>
    <t>213,9+35,4+2</t>
  </si>
  <si>
    <t>SO 05 - Rušená kanalizace</t>
  </si>
  <si>
    <t xml:space="preserve">CZ-CPV: 45232410-9 Stavební práce na výstavbě kanalizačních sítí Kód CZ-CPA: 42.21.13 Zavlažovací systémy (kanály); vodovodní řady a potrubí; upravny vod; čistírny odpadních vod a přečerpávací stanice </t>
  </si>
  <si>
    <t>9 - Ostatní konstrukce a práce-bourání</t>
  </si>
  <si>
    <t xml:space="preserve">Demontáž stávajících šachet do hloubky 1 m, s naložením, odvozem a uložením na řízenou skládku, spodní část bude zabetonována, vyplnění vhodným materiálem a obnovy povrchu dle umístění šachty </t>
  </si>
  <si>
    <t>-1753367807</t>
  </si>
  <si>
    <t>Poznámka k položce:
příl. č.: A., B., C.1 až C.2, F.1.a, F.1.-b.1 až F.1.-b.2, F.1-c až F.1-e, F.2.5</t>
  </si>
  <si>
    <t>9197351S</t>
  </si>
  <si>
    <t>Odstavení stávající kanalizace z provozu - ul. Soukenická - DN 500/750 materiál beton, kanalizace mimo výkopovou rýhu bude vyplněna (zaplavena vhodným materiálem, např. cementopopílkovou suspenzí</t>
  </si>
  <si>
    <t>-2120737186</t>
  </si>
  <si>
    <t>0,6*0,6*3,14/4*56,5*2000</t>
  </si>
  <si>
    <t>32000/56,5</t>
  </si>
  <si>
    <t>56,5</t>
  </si>
  <si>
    <t>9197352S</t>
  </si>
  <si>
    <t>Odstavení stávající kanalizace z provozu - ul. Valchařská - DN 300 materiál beton, kanalizace mimo výkopovou rýhu bude vyplněna (zaplavena vhodným materiálem, např. cementopopílkovou suspenzí</t>
  </si>
  <si>
    <t>-65728882</t>
  </si>
  <si>
    <t>0,3*0,3*3,14/4*13,5*2500</t>
  </si>
  <si>
    <t>2500/13,5</t>
  </si>
  <si>
    <t>13,5</t>
  </si>
  <si>
    <t>9197353S</t>
  </si>
  <si>
    <t>-160401200</t>
  </si>
  <si>
    <t>0,4*0,4*3,14/4*121,5*2500</t>
  </si>
  <si>
    <t>38000/121,5</t>
  </si>
  <si>
    <t>121,5</t>
  </si>
  <si>
    <t>9197354S</t>
  </si>
  <si>
    <t>Odstavení stávající kanalizace z provozu - ul. Valchařská - DN 500 materiál beton, kanalizace mimo výkopovou rýhu bude vyplněna (zaplavena vhodným materiálem, např. cementopopílkovou suspenzí</t>
  </si>
  <si>
    <t>1041316173</t>
  </si>
  <si>
    <t>0,5*0,5*3,14/4*8,5*2400</t>
  </si>
  <si>
    <t>4000/8,5</t>
  </si>
  <si>
    <t>8,5</t>
  </si>
  <si>
    <t>9197355S</t>
  </si>
  <si>
    <t>Odstavení stávající kanalizace z provozu - ul. Valchařská - DN 600 materiál beton, kanalizace mimo výkopovou rýhu bude vyplněna (zaplavena vhodným materiálem, např. cementopopílkovou suspenzí</t>
  </si>
  <si>
    <t>-1045956041</t>
  </si>
  <si>
    <t>0,6*0,6*3,14/4*238,5*2000</t>
  </si>
  <si>
    <t>134800/238,5</t>
  </si>
  <si>
    <t>238,5</t>
  </si>
  <si>
    <t>VON - Vedlejší a Ostatní náklady</t>
  </si>
  <si>
    <t>Ostrava - Muglinov</t>
  </si>
  <si>
    <t>Koneko,spol.s r.o. (ÚRS2015/1-KROSplus,verze18.00)</t>
  </si>
  <si>
    <t>VRN - Vedlejší a Ostatní rozpočtové náklady</t>
  </si>
  <si>
    <t xml:space="preserve">    VRN3 - Vedlejší náklady</t>
  </si>
  <si>
    <t xml:space="preserve">    VRN9 - Ostatní náklady</t>
  </si>
  <si>
    <t>VRN</t>
  </si>
  <si>
    <t>Vedlejší a Ostatní rozpočtové náklady</t>
  </si>
  <si>
    <t>VRN3</t>
  </si>
  <si>
    <t>Vedlejší náklady</t>
  </si>
  <si>
    <t>030001000</t>
  </si>
  <si>
    <t xml:space="preserve">Vedlejší náklady </t>
  </si>
  <si>
    <t>1024</t>
  </si>
  <si>
    <t>2120780331</t>
  </si>
  <si>
    <t>Poznámka k položce:
_Základní rozdělení průvodních činností a vedlejších nákladů zařízení staveniště</t>
  </si>
  <si>
    <t>VRN9</t>
  </si>
  <si>
    <t>Ostatní náklady</t>
  </si>
  <si>
    <t>090001000</t>
  </si>
  <si>
    <t>262144</t>
  </si>
  <si>
    <t>452048359</t>
  </si>
  <si>
    <t>Poznámka k položce:
_Základní rozdělení průvodních činností a nákladů ostatní náklady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</si>
  <si>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</si>
  <si>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</si>
  <si>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</si>
  <si>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</si>
  <si>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</si>
  <si>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</si>
  <si>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</si>
  <si>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</si>
  <si>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</si>
  <si>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</si>
  <si>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</si>
  <si>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</si>
  <si>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</si>
  <si>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</si>
  <si>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</si>
  <si>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</si>
  <si>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</si>
  <si>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</si>
  <si>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</si>
  <si>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</si>
  <si>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</si>
  <si>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</si>
  <si>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</si>
  <si>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</si>
  <si>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</si>
  <si>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</si>
  <si>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</si>
  <si>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</si>
  <si>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</si>
  <si>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</si>
  <si>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</si>
  <si>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</si>
  <si>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</si>
  <si>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</si>
  <si>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</si>
  <si>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</si>
  <si>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</si>
  <si>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</si>
  <si>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</si>
  <si>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</si>
  <si>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</si>
  <si>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</si>
  <si>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</si>
  <si>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</si>
  <si>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</si>
  <si>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</si>
  <si>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</si>
  <si>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</si>
  <si>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</si>
  <si>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</si>
  <si>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</si>
  <si>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</si>
  <si>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</si>
  <si>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</si>
  <si>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</si>
  <si>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</si>
  <si>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</si>
  <si>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</si>
  <si>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</si>
  <si>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</si>
  <si>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</si>
  <si>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</si>
  <si>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</si>
  <si>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</si>
  <si>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</si>
  <si>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</si>
  <si>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</si>
  <si>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</si>
  <si>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</si>
  <si>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</si>
  <si>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</si>
  <si>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</si>
  <si>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</si>
  <si>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</si>
  <si>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</si>
  <si>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</si>
  <si>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</si>
  <si>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</si>
  <si>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</si>
  <si>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</si>
  <si>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</si>
  <si>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</si>
  <si>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</si>
  <si>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</si>
  <si>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</si>
  <si>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</si>
  <si>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</si>
  <si>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</si>
  <si>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</si>
  <si>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</si>
  <si>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</si>
  <si>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</si>
  <si>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</si>
  <si>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</si>
  <si>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</si>
  <si>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</si>
  <si>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</si>
  <si>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</si>
  <si>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</si>
  <si>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</si>
  <si>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</si>
  <si>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</si>
  <si>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</si>
  <si>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</si>
  <si>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</si>
  <si>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</si>
  <si>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</si>
  <si>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</si>
  <si>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</si>
  <si>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</si>
  <si>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</si>
  <si>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</si>
  <si>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</si>
  <si>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</si>
  <si>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</si>
  <si>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</si>
  <si>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</si>
  <si>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</si>
  <si>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</si>
  <si>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</si>
  <si>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</si>
  <si>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</si>
  <si>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</si>
  <si>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</si>
  <si>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</si>
  <si>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</si>
  <si>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</si>
  <si>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</si>
  <si>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</si>
  <si>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</si>
  <si>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</si>
  <si>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</si>
  <si>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</si>
  <si>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</si>
  <si>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</si>
  <si>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</si>
  <si>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</si>
  <si>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</si>
  <si>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</si>
  <si>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</si>
  <si>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</si>
  <si>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</si>
  <si>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</si>
  <si>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</si>
  <si>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</si>
  <si>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</si>
  <si>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</si>
  <si>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</si>
  <si>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</si>
  <si>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</si>
  <si>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</si>
  <si>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</si>
  <si>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</si>
  <si>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</si>
  <si>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</si>
  <si>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</si>
  <si>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</si>
  <si>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</si>
  <si>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</si>
  <si>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</si>
  <si>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</si>
  <si>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</si>
  <si>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</si>
  <si>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</si>
  <si>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</si>
  <si>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</si>
  <si>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</si>
  <si>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</si>
  <si>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</si>
  <si>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</si>
  <si>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</si>
  <si>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</si>
  <si>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</si>
  <si>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</si>
  <si>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r>
      <t xml:space="preserve">V sestavě </t>
    </r>
    <r>
      <rPr>
        <b/>
        <sz val="9"/>
        <rFont val="Arial Narrow"/>
        <family val="2"/>
      </rPr>
      <t>Rekapitulace stavby</t>
    </r>
    <r>
      <rPr>
        <sz val="9"/>
        <rFont val="Arial Narrow"/>
        <family val="2"/>
      </rPr>
      <t xml:space="preserve"> jsou uvedeny informace identifikující předmět veřejné zakázky na stavební práce, KSO, CC-CZ, CZ-CPV, CZ-CPA a rekapitulaci </t>
    </r>
  </si>
  <si>
    <r>
      <t xml:space="preserve">V sestavě </t>
    </r>
    <r>
      <rPr>
        <b/>
        <sz val="9"/>
        <rFont val="Arial Narrow"/>
        <family val="2"/>
      </rPr>
      <t>Rekapitulace objektů stavby a soupisů prací</t>
    </r>
    <r>
      <rPr>
        <sz val="9"/>
        <rFont val="Arial Narrow"/>
        <family val="2"/>
      </rPr>
      <t xml:space="preserve"> je uvedena rekapitulace stavebních objektů, inženýrských objektů, provozních souborů,</t>
    </r>
  </si>
  <si>
    <r>
      <rPr>
        <b/>
        <sz val="9"/>
        <rFont val="Arial Narrow"/>
        <family val="2"/>
      </rPr>
      <t>Krycí list soupisu</t>
    </r>
    <r>
      <rPr>
        <sz val="9"/>
        <rFont val="Arial Narrow"/>
        <family val="2"/>
      </rPr>
      <t xml:space="preserve"> obsahuje rekapitulaci informací o předmětu veřejné zakázky ze sestavy Rekapitulace stavby, informaci o zařazení objektu do KSO, </t>
    </r>
  </si>
  <si>
    <r>
      <rPr>
        <b/>
        <sz val="9"/>
        <rFont val="Arial Narrow"/>
        <family val="2"/>
      </rPr>
      <t>Rekapitulace členění soupisu prací</t>
    </r>
    <r>
      <rPr>
        <sz val="9"/>
        <rFont val="Arial Narrow"/>
        <family val="2"/>
      </rPr>
      <t xml:space="preserve"> obsahuje rekapitulaci soupisu prací ve všech úrovních členění soupisu tak, jak byla tato členění použita (např. </t>
    </r>
  </si>
  <si>
    <r>
      <rPr>
        <b/>
        <sz val="9"/>
        <rFont val="Arial Narrow"/>
        <family val="2"/>
      </rPr>
      <t xml:space="preserve">Soupis prací </t>
    </r>
    <r>
      <rPr>
        <sz val="9"/>
        <rFont val="Arial Narrow"/>
        <family val="2"/>
      </rPr>
      <t>obsahuje položky veškerých stavebních nebo montážních prací, dodávek materiálů a služeb nezbytných pro zhotovení stavebního objektu,</t>
    </r>
  </si>
  <si>
    <t>Rekapitulace stavby obsahuje sestavu Rekapitulace stavby a Rekapitulace objektů stavby a soupisů prací.</t>
  </si>
  <si>
    <t>Soupis prací pro jednotlivé objekty obsahuje sestavy Krycí list soupisu, Rekapitulace členění soupisu prací, Soupis prací. Za soupis prací může být považován</t>
  </si>
  <si>
    <t>REKAPITULACE OBJEKTŮ STAVBY A SOUPISU STAVEBNÍCH PRACÍ, DODÁVEK A SLUŽEB S VÝKAZEM VÝMĚR</t>
  </si>
  <si>
    <t>KRYCÍ LIST SOUPISU STAVEBNÍCH PRACÍ, DODÁVEK A SLUŽEB S VÝKAZEM VÝMĚR</t>
  </si>
  <si>
    <t>REKAPITULACE ČLENĚNÍ SOUPISU STAVEBNÍCH PRACÍ, DODÁVEK A SLUŽEB S VÝKAZEM VÝMĚR</t>
  </si>
  <si>
    <t>SOUPIS STAVEBNÍCH PRACÍ, DODÁVEK A SLUŽEB S VÝKAZEM VÝMĚR</t>
  </si>
  <si>
    <t>Stavba: Rekonstrukce kanalizace ul. Soukenická, Valchařská a Gorkého</t>
  </si>
  <si>
    <t>Objednatel: Statutární město Ostrava</t>
  </si>
  <si>
    <t>Zakázkové číslo: 3054/DSP-2017</t>
  </si>
  <si>
    <t>Projektant: Koneko,spol.s r.o.(ÚRS2017/2-KROS4)</t>
  </si>
  <si>
    <t>Objekt: Vedlejší a Ostatní náklady</t>
  </si>
  <si>
    <t>Datum: 28. 9. 2017</t>
  </si>
  <si>
    <t>Kód CZ-CPV: 45100000-8 Práce spojené s přípravou staveniště</t>
  </si>
  <si>
    <t>Kód CZ-CPA: 42.21.13 Zavlažovací systémy (kanály); vodovodní řady a potrubí; upravny vod; čistírny odpadních vod a přečerpávací stanice</t>
  </si>
  <si>
    <t>P.č.</t>
  </si>
  <si>
    <t>Položka</t>
  </si>
  <si>
    <t>Cena jednotková ( CZK)</t>
  </si>
  <si>
    <t>Cena celkem ( CZK)</t>
  </si>
  <si>
    <t>Zařízení staveniště</t>
  </si>
  <si>
    <t>Zřízení, údržba a odstranění prostor dodavatele</t>
  </si>
  <si>
    <r>
      <rPr>
        <b/>
        <sz val="8"/>
        <rFont val="Arial Narrow"/>
        <family val="2"/>
      </rPr>
      <t xml:space="preserve">Zařízení staveniště - provozní objekty, sociální objekty, náklady na připojení zařízení staveniště na jednotlivá média, plochy u montážních šachet. </t>
    </r>
    <r>
      <rPr>
        <sz val="8"/>
        <rFont val="Arial Narrow"/>
        <family val="2"/>
      </rPr>
      <t>Komplet instalace, provoz, odstranění.</t>
    </r>
  </si>
  <si>
    <t>Šatny, sociální objekty (mobilní WC, …), kancelář pro stavbyvedoucího a mistra, apod. Kryté plechové uzamykatelné sklady, Volné sklady - stavební materiály, potrubí prefa díly, sypké materiály, dlažba, obruby apod. Oplocení, osvětlení, náklady na připojení zařízení staveniště na jednotlivá média ( elektrická energie, voda, kanalizace), uvedení plochy do původního stavu, zrušení přípojek, atd. Kompletní zařízení staveniště nutné pro zajištění realizace úseku za použití bezvýkopové technologie - zvedací mechanismus, mobilní buňka, kontejner na zeminu, oplocení, osvětlení, uvedení do původního stavu, atd.</t>
  </si>
  <si>
    <t>Pronájem veřejných ploch pro zařízení staveniště</t>
  </si>
  <si>
    <t xml:space="preserve">Poplatky majiteli veřejných pozemků za dočasný pronájem ploch pro zařízení staveniště                                                                                                                                      Pozn.: v případě dočasného pronájmu pozemků v majetku Statutárního města Ostravy se předpokládají náklady za pronájem  0,0  Kč poplatky majiteli veřejných pozemků za dočasný pronájem ploch pro zařízení staveniště          </t>
  </si>
  <si>
    <t>Vytýčení stavby a staveniště a stáv.inž.sítí</t>
  </si>
  <si>
    <t>Náklady na vytýčení navržené stavby a staveniště geodetem</t>
  </si>
  <si>
    <t>Náklady na vytýčení navržené stavby, vytýčení a zabezpečení obvodu staveniště geodetem</t>
  </si>
  <si>
    <t>Náklady na vytýčení všech sítí technického vybavení na staveništi před zahájením stavebních prací vč. 6 kpl kopaných sond</t>
  </si>
  <si>
    <t>Zhotovitel zajistí aktualizaci vyjádření majitelů všech stávajících inženýrských sítí a následně zajistí vytyčení všech stávajících inženýrských sítí na staveništi navrhované stavby u jednotlivých správců a majitelů, vč. 6 kpl kopaných sond realizovaných v dostatečném časovém předstihu za účelem ověření hloubky a polohy podz. sítí</t>
  </si>
  <si>
    <t>Zabezpečení podm.dle Plánu bezpečnosti práce</t>
  </si>
  <si>
    <t>Provizorní přechody pro pěší a přejezdy</t>
  </si>
  <si>
    <t>Zřízení, instalace a následná likvidace provizorních přechodů pro pěší a dočasných přejezdů, včetně zajištění průjezdu přes staveniště.</t>
  </si>
  <si>
    <t>Provizorní ohrazení a osvětlení výkopu</t>
  </si>
  <si>
    <t>Zřízení, instalace a ukotvení provizorních ohrazení výkopu, včetně osvětlení a následné likvidace</t>
  </si>
  <si>
    <t>Bezpečnost práce</t>
  </si>
  <si>
    <t>Zajištění bezpečnosti práce na staveništi včetně provádění průběžných kontrol v rámci systému BOZ</t>
  </si>
  <si>
    <t>Zajištění skládek a materiálů</t>
  </si>
  <si>
    <t>Skládky materiálu včetně poplatků, mimo ploch ZS v bodě 1.</t>
  </si>
  <si>
    <t>Zhotovitel zajistí prostory pro skladování materiálu, včetně poplatků za pronájmy ploch mimo ploch a poplatků zahrnutých v bodě 1.</t>
  </si>
  <si>
    <t>Monitoring podzemních vod</t>
  </si>
  <si>
    <t>Rozbory a sledování kvality podzemních vod - ověřovací rozbory</t>
  </si>
  <si>
    <t>Sledování množství a kvality čerpané podzemní vody, která je následně vypouštěná do recipientu po dobu realizace zemních prací</t>
  </si>
  <si>
    <t xml:space="preserve">Zajištění čištění komunikací </t>
  </si>
  <si>
    <t>Čistění komunikací</t>
  </si>
  <si>
    <t>Zajištění čištění komunikací po celou dobu realizace stavby</t>
  </si>
  <si>
    <t>Dopravní značení a obslužnost komunikací</t>
  </si>
  <si>
    <t>Náklady na zajištění bezpečnosti silničního provozu</t>
  </si>
  <si>
    <t>Projekt aktualizace dočasného dopravního značení, projednání a schválení</t>
  </si>
  <si>
    <t>Dopravní značení - osazení, údržba a uvedení do původního stavu; včet. Dočasného dopravního značení</t>
  </si>
  <si>
    <t>Dopravní značení - osazení, údržba a uvedení do původního stavu; Zřízení a instalace dočasného dopravního značení. Součástí prací je zajištění provozu zařízení pro dočasné značení po dobu stavby a následná likvidace dočasného dopravního značení.</t>
  </si>
  <si>
    <t xml:space="preserve">Projednání podmínek s majiteli pozemků </t>
  </si>
  <si>
    <t>Náklady na zajištění vstupu  na pozemky majitelů</t>
  </si>
  <si>
    <t xml:space="preserve">Zhotovitel zajistí projednání a souhlasy se vstupy na pozemky s majiteli dotčených pozemků a zajistí potřebná povolení pro realizaci stavby. V případě požadavku majitele budou vytýčeny hranice pozemků a záborů. Součástí prací je i zajištění podpisu protokolu o zpětném převzetí pozemku vlastníky příslušných pozemků. </t>
  </si>
  <si>
    <t>Potřebná povolení a souhlasy</t>
  </si>
  <si>
    <t>Zajištění veškerých potřebných povolení pro zahájení, pro realizaci a pro ukončení výstavby - pro předání investorovi k užívání</t>
  </si>
  <si>
    <t xml:space="preserve">Zajištění odpovědného geotechnika </t>
  </si>
  <si>
    <t>Zajištění odpovědného geotechnika popř. geologa po dobu realizace stavby</t>
  </si>
  <si>
    <t>Zajištění odpovědného geotechnika popř. geologa po dobu realizace stavby za účelem vyhodnocení aktuálního stavu stability a návrhu případných opatření. Dle potřeby budou operativně zpracovávat návrhy opatření. Účast na staveništi činí min.2 hod týdně po celou dobu realizace stavby.</t>
  </si>
  <si>
    <t>Zajištění odpovědného hydrogeologa</t>
  </si>
  <si>
    <t>Zajištění odpovědného hydrogeologa po dobu realizace stavby</t>
  </si>
  <si>
    <t>Zajištění odpovědného hydrogeologa po dobu realizace stavby. V případě zastižení podzemní vody, zvýšených přítoků z drenáží nebo povrchu hydrogeolog navrhuje a vyhodnocuje průběh snižování hladiny podzemní vody, čerpání povrchové a drenážní vody z výkopu a rovněž zpracovává návrhy, v případě potřeby, na konkrétní operativní opatření. Účast na staveništi činí min.1 hod týdně po celou dobu realizace stavby.</t>
  </si>
  <si>
    <t>Zajištění odpovědného geodeta</t>
  </si>
  <si>
    <t>Zajištění odpovědného geodeta průběžně po dobu realizace stavby, včetně Vytýčení stavby v terénu a Zaměření napojovacích bodů</t>
  </si>
  <si>
    <t>Vedlejší náklady - celkem</t>
  </si>
  <si>
    <t>Doprovodné objekty - Informační tabule</t>
  </si>
  <si>
    <t>Informační tabule</t>
  </si>
  <si>
    <t>1 ks informačních tabulí, odolných proti povětrnostním vlivům, vyrobených z hliníku. Tabule budou mít rozměry 1 500 x 1 000 mm a budou v minimální výšce 1,6 m nad terénem, osazené na zabetonovaných ocelových sloupcích</t>
  </si>
  <si>
    <t>Související činnosti</t>
  </si>
  <si>
    <t>Havarijní plán stavby</t>
  </si>
  <si>
    <t>Náklady na aktualizaci havarijního plánu stavby</t>
  </si>
  <si>
    <t>Náklady na zpracování, projednání a schválení aktualizace havarijního plánu stavby. Havarijní plán bude vypracován 5x v tištěné verzi a 2x v digitální verzi na CD.</t>
  </si>
  <si>
    <t>Aktualizace dokladů</t>
  </si>
  <si>
    <t>Náklady na aktualizaci dokladů o existenci vedení a dalších vyjádření k projektu vč. podmínek pro realizaci, vyjádření</t>
  </si>
  <si>
    <t>Náklady na zpracování, projednání a schválení aktualizace dokladů o existenci vedení a dalších vyjádření k projektu vč. podmínek pro realizaci, vyjádření</t>
  </si>
  <si>
    <t>Zabezpečení dokumentací</t>
  </si>
  <si>
    <t>Náklady na zabezpečení dokumentace pro pomocné práce, výrobně technické dokumentace a dokumentace výrobků dodaných stavbu</t>
  </si>
  <si>
    <t>Plán ochr.život.prostředí a jeho zabezpečení</t>
  </si>
  <si>
    <t>Plán Zabezpečení ochrany životního prostředí</t>
  </si>
  <si>
    <t>Náklady na zpracování, projednání a schválení plánu Zabezpečení ochrany životního prostředí, včetně plánu odpadového hospodářství stavby. Plán bude vypracován 5x v tištěné verzi a 2x v digitální verzi na CD.</t>
  </si>
  <si>
    <t>Plán kontroly a dodržování kvality a jeho zabezpečení</t>
  </si>
  <si>
    <t xml:space="preserve">Plán kontroly a dodržování systému řízení kvality a jeho zabezpečení </t>
  </si>
  <si>
    <t>Náklady na zpracování, projednání a schválení plánu kontroly požadavku systému řízení kvality a jeho zabezpečení. Plán bude vypracován 5x v tištěné verzi a 2x v digitální verzi na CD.</t>
  </si>
  <si>
    <t>Geodetické zaměření skutečného stavu</t>
  </si>
  <si>
    <t>Geodetické zaměření skutečného provedení  stavby</t>
  </si>
  <si>
    <t>Geodetické zaměření skutečného provedení stavby včetně zákresu tras a objektů - předmětem je zaměření veškerých nadzemních i podzemních objektů, veškerých potrubních vedení a veškerých kabelových rozvodů. Dokumentace geodetického zaměření skutečného stavu bude ověřena odpovědným geodetem. Dokumentace bude vyhotovena 2x v tištěné verzi a 2x v digitální verzi na CD.</t>
  </si>
  <si>
    <t>Zákres skutečného provedení stavby</t>
  </si>
  <si>
    <t>Vypracování zákresu skutečného provedení kompletní stavby do katastrální mapy. Zákres skutečného provedení stavby do katastrální mapy bude vypracován 2x v tištěné verzi a 2x v digitální verzi na CD. Zákres skutečného provedení stavby bude ověřen odpovědným geodetem.</t>
  </si>
  <si>
    <t>Vyhotovení geometrického plánu s vyznačením věcných břemen</t>
  </si>
  <si>
    <t>Vypracování geometrického plánu skutečného provedení celé stavby do katastrální mapy s vyznačením věcných břemen dle požadavků a zásad platné státní legislativy a dle požadavků Katastrálního úřadu. Geometrický plán pro vklad do KN bude vypracován 2x v tištěné verzi a 2x v digitální verzi na CD. Dokumentace bude ověřená odpovědným geodetem a Katastrálním úřadem.</t>
  </si>
  <si>
    <t>Vyhotovení geometrického plánu pro vklad do katastru nemovitostí</t>
  </si>
  <si>
    <t>Vypracování geometrického plánu skutečného provedení stavby do katastrální mapy pro vklad věcných břemen do katastru nemovitostí dle požadavků a zásad platné státní legislativy a dle požadavků Katastrálního úřadu. Geometrický plán pro vklad věcných břemen do KN bude vypracován 7x v tištěné verzi a 2x v digitální verzi na CD pro každého vlastníka dotčených pozemků. Dokumentace bude ověřená odpovědným geodetem a Katastrálním úřadem.</t>
  </si>
  <si>
    <t>Dokumentace skutečného provedení stavby</t>
  </si>
  <si>
    <t>Dokumentace skutečného provedení</t>
  </si>
  <si>
    <t xml:space="preserve">Vypracování dokumentace skutečného provedení jednotlivých dílčích staveb celého komplexu, včetně zakreslení skutečného provedení stavby do originálu ověřené dokumentace na MMO OVP. Dokumentace skutečného provedení bude vypracována 6x v tištěné verzi a 2x v digitální verzi na CD. </t>
  </si>
  <si>
    <t>Zkoušky a testování</t>
  </si>
  <si>
    <t>Zkoušky hutnění obsypů a zásypů stavebních jam a rýh</t>
  </si>
  <si>
    <t xml:space="preserve">Zkoušky hutnění obsypů a zásypů stavebních jam a rýh. Budou se provádět po vzdálenostech min 50 m, a to vždy ve třech úrovních - v úrovni obsypu potrubí, zásypu potrubí, v úrovni silniční pláně včetně požadovaných atestů konstrukčních vrstev.  </t>
  </si>
  <si>
    <t>Zatěžovací zkoušky únosnosti podloží nově budovaných komunikací</t>
  </si>
  <si>
    <t xml:space="preserve">Zatěžovací zkoušky únosnosti podloží nově budovaných komunikací, přejímací zkoušky jednotlivých vrstev komunikací dle platných norem (min. 1 zkouška na každý prováděný úsek komunikace). </t>
  </si>
  <si>
    <t>Související zkoušky a atesty</t>
  </si>
  <si>
    <t>Související zkoušky a atesty - zajištění zkoušek a atestů o nezávadnosti či o vhodnosti použití u všech výrobků a u všech materiálů použitých v rámci předmětného komplexu staveb.</t>
  </si>
  <si>
    <t>Kompletační činnost</t>
  </si>
  <si>
    <t>Kompletační činnost zhotovitele stavby a příprava k odevzdání stavby zadavateli</t>
  </si>
  <si>
    <t>Zajištění a shromáždění všech dokladů potřebných k zahájení stavby, k vlastní realizaci stavby a k ukončení stavby, včetně přípravy a shromáždění dokladů ke kolaudaci stavby a k předání stavby zadavateli.</t>
  </si>
  <si>
    <t>Ostatní náklady - celkem</t>
  </si>
  <si>
    <t>Celkem</t>
  </si>
  <si>
    <t>CS ÚRS 2017 02</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</si>
</sst>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 numFmtId="168" formatCode="#,##0.0"/>
    <numFmt numFmtId="169" formatCode="&quot;See Note &quot;\ #"/>
    <numFmt numFmtId="170" formatCode="\$\ #,##0"/>
  </numFmts>
  <fonts count="79">
    <font>
      <sz val="8"/>
      <name val="Trebuchet MS"/>
      <family val="2"/>
    </font>
    <font>
      <sz val="11"/>
      <color indexed="8"/>
      <name val="Calibri"/>
      <family val="2"/>
    </font>
    <font>
      <u val="single"/>
      <sz val="11"/>
      <color indexed="12"/>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name val="Arial Narrow"/>
      <family val="2"/>
    </font>
    <font>
      <sz val="8"/>
      <name val="Arial Narrow"/>
      <family val="2"/>
    </font>
    <font>
      <b/>
      <sz val="16"/>
      <name val="Arial Narrow"/>
      <family val="2"/>
    </font>
    <font>
      <sz val="9"/>
      <name val="Arial Narrow"/>
      <family val="2"/>
    </font>
    <font>
      <b/>
      <sz val="12"/>
      <name val="Arial Narrow"/>
      <family val="2"/>
    </font>
    <font>
      <b/>
      <sz val="10"/>
      <name val="Arial Narrow"/>
      <family val="2"/>
    </font>
    <font>
      <b/>
      <sz val="9"/>
      <name val="Arial Narrow"/>
      <family val="2"/>
    </font>
    <font>
      <sz val="12"/>
      <name val="Arial Narrow"/>
      <family val="2"/>
    </font>
    <font>
      <sz val="11"/>
      <name val="Arial Narrow"/>
      <family val="2"/>
    </font>
    <font>
      <b/>
      <sz val="11"/>
      <name val="Arial Narrow"/>
      <family val="2"/>
    </font>
    <font>
      <b/>
      <sz val="8"/>
      <name val="Arial Narrow"/>
      <family val="2"/>
    </font>
    <font>
      <sz val="7"/>
      <name val="Arial Narrow"/>
      <family val="2"/>
    </font>
    <font>
      <b/>
      <i/>
      <sz val="8"/>
      <name val="Arial Narrow"/>
      <family val="2"/>
    </font>
    <font>
      <u val="single"/>
      <sz val="10"/>
      <name val="Arial Narrow"/>
      <family val="2"/>
    </font>
    <font>
      <u val="single"/>
      <sz val="11"/>
      <name val="Arial Narrow"/>
      <family val="2"/>
    </font>
    <font>
      <sz val="18"/>
      <name val="Arial Narrow"/>
      <family val="2"/>
    </font>
    <font>
      <sz val="8"/>
      <name val="MS Sans Serif"/>
      <family val="0"/>
    </font>
    <font>
      <b/>
      <sz val="13"/>
      <color indexed="10"/>
      <name val="Arial Narrow"/>
      <family val="2"/>
    </font>
    <font>
      <b/>
      <sz val="8"/>
      <color indexed="12"/>
      <name val="Arial Narrow"/>
      <family val="2"/>
    </font>
    <font>
      <sz val="10"/>
      <name val="Arial CE"/>
      <family val="0"/>
    </font>
    <font>
      <sz val="10"/>
      <name val="Arial"/>
      <family val="2"/>
    </font>
    <font>
      <b/>
      <sz val="12"/>
      <color indexed="10"/>
      <name val="Arial Narrow"/>
      <family val="2"/>
    </font>
    <font>
      <sz val="14"/>
      <name val="Arial Narrow"/>
      <family val="2"/>
    </font>
    <font>
      <b/>
      <sz val="8"/>
      <color indexed="10"/>
      <name val="Arial Narrow"/>
      <family val="2"/>
    </font>
    <font>
      <sz val="10"/>
      <color indexed="10"/>
      <name val="Arial Narrow"/>
      <family val="2"/>
    </font>
    <font>
      <sz val="8"/>
      <color indexed="10"/>
      <name val="Arial Narrow"/>
      <family val="2"/>
    </font>
    <font>
      <b/>
      <u val="single"/>
      <sz val="8"/>
      <color indexed="10"/>
      <name val="Arial Narrow"/>
      <family val="2"/>
    </font>
    <font>
      <sz val="8"/>
      <color indexed="8"/>
      <name val="Arial CE"/>
      <family val="2"/>
    </font>
    <font>
      <b/>
      <sz val="8"/>
      <name val="Times New Roman"/>
      <family val="1"/>
    </font>
    <font>
      <b/>
      <sz val="10"/>
      <name val="Times New Roman"/>
      <family val="1"/>
    </font>
    <font>
      <sz val="9.75"/>
      <name val="Arial"/>
      <family val="2"/>
    </font>
    <font>
      <b/>
      <sz val="12"/>
      <color indexed="12"/>
      <name val="Arial CE"/>
      <family val="2"/>
    </font>
    <font>
      <b/>
      <sz val="10"/>
      <color indexed="17"/>
      <name val="Arial CE"/>
      <family val="2"/>
    </font>
    <font>
      <b/>
      <sz val="10"/>
      <name val="Arial CE"/>
      <family val="2"/>
    </font>
    <font>
      <b/>
      <sz val="9.75"/>
      <name val="Arial"/>
      <family val="2"/>
    </font>
    <font>
      <b/>
      <sz val="10"/>
      <color indexed="12"/>
      <name val="Arial CE"/>
      <family val="2"/>
    </font>
    <font>
      <sz val="8"/>
      <name val="Helv"/>
      <family val="0"/>
    </font>
    <font>
      <i/>
      <sz val="10"/>
      <name val="Times New Roman"/>
      <family val="1"/>
    </font>
    <font>
      <sz val="8"/>
      <name val="Times New Roman"/>
      <family val="1"/>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Arial Narrow"/>
      <family val="2"/>
    </font>
    <font>
      <b/>
      <sz val="8"/>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84">
    <border>
      <left/>
      <right/>
      <top/>
      <bottom/>
      <diagonal/>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hair">
        <color rgb="FF969696"/>
      </top>
      <bottom>
        <color indexed="63"/>
      </bottom>
    </border>
    <border>
      <left>
        <color indexed="63"/>
      </left>
      <right style="hair">
        <color rgb="FF969696"/>
      </right>
      <top style="hair">
        <color rgb="FF969696"/>
      </top>
      <bottom>
        <color indexed="63"/>
      </bottom>
    </border>
    <border>
      <left>
        <color indexed="63"/>
      </left>
      <right style="hair">
        <color rgb="FF969696"/>
      </right>
      <top>
        <color indexed="63"/>
      </top>
      <bottom>
        <color indexed="63"/>
      </bottom>
    </border>
    <border>
      <left style="hair">
        <color rgb="FF969696"/>
      </left>
      <right>
        <color indexed="63"/>
      </right>
      <top style="hair">
        <color rgb="FF969696"/>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rgb="FF000000"/>
      </right>
      <top style="hair">
        <color rgb="FF969696"/>
      </top>
      <bottom>
        <color indexed="63"/>
      </bottom>
    </border>
    <border>
      <left>
        <color indexed="63"/>
      </left>
      <right style="thin">
        <color rgb="FF000000"/>
      </right>
      <top style="hair">
        <color rgb="FF000000"/>
      </top>
      <bottom style="hair">
        <color rgb="FF000000"/>
      </bottom>
    </border>
    <border>
      <left style="hair">
        <color rgb="FF969696"/>
      </left>
      <right>
        <color indexed="63"/>
      </right>
      <top style="hair">
        <color rgb="FF969696"/>
      </top>
      <bottom style="hair">
        <color rgb="FF969696"/>
      </bottom>
    </border>
    <border>
      <left>
        <color indexed="63"/>
      </left>
      <right>
        <color indexed="63"/>
      </right>
      <top style="hair">
        <color rgb="FF969696"/>
      </top>
      <bottom style="hair">
        <color rgb="FF969696"/>
      </bottom>
    </border>
    <border>
      <left>
        <color indexed="63"/>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hair">
        <color rgb="FF969696"/>
      </left>
      <right>
        <color indexed="63"/>
      </right>
      <top>
        <color indexed="63"/>
      </top>
      <bottom>
        <color indexed="63"/>
      </bottom>
    </border>
    <border>
      <left style="hair">
        <color rgb="FF969696"/>
      </left>
      <right>
        <color indexed="63"/>
      </right>
      <top>
        <color indexed="63"/>
      </top>
      <bottom style="hair">
        <color rgb="FF969696"/>
      </bottom>
    </border>
    <border>
      <left>
        <color indexed="63"/>
      </left>
      <right>
        <color indexed="63"/>
      </right>
      <top>
        <color indexed="63"/>
      </top>
      <bottom style="hair">
        <color rgb="FF969696"/>
      </bottom>
    </border>
    <border>
      <left>
        <color indexed="63"/>
      </left>
      <right style="hair">
        <color rgb="FF969696"/>
      </right>
      <top>
        <color indexed="63"/>
      </top>
      <bottom style="hair">
        <color rgb="FF969696"/>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medium">
        <color indexed="8"/>
      </right>
      <top style="thin"/>
      <bottom>
        <color indexed="63"/>
      </bottom>
    </border>
    <border>
      <left style="medium">
        <color indexed="8"/>
      </left>
      <right style="medium">
        <color indexed="8"/>
      </right>
      <top style="thin"/>
      <bottom>
        <color indexed="63"/>
      </bottom>
    </border>
    <border>
      <left style="medium">
        <color indexed="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hair"/>
      <top>
        <color indexed="63"/>
      </top>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47" fillId="0" borderId="0" applyNumberFormat="0" applyFill="0" applyBorder="0" applyAlignment="0">
      <protection/>
    </xf>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lignment/>
      <protection/>
    </xf>
    <xf numFmtId="3" fontId="49" fillId="0" borderId="0">
      <alignment vertical="top"/>
      <protection/>
    </xf>
    <xf numFmtId="2" fontId="50" fillId="1" borderId="2">
      <alignment horizontal="left"/>
      <protection locked="0"/>
    </xf>
    <xf numFmtId="0" fontId="51" fillId="0" borderId="0">
      <alignment/>
      <protection/>
    </xf>
    <xf numFmtId="0" fontId="52" fillId="0" borderId="0">
      <alignment/>
      <protection/>
    </xf>
    <xf numFmtId="0" fontId="53" fillId="0" borderId="0">
      <alignment/>
      <protection/>
    </xf>
    <xf numFmtId="2" fontId="54" fillId="0" borderId="3">
      <alignment horizontal="center" vertical="center"/>
      <protection/>
    </xf>
    <xf numFmtId="0" fontId="62" fillId="0" borderId="0" applyNumberFormat="0" applyFill="0" applyBorder="0" applyAlignment="0" applyProtection="0"/>
    <xf numFmtId="0" fontId="63" fillId="20" borderId="0" applyNumberFormat="0" applyBorder="0" applyAlignment="0" applyProtection="0"/>
    <xf numFmtId="0" fontId="64" fillId="21"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lignment/>
      <protection/>
    </xf>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39" fillId="0" borderId="0">
      <alignment/>
      <protection/>
    </xf>
    <xf numFmtId="0" fontId="36" fillId="0" borderId="0" applyAlignment="0">
      <protection locked="0"/>
    </xf>
    <xf numFmtId="0" fontId="36" fillId="0" borderId="0" applyAlignment="0">
      <protection locked="0"/>
    </xf>
    <xf numFmtId="0" fontId="36" fillId="0" borderId="0" applyAlignment="0">
      <protection locked="0"/>
    </xf>
    <xf numFmtId="0" fontId="39" fillId="0" borderId="0">
      <alignment/>
      <protection/>
    </xf>
    <xf numFmtId="0" fontId="39" fillId="0" borderId="0">
      <alignment/>
      <protection/>
    </xf>
    <xf numFmtId="0" fontId="36" fillId="0" borderId="0" applyAlignment="0">
      <protection locked="0"/>
    </xf>
    <xf numFmtId="0" fontId="39" fillId="0" borderId="0">
      <alignment/>
      <protection/>
    </xf>
    <xf numFmtId="0" fontId="4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40" fillId="0" borderId="0">
      <alignment/>
      <protection/>
    </xf>
    <xf numFmtId="3" fontId="50" fillId="0" borderId="0" applyNumberFormat="0">
      <alignment horizontal="center"/>
      <protection/>
    </xf>
    <xf numFmtId="169" fontId="56" fillId="0" borderId="0">
      <alignment horizontal="left"/>
      <protection/>
    </xf>
    <xf numFmtId="3" fontId="57" fillId="0" borderId="0">
      <alignment vertical="top"/>
      <protection/>
    </xf>
    <xf numFmtId="0" fontId="0" fillId="23" borderId="8" applyNumberFormat="0" applyFont="0" applyAlignment="0" applyProtection="0"/>
    <xf numFmtId="170" fontId="58" fillId="0" borderId="0">
      <alignment/>
      <protection/>
    </xf>
    <xf numFmtId="9" fontId="0" fillId="0" borderId="0" applyFont="0" applyFill="0" applyBorder="0" applyAlignment="0" applyProtection="0"/>
    <xf numFmtId="0" fontId="70" fillId="0" borderId="9"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169" fontId="56" fillId="0" borderId="0">
      <alignment horizontal="left"/>
      <protection/>
    </xf>
    <xf numFmtId="0" fontId="49" fillId="0" borderId="10">
      <alignment/>
      <protection/>
    </xf>
    <xf numFmtId="0" fontId="73" fillId="25" borderId="11" applyNumberFormat="0" applyAlignment="0" applyProtection="0"/>
    <xf numFmtId="0" fontId="74" fillId="26" borderId="11" applyNumberFormat="0" applyAlignment="0" applyProtection="0"/>
    <xf numFmtId="0" fontId="75" fillId="26" borderId="12" applyNumberFormat="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461">
    <xf numFmtId="0" fontId="0" fillId="0" borderId="0" xfId="0" applyAlignment="1">
      <alignment/>
    </xf>
    <xf numFmtId="0" fontId="20" fillId="33" borderId="0" xfId="0" applyFont="1" applyFill="1" applyAlignment="1" applyProtection="1">
      <alignment vertical="center"/>
      <protection/>
    </xf>
    <xf numFmtId="0" fontId="21" fillId="33" borderId="0" xfId="0" applyFont="1" applyFill="1"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left" vertical="center"/>
    </xf>
    <xf numFmtId="0" fontId="21"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6" xfId="0" applyFont="1" applyBorder="1" applyAlignment="1">
      <alignment/>
    </xf>
    <xf numFmtId="0" fontId="21" fillId="0" borderId="0" xfId="0" applyFont="1" applyBorder="1" applyAlignment="1">
      <alignment/>
    </xf>
    <xf numFmtId="0" fontId="22" fillId="0" borderId="0" xfId="0" applyFont="1" applyBorder="1" applyAlignment="1">
      <alignment horizontal="left" vertical="center"/>
    </xf>
    <xf numFmtId="0" fontId="21" fillId="0" borderId="17" xfId="0" applyFont="1" applyBorder="1" applyAlignment="1">
      <alignment/>
    </xf>
    <xf numFmtId="0" fontId="23" fillId="0" borderId="0" xfId="0" applyFont="1" applyBorder="1" applyAlignment="1">
      <alignment horizontal="left" vertical="center"/>
    </xf>
    <xf numFmtId="0" fontId="21" fillId="0" borderId="0" xfId="0" applyFont="1" applyBorder="1" applyAlignment="1">
      <alignment/>
    </xf>
    <xf numFmtId="0" fontId="24" fillId="0" borderId="0" xfId="0" applyFont="1" applyBorder="1" applyAlignment="1">
      <alignment horizontal="left" vertical="top"/>
    </xf>
    <xf numFmtId="0" fontId="24" fillId="0" borderId="0" xfId="0" applyFont="1" applyBorder="1" applyAlignment="1">
      <alignment horizontal="left" vertical="top" wrapText="1"/>
    </xf>
    <xf numFmtId="0" fontId="23" fillId="0" borderId="0" xfId="0" applyFont="1" applyBorder="1" applyAlignment="1">
      <alignment horizontal="left" vertical="center"/>
    </xf>
    <xf numFmtId="0" fontId="23" fillId="23" borderId="0" xfId="0" applyFont="1" applyFill="1" applyBorder="1" applyAlignment="1" applyProtection="1">
      <alignment horizontal="left" vertical="center"/>
      <protection locked="0"/>
    </xf>
    <xf numFmtId="0" fontId="23" fillId="0" borderId="0" xfId="0" applyFont="1" applyBorder="1" applyAlignment="1">
      <alignment horizontal="left" vertical="top"/>
    </xf>
    <xf numFmtId="49" fontId="23" fillId="23" borderId="0" xfId="0" applyNumberFormat="1" applyFont="1" applyFill="1" applyBorder="1" applyAlignment="1" applyProtection="1">
      <alignment horizontal="left" vertical="center"/>
      <protection locked="0"/>
    </xf>
    <xf numFmtId="49" fontId="23" fillId="23" borderId="0" xfId="0" applyNumberFormat="1" applyFont="1" applyFill="1" applyBorder="1" applyAlignment="1" applyProtection="1">
      <alignment horizontal="left" vertical="center"/>
      <protection locked="0"/>
    </xf>
    <xf numFmtId="49" fontId="23" fillId="0" borderId="0" xfId="0" applyNumberFormat="1" applyFont="1" applyBorder="1" applyAlignment="1">
      <alignment horizontal="left" vertical="center"/>
    </xf>
    <xf numFmtId="0" fontId="23" fillId="0" borderId="0" xfId="0" applyFont="1" applyBorder="1" applyAlignment="1">
      <alignment horizontal="left" vertical="center" wrapText="1"/>
    </xf>
    <xf numFmtId="0" fontId="21" fillId="0" borderId="18" xfId="0" applyFont="1" applyBorder="1" applyAlignment="1">
      <alignment/>
    </xf>
    <xf numFmtId="0" fontId="21" fillId="0" borderId="16" xfId="0" applyFont="1" applyBorder="1" applyAlignment="1">
      <alignment vertical="center"/>
    </xf>
    <xf numFmtId="0" fontId="21" fillId="0" borderId="0" xfId="0" applyFont="1" applyBorder="1" applyAlignment="1">
      <alignment vertical="center"/>
    </xf>
    <xf numFmtId="0" fontId="25" fillId="0" borderId="19" xfId="0" applyFont="1" applyBorder="1" applyAlignment="1">
      <alignment horizontal="left" vertical="center"/>
    </xf>
    <xf numFmtId="0" fontId="21" fillId="0" borderId="19" xfId="0" applyFont="1" applyBorder="1" applyAlignment="1">
      <alignment vertical="center"/>
    </xf>
    <xf numFmtId="4" fontId="25" fillId="0" borderId="19" xfId="0" applyNumberFormat="1" applyFont="1" applyBorder="1" applyAlignment="1">
      <alignment vertical="center"/>
    </xf>
    <xf numFmtId="0" fontId="21" fillId="0" borderId="19" xfId="0" applyFont="1" applyBorder="1" applyAlignment="1">
      <alignment vertical="center"/>
    </xf>
    <xf numFmtId="0" fontId="21" fillId="0" borderId="17" xfId="0" applyFont="1" applyBorder="1" applyAlignment="1">
      <alignment vertical="center"/>
    </xf>
    <xf numFmtId="0" fontId="21" fillId="0" borderId="0" xfId="0" applyFont="1" applyAlignment="1">
      <alignment vertical="center"/>
    </xf>
    <xf numFmtId="0" fontId="21" fillId="34" borderId="0" xfId="0" applyFont="1" applyFill="1" applyBorder="1" applyAlignment="1">
      <alignment vertical="center"/>
    </xf>
    <xf numFmtId="0" fontId="24" fillId="34" borderId="20" xfId="0" applyFont="1" applyFill="1" applyBorder="1" applyAlignment="1">
      <alignment horizontal="left" vertical="center"/>
    </xf>
    <xf numFmtId="0" fontId="21" fillId="34" borderId="21" xfId="0" applyFont="1" applyFill="1" applyBorder="1" applyAlignment="1">
      <alignment vertical="center"/>
    </xf>
    <xf numFmtId="0" fontId="24" fillId="34" borderId="21" xfId="0" applyFont="1" applyFill="1" applyBorder="1" applyAlignment="1">
      <alignment horizontal="center" vertical="center"/>
    </xf>
    <xf numFmtId="0" fontId="24" fillId="34" borderId="21" xfId="0" applyFont="1" applyFill="1" applyBorder="1" applyAlignment="1">
      <alignment horizontal="left" vertical="center"/>
    </xf>
    <xf numFmtId="0" fontId="21" fillId="34" borderId="21" xfId="0" applyFont="1" applyFill="1" applyBorder="1" applyAlignment="1">
      <alignment vertical="center"/>
    </xf>
    <xf numFmtId="4" fontId="24" fillId="34" borderId="21" xfId="0" applyNumberFormat="1" applyFont="1" applyFill="1" applyBorder="1" applyAlignment="1">
      <alignment vertical="center"/>
    </xf>
    <xf numFmtId="0" fontId="21" fillId="34" borderId="22" xfId="0" applyFont="1" applyFill="1" applyBorder="1" applyAlignment="1">
      <alignment vertical="center"/>
    </xf>
    <xf numFmtId="0" fontId="21" fillId="34" borderId="17" xfId="0" applyFont="1" applyFill="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2" fillId="0" borderId="0" xfId="0" applyFont="1" applyAlignment="1">
      <alignment horizontal="left" vertical="center"/>
    </xf>
    <xf numFmtId="0" fontId="23" fillId="0" borderId="16" xfId="0" applyFont="1" applyBorder="1" applyAlignment="1">
      <alignment vertical="center"/>
    </xf>
    <xf numFmtId="0" fontId="23" fillId="0" borderId="0" xfId="0" applyFont="1" applyAlignment="1">
      <alignment vertical="center"/>
    </xf>
    <xf numFmtId="0" fontId="24" fillId="0" borderId="16"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wrapText="1"/>
    </xf>
    <xf numFmtId="0" fontId="24" fillId="0" borderId="0" xfId="0" applyFont="1" applyAlignment="1">
      <alignment vertical="center"/>
    </xf>
    <xf numFmtId="0" fontId="26" fillId="0" borderId="0" xfId="0" applyFont="1" applyAlignment="1">
      <alignment vertical="center"/>
    </xf>
    <xf numFmtId="165" fontId="23" fillId="0" borderId="0" xfId="0" applyNumberFormat="1" applyFont="1" applyAlignment="1">
      <alignment horizontal="left" vertical="center"/>
    </xf>
    <xf numFmtId="0" fontId="23" fillId="0" borderId="0" xfId="0" applyFont="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23" fillId="35" borderId="20" xfId="0" applyFont="1" applyFill="1" applyBorder="1" applyAlignment="1">
      <alignment horizontal="center" vertical="center"/>
    </xf>
    <xf numFmtId="0" fontId="23" fillId="35" borderId="21" xfId="0" applyFont="1" applyFill="1" applyBorder="1" applyAlignment="1">
      <alignment horizontal="left" vertical="center"/>
    </xf>
    <xf numFmtId="0" fontId="21" fillId="35" borderId="21" xfId="0" applyFont="1" applyFill="1" applyBorder="1" applyAlignment="1">
      <alignment vertical="center"/>
    </xf>
    <xf numFmtId="0" fontId="23" fillId="35" borderId="21" xfId="0" applyFont="1" applyFill="1" applyBorder="1" applyAlignment="1">
      <alignment horizontal="center" vertical="center"/>
    </xf>
    <xf numFmtId="0" fontId="23" fillId="35" borderId="21" xfId="0" applyFont="1" applyFill="1" applyBorder="1" applyAlignment="1">
      <alignment horizontal="right" vertical="center"/>
    </xf>
    <xf numFmtId="0" fontId="23" fillId="35" borderId="22" xfId="0" applyFont="1" applyFill="1" applyBorder="1" applyAlignment="1">
      <alignment horizontal="center" vertical="center"/>
    </xf>
    <xf numFmtId="0" fontId="21" fillId="0" borderId="29" xfId="0" applyFont="1" applyBorder="1" applyAlignment="1">
      <alignment vertical="center"/>
    </xf>
    <xf numFmtId="0" fontId="24" fillId="0" borderId="0" xfId="0" applyFont="1" applyAlignment="1">
      <alignment horizontal="center" vertical="center"/>
    </xf>
    <xf numFmtId="0" fontId="27" fillId="0" borderId="0" xfId="0" applyFont="1" applyAlignment="1">
      <alignment horizontal="left" vertical="center"/>
    </xf>
    <xf numFmtId="0" fontId="28" fillId="0" borderId="16" xfId="0" applyFont="1" applyBorder="1" applyAlignment="1">
      <alignment vertical="center"/>
    </xf>
    <xf numFmtId="0" fontId="29"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left" vertical="center"/>
    </xf>
    <xf numFmtId="0" fontId="21" fillId="0" borderId="0" xfId="0" applyFont="1" applyAlignment="1" applyProtection="1">
      <alignment vertical="top"/>
      <protection locked="0"/>
    </xf>
    <xf numFmtId="0" fontId="21" fillId="0" borderId="30"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1" fillId="0" borderId="32" xfId="0" applyFont="1" applyBorder="1" applyAlignment="1" applyProtection="1">
      <alignment vertical="center" wrapText="1"/>
      <protection locked="0"/>
    </xf>
    <xf numFmtId="0" fontId="21" fillId="0" borderId="0" xfId="0" applyFont="1" applyAlignment="1" applyProtection="1">
      <alignment horizontal="center" vertical="center"/>
      <protection locked="0"/>
    </xf>
    <xf numFmtId="0" fontId="21" fillId="0" borderId="33"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1" fillId="0" borderId="34" xfId="0" applyFont="1" applyBorder="1" applyAlignment="1" applyProtection="1">
      <alignment horizontal="center" vertical="center" wrapText="1"/>
      <protection locked="0"/>
    </xf>
    <xf numFmtId="0" fontId="21" fillId="0" borderId="33" xfId="0" applyFont="1" applyBorder="1" applyAlignment="1" applyProtection="1">
      <alignment vertical="center" wrapText="1"/>
      <protection locked="0"/>
    </xf>
    <xf numFmtId="0" fontId="29" fillId="0" borderId="35" xfId="0" applyFont="1" applyBorder="1" applyAlignment="1" applyProtection="1">
      <alignment horizontal="left" wrapText="1"/>
      <protection locked="0"/>
    </xf>
    <xf numFmtId="0" fontId="21" fillId="0" borderId="34"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33" xfId="0" applyFont="1" applyBorder="1" applyAlignment="1" applyProtection="1">
      <alignment vertical="center" wrapText="1"/>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horizontal="left" vertical="center"/>
      <protection locked="0"/>
    </xf>
    <xf numFmtId="49" fontId="23" fillId="0" borderId="0" xfId="0" applyNumberFormat="1" applyFont="1" applyBorder="1" applyAlignment="1" applyProtection="1">
      <alignment horizontal="left" vertical="center" wrapText="1"/>
      <protection locked="0"/>
    </xf>
    <xf numFmtId="49" fontId="23" fillId="0" borderId="0" xfId="0" applyNumberFormat="1" applyFont="1" applyBorder="1" applyAlignment="1" applyProtection="1">
      <alignment vertical="center" wrapText="1"/>
      <protection locked="0"/>
    </xf>
    <xf numFmtId="0" fontId="21" fillId="0" borderId="36" xfId="0" applyFont="1" applyBorder="1" applyAlignment="1" applyProtection="1">
      <alignment vertical="center" wrapText="1"/>
      <protection locked="0"/>
    </xf>
    <xf numFmtId="0" fontId="20" fillId="0" borderId="35" xfId="0" applyFont="1" applyBorder="1" applyAlignment="1" applyProtection="1">
      <alignment vertical="center" wrapText="1"/>
      <protection locked="0"/>
    </xf>
    <xf numFmtId="0" fontId="21" fillId="0" borderId="37" xfId="0" applyFont="1" applyBorder="1" applyAlignment="1" applyProtection="1">
      <alignment vertical="center" wrapText="1"/>
      <protection locked="0"/>
    </xf>
    <xf numFmtId="0" fontId="21" fillId="0" borderId="0" xfId="0" applyFont="1" applyBorder="1" applyAlignment="1" applyProtection="1">
      <alignment vertical="top"/>
      <protection locked="0"/>
    </xf>
    <xf numFmtId="0" fontId="21" fillId="0" borderId="30" xfId="0" applyFont="1" applyBorder="1" applyAlignment="1" applyProtection="1">
      <alignment horizontal="left" vertical="center"/>
      <protection locked="0"/>
    </xf>
    <xf numFmtId="0" fontId="21" fillId="0" borderId="31"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1" fillId="0" borderId="34"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9" fillId="0" borderId="35" xfId="0" applyFont="1" applyBorder="1" applyAlignment="1" applyProtection="1">
      <alignment horizontal="left" vertical="center"/>
      <protection locked="0"/>
    </xf>
    <xf numFmtId="0" fontId="29" fillId="0" borderId="35" xfId="0" applyFont="1" applyBorder="1" applyAlignment="1" applyProtection="1">
      <alignment horizontal="center" vertical="center"/>
      <protection locked="0"/>
    </xf>
    <xf numFmtId="0" fontId="28" fillId="0" borderId="35"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center" vertical="center"/>
      <protection locked="0"/>
    </xf>
    <xf numFmtId="0" fontId="23" fillId="0" borderId="33" xfId="0" applyFont="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21" fillId="0" borderId="36" xfId="0" applyFont="1" applyBorder="1" applyAlignment="1" applyProtection="1">
      <alignment horizontal="left" vertical="center"/>
      <protection locked="0"/>
    </xf>
    <xf numFmtId="0" fontId="20" fillId="0" borderId="35"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3" fillId="0" borderId="35" xfId="0"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locked="0"/>
    </xf>
    <xf numFmtId="0" fontId="23" fillId="0" borderId="0" xfId="0" applyFont="1" applyBorder="1" applyAlignment="1" applyProtection="1">
      <alignment horizontal="center" vertical="center" wrapText="1"/>
      <protection locked="0"/>
    </xf>
    <xf numFmtId="0" fontId="21" fillId="0" borderId="30"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8" fillId="0" borderId="33" xfId="0" applyFont="1" applyBorder="1" applyAlignment="1" applyProtection="1">
      <alignment horizontal="left" vertical="center" wrapText="1"/>
      <protection locked="0"/>
    </xf>
    <xf numFmtId="0" fontId="28" fillId="0" borderId="34"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protection locked="0"/>
    </xf>
    <xf numFmtId="0" fontId="23" fillId="0" borderId="36"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center" vertical="top"/>
      <protection locked="0"/>
    </xf>
    <xf numFmtId="0" fontId="23" fillId="0" borderId="36" xfId="0" applyFont="1" applyBorder="1" applyAlignment="1" applyProtection="1">
      <alignment horizontal="left" vertical="center"/>
      <protection locked="0"/>
    </xf>
    <xf numFmtId="0" fontId="23" fillId="0" borderId="37" xfId="0" applyFont="1" applyBorder="1" applyAlignment="1" applyProtection="1">
      <alignment horizontal="left" vertical="center"/>
      <protection locked="0"/>
    </xf>
    <xf numFmtId="0" fontId="28"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28" fillId="0" borderId="35" xfId="0" applyFont="1" applyBorder="1" applyAlignment="1" applyProtection="1">
      <alignment vertical="center"/>
      <protection locked="0"/>
    </xf>
    <xf numFmtId="0" fontId="29" fillId="0" borderId="35" xfId="0" applyFont="1" applyBorder="1" applyAlignment="1" applyProtection="1">
      <alignment vertical="center"/>
      <protection locked="0"/>
    </xf>
    <xf numFmtId="49" fontId="23" fillId="0" borderId="0" xfId="0" applyNumberFormat="1" applyFont="1" applyBorder="1" applyAlignment="1" applyProtection="1">
      <alignment horizontal="left" vertical="center"/>
      <protection locked="0"/>
    </xf>
    <xf numFmtId="0" fontId="21" fillId="0" borderId="35" xfId="0" applyFont="1" applyBorder="1" applyAlignment="1" applyProtection="1">
      <alignment vertical="top"/>
      <protection locked="0"/>
    </xf>
    <xf numFmtId="0" fontId="29" fillId="0" borderId="35" xfId="0" applyFont="1" applyBorder="1" applyAlignment="1" applyProtection="1">
      <alignment horizontal="left"/>
      <protection locked="0"/>
    </xf>
    <xf numFmtId="0" fontId="28" fillId="0" borderId="35" xfId="0" applyFont="1" applyBorder="1" applyAlignment="1" applyProtection="1">
      <alignment/>
      <protection locked="0"/>
    </xf>
    <xf numFmtId="0" fontId="29" fillId="0" borderId="35" xfId="0" applyFont="1" applyBorder="1" applyAlignment="1" applyProtection="1">
      <alignment horizontal="left"/>
      <protection locked="0"/>
    </xf>
    <xf numFmtId="0" fontId="23" fillId="0" borderId="0" xfId="0" applyFont="1" applyBorder="1" applyAlignment="1" applyProtection="1">
      <alignment horizontal="left" vertical="center"/>
      <protection locked="0"/>
    </xf>
    <xf numFmtId="0" fontId="21" fillId="0" borderId="33" xfId="0" applyFont="1" applyBorder="1" applyAlignment="1" applyProtection="1">
      <alignment vertical="top"/>
      <protection locked="0"/>
    </xf>
    <xf numFmtId="0" fontId="23" fillId="0" borderId="0" xfId="0" applyFont="1" applyBorder="1" applyAlignment="1" applyProtection="1">
      <alignment horizontal="left" vertical="top"/>
      <protection locked="0"/>
    </xf>
    <xf numFmtId="0" fontId="21" fillId="0" borderId="34" xfId="0" applyFont="1" applyBorder="1" applyAlignment="1" applyProtection="1">
      <alignment vertical="top"/>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horizontal="left" vertical="top"/>
      <protection locked="0"/>
    </xf>
    <xf numFmtId="0" fontId="21" fillId="0" borderId="36" xfId="0" applyFont="1" applyBorder="1" applyAlignment="1" applyProtection="1">
      <alignment vertical="top"/>
      <protection locked="0"/>
    </xf>
    <xf numFmtId="0" fontId="21" fillId="0" borderId="37" xfId="0" applyFont="1" applyBorder="1" applyAlignment="1" applyProtection="1">
      <alignment vertical="top"/>
      <protection locked="0"/>
    </xf>
    <xf numFmtId="0" fontId="20" fillId="33" borderId="0" xfId="0" applyFont="1" applyFill="1" applyAlignment="1">
      <alignment vertical="center"/>
    </xf>
    <xf numFmtId="0" fontId="20" fillId="33" borderId="0" xfId="0" applyFont="1" applyFill="1" applyAlignment="1" applyProtection="1">
      <alignment vertical="center"/>
      <protection locked="0"/>
    </xf>
    <xf numFmtId="0" fontId="21" fillId="0" borderId="0" xfId="0" applyFont="1" applyAlignment="1" applyProtection="1">
      <alignment/>
      <protection locked="0"/>
    </xf>
    <xf numFmtId="0" fontId="21" fillId="0" borderId="14"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Border="1" applyAlignment="1" applyProtection="1">
      <alignment vertical="center"/>
      <protection locked="0"/>
    </xf>
    <xf numFmtId="0" fontId="24" fillId="0" borderId="0" xfId="0" applyFont="1" applyBorder="1" applyAlignment="1">
      <alignment horizontal="left" vertical="center" wrapText="1"/>
    </xf>
    <xf numFmtId="0" fontId="21" fillId="0" borderId="0" xfId="0" applyFont="1" applyBorder="1" applyAlignment="1">
      <alignment vertical="center"/>
    </xf>
    <xf numFmtId="165" fontId="23" fillId="0" borderId="0" xfId="0" applyNumberFormat="1" applyFont="1" applyBorder="1" applyAlignment="1">
      <alignment horizontal="left" vertical="center"/>
    </xf>
    <xf numFmtId="0" fontId="21" fillId="0" borderId="16" xfId="0" applyFont="1" applyBorder="1" applyAlignment="1">
      <alignment vertical="center" wrapText="1"/>
    </xf>
    <xf numFmtId="0" fontId="21" fillId="0" borderId="0" xfId="0" applyFont="1" applyBorder="1" applyAlignment="1">
      <alignment vertical="center" wrapText="1"/>
    </xf>
    <xf numFmtId="0" fontId="21" fillId="0" borderId="0" xfId="0" applyFont="1" applyBorder="1" applyAlignment="1" applyProtection="1">
      <alignment vertical="center" wrapText="1"/>
      <protection locked="0"/>
    </xf>
    <xf numFmtId="0" fontId="21" fillId="0" borderId="17" xfId="0" applyFont="1" applyBorder="1" applyAlignment="1">
      <alignment vertical="center" wrapText="1"/>
    </xf>
    <xf numFmtId="0" fontId="21" fillId="0" borderId="0" xfId="0" applyFont="1" applyAlignment="1">
      <alignment vertical="center" wrapText="1"/>
    </xf>
    <xf numFmtId="0" fontId="21" fillId="0" borderId="26" xfId="0" applyFont="1" applyBorder="1" applyAlignment="1" applyProtection="1">
      <alignment vertical="center"/>
      <protection locked="0"/>
    </xf>
    <xf numFmtId="0" fontId="21" fillId="0" borderId="38" xfId="0" applyFont="1" applyBorder="1" applyAlignment="1">
      <alignment vertical="center"/>
    </xf>
    <xf numFmtId="0" fontId="25" fillId="0" borderId="0" xfId="0" applyFont="1" applyBorder="1" applyAlignment="1">
      <alignment horizontal="left" vertical="center"/>
    </xf>
    <xf numFmtId="0" fontId="21" fillId="35" borderId="0" xfId="0" applyFont="1" applyFill="1" applyBorder="1" applyAlignment="1">
      <alignment vertical="center"/>
    </xf>
    <xf numFmtId="0" fontId="24" fillId="35" borderId="20" xfId="0" applyFont="1" applyFill="1" applyBorder="1" applyAlignment="1">
      <alignment horizontal="left" vertical="center"/>
    </xf>
    <xf numFmtId="0" fontId="24" fillId="35" borderId="21" xfId="0" applyFont="1" applyFill="1" applyBorder="1" applyAlignment="1">
      <alignment horizontal="right" vertical="center"/>
    </xf>
    <xf numFmtId="0" fontId="24" fillId="35" borderId="21" xfId="0" applyFont="1" applyFill="1" applyBorder="1" applyAlignment="1">
      <alignment horizontal="center" vertical="center"/>
    </xf>
    <xf numFmtId="0" fontId="21" fillId="35" borderId="21" xfId="0" applyFont="1" applyFill="1" applyBorder="1" applyAlignment="1" applyProtection="1">
      <alignment vertical="center"/>
      <protection locked="0"/>
    </xf>
    <xf numFmtId="4" fontId="24" fillId="35" borderId="21" xfId="0" applyNumberFormat="1" applyFont="1" applyFill="1" applyBorder="1" applyAlignment="1">
      <alignment vertical="center"/>
    </xf>
    <xf numFmtId="0" fontId="21" fillId="35" borderId="39" xfId="0" applyFont="1" applyFill="1" applyBorder="1" applyAlignment="1">
      <alignment vertical="center"/>
    </xf>
    <xf numFmtId="0" fontId="21" fillId="0" borderId="24"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15" xfId="0" applyFont="1" applyBorder="1" applyAlignment="1">
      <alignment vertical="center"/>
    </xf>
    <xf numFmtId="0" fontId="21" fillId="0" borderId="0" xfId="0" applyFont="1" applyBorder="1" applyAlignment="1">
      <alignment horizontal="left" vertical="center"/>
    </xf>
    <xf numFmtId="0" fontId="23" fillId="35" borderId="0" xfId="0" applyFont="1" applyFill="1" applyBorder="1" applyAlignment="1">
      <alignment horizontal="left" vertical="center"/>
    </xf>
    <xf numFmtId="0" fontId="21" fillId="35" borderId="0" xfId="0" applyFont="1" applyFill="1" applyBorder="1" applyAlignment="1" applyProtection="1">
      <alignment vertical="center"/>
      <protection locked="0"/>
    </xf>
    <xf numFmtId="0" fontId="23" fillId="35" borderId="0" xfId="0" applyFont="1" applyFill="1" applyBorder="1" applyAlignment="1">
      <alignment horizontal="right" vertical="center"/>
    </xf>
    <xf numFmtId="0" fontId="21" fillId="35" borderId="17" xfId="0" applyFont="1" applyFill="1" applyBorder="1" applyAlignment="1">
      <alignment vertical="center"/>
    </xf>
    <xf numFmtId="0" fontId="21" fillId="0" borderId="0" xfId="0" applyFont="1" applyAlignment="1">
      <alignment vertical="center"/>
    </xf>
    <xf numFmtId="0" fontId="23" fillId="0" borderId="0" xfId="0" applyFont="1" applyAlignment="1">
      <alignment horizontal="left" vertical="center"/>
    </xf>
    <xf numFmtId="165" fontId="23" fillId="0" borderId="0" xfId="0" applyNumberFormat="1" applyFont="1" applyAlignment="1">
      <alignment horizontal="left" vertical="center"/>
    </xf>
    <xf numFmtId="0" fontId="21" fillId="0" borderId="16" xfId="0" applyFont="1" applyBorder="1" applyAlignment="1">
      <alignment horizontal="center" vertical="center" wrapText="1"/>
    </xf>
    <xf numFmtId="0" fontId="23" fillId="35" borderId="40" xfId="0" applyFont="1" applyFill="1" applyBorder="1" applyAlignment="1">
      <alignment horizontal="center" vertical="center" wrapText="1"/>
    </xf>
    <xf numFmtId="0" fontId="23" fillId="35" borderId="41" xfId="0" applyFont="1" applyFill="1" applyBorder="1" applyAlignment="1">
      <alignment horizontal="center" vertical="center" wrapText="1"/>
    </xf>
    <xf numFmtId="0" fontId="23" fillId="35" borderId="41" xfId="0" applyFont="1" applyFill="1" applyBorder="1" applyAlignment="1" applyProtection="1">
      <alignment horizontal="center" vertical="center" wrapText="1"/>
      <protection locked="0"/>
    </xf>
    <xf numFmtId="0" fontId="23" fillId="35" borderId="42" xfId="0" applyFont="1" applyFill="1" applyBorder="1" applyAlignment="1">
      <alignment horizontal="center" vertical="center" wrapText="1"/>
    </xf>
    <xf numFmtId="0" fontId="21" fillId="0" borderId="0" xfId="0" applyFont="1" applyAlignment="1">
      <alignment horizontal="center" vertical="center" wrapText="1"/>
    </xf>
    <xf numFmtId="4" fontId="30" fillId="0" borderId="0" xfId="0" applyNumberFormat="1" applyFont="1" applyAlignment="1">
      <alignment vertical="center"/>
    </xf>
    <xf numFmtId="0" fontId="21" fillId="0" borderId="16" xfId="0" applyFont="1" applyBorder="1" applyAlignment="1" applyProtection="1">
      <alignment vertical="center"/>
      <protection locked="0"/>
    </xf>
    <xf numFmtId="0" fontId="21" fillId="0" borderId="43" xfId="0" applyFont="1" applyBorder="1" applyAlignment="1" applyProtection="1">
      <alignment horizontal="center" vertical="center"/>
      <protection locked="0"/>
    </xf>
    <xf numFmtId="49" fontId="21" fillId="0" borderId="43" xfId="0" applyNumberFormat="1"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1" fillId="0" borderId="43" xfId="0" applyFont="1" applyBorder="1" applyAlignment="1" applyProtection="1">
      <alignment horizontal="center" vertical="center" wrapText="1"/>
      <protection locked="0"/>
    </xf>
    <xf numFmtId="167" fontId="21" fillId="0" borderId="43" xfId="0" applyNumberFormat="1" applyFont="1" applyBorder="1" applyAlignment="1" applyProtection="1">
      <alignment vertical="center"/>
      <protection locked="0"/>
    </xf>
    <xf numFmtId="4" fontId="21" fillId="23" borderId="43" xfId="0" applyNumberFormat="1" applyFont="1" applyFill="1" applyBorder="1" applyAlignment="1" applyProtection="1">
      <alignment vertical="center"/>
      <protection locked="0"/>
    </xf>
    <xf numFmtId="4" fontId="21" fillId="0" borderId="43" xfId="0" applyNumberFormat="1" applyFont="1" applyBorder="1" applyAlignment="1" applyProtection="1">
      <alignment vertical="center"/>
      <protection locked="0"/>
    </xf>
    <xf numFmtId="4" fontId="21" fillId="0" borderId="0" xfId="0" applyNumberFormat="1" applyFont="1" applyAlignment="1">
      <alignment vertical="center"/>
    </xf>
    <xf numFmtId="0" fontId="21" fillId="0" borderId="0" xfId="0" applyFont="1" applyAlignment="1" applyProtection="1">
      <alignment vertical="center"/>
      <protection locked="0"/>
    </xf>
    <xf numFmtId="0" fontId="21" fillId="0" borderId="44" xfId="0" applyFont="1" applyBorder="1" applyAlignment="1">
      <alignment vertical="center"/>
    </xf>
    <xf numFmtId="0" fontId="21"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31" fillId="0" borderId="0" xfId="0" applyFont="1" applyAlignment="1">
      <alignment horizontal="left" vertical="center" wrapText="1"/>
    </xf>
    <xf numFmtId="167" fontId="21" fillId="23" borderId="43" xfId="0" applyNumberFormat="1" applyFont="1" applyFill="1" applyBorder="1" applyAlignment="1" applyProtection="1">
      <alignment vertical="center"/>
      <protection locked="0"/>
    </xf>
    <xf numFmtId="0" fontId="21" fillId="33" borderId="0" xfId="0" applyFont="1" applyFill="1" applyAlignment="1" applyProtection="1">
      <alignment horizontal="left" vertical="center"/>
      <protection/>
    </xf>
    <xf numFmtId="0" fontId="20" fillId="33" borderId="0" xfId="0" applyFont="1" applyFill="1" applyAlignment="1" applyProtection="1">
      <alignment horizontal="left" vertical="center"/>
      <protection/>
    </xf>
    <xf numFmtId="0" fontId="33" fillId="33" borderId="0" xfId="44" applyFont="1" applyFill="1" applyAlignment="1" applyProtection="1">
      <alignment vertical="center"/>
      <protection/>
    </xf>
    <xf numFmtId="0" fontId="34" fillId="33" borderId="0" xfId="44" applyFont="1" applyFill="1" applyAlignment="1">
      <alignment/>
    </xf>
    <xf numFmtId="0" fontId="21" fillId="33" borderId="0" xfId="0" applyFont="1" applyFill="1" applyAlignment="1">
      <alignment horizontal="left" vertical="center"/>
    </xf>
    <xf numFmtId="0" fontId="21" fillId="36" borderId="0" xfId="0" applyFont="1" applyFill="1" applyAlignment="1">
      <alignment horizontal="center" vertical="center"/>
    </xf>
    <xf numFmtId="0" fontId="30" fillId="0" borderId="0" xfId="0" applyFont="1" applyAlignment="1">
      <alignment horizontal="left" vertical="top" wrapText="1"/>
    </xf>
    <xf numFmtId="0" fontId="30" fillId="0" borderId="0" xfId="0" applyFont="1" applyAlignment="1">
      <alignment horizontal="left" vertical="center"/>
    </xf>
    <xf numFmtId="0" fontId="21" fillId="0" borderId="0" xfId="0" applyFont="1" applyBorder="1" applyAlignment="1">
      <alignment horizontal="right" vertical="center"/>
    </xf>
    <xf numFmtId="0" fontId="21" fillId="0" borderId="0" xfId="0" applyFont="1" applyBorder="1" applyAlignment="1">
      <alignment horizontal="left" vertical="center"/>
    </xf>
    <xf numFmtId="164" fontId="21" fillId="0" borderId="0" xfId="0" applyNumberFormat="1" applyFont="1" applyBorder="1" applyAlignment="1">
      <alignment horizontal="center" vertical="center"/>
    </xf>
    <xf numFmtId="4" fontId="30" fillId="0" borderId="0" xfId="0" applyNumberFormat="1" applyFont="1" applyBorder="1" applyAlignment="1">
      <alignment vertical="center"/>
    </xf>
    <xf numFmtId="0" fontId="27" fillId="0" borderId="29" xfId="0" applyFont="1" applyBorder="1" applyAlignment="1">
      <alignment horizontal="center" vertical="center"/>
    </xf>
    <xf numFmtId="0" fontId="27" fillId="0" borderId="26" xfId="0" applyFont="1" applyBorder="1" applyAlignment="1">
      <alignment horizontal="left" vertical="center"/>
    </xf>
    <xf numFmtId="0" fontId="21" fillId="0" borderId="44" xfId="0" applyFont="1" applyBorder="1" applyAlignment="1">
      <alignment horizontal="left" vertical="center"/>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4" fontId="27" fillId="0" borderId="4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28" xfId="0" applyNumberFormat="1" applyFont="1" applyBorder="1" applyAlignment="1">
      <alignment vertical="center"/>
    </xf>
    <xf numFmtId="0" fontId="35" fillId="0" borderId="0" xfId="44" applyFont="1" applyAlignment="1">
      <alignment horizontal="center" vertical="center"/>
    </xf>
    <xf numFmtId="0" fontId="29" fillId="0" borderId="0" xfId="0" applyFont="1" applyAlignment="1">
      <alignment vertical="center"/>
    </xf>
    <xf numFmtId="0" fontId="29"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8" fillId="0" borderId="4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28" xfId="0" applyNumberFormat="1" applyFont="1" applyBorder="1" applyAlignment="1">
      <alignment vertical="center"/>
    </xf>
    <xf numFmtId="4" fontId="28" fillId="0" borderId="45" xfId="0" applyNumberFormat="1" applyFont="1" applyBorder="1" applyAlignment="1">
      <alignment vertical="center"/>
    </xf>
    <xf numFmtId="4" fontId="28" fillId="0" borderId="46" xfId="0" applyNumberFormat="1" applyFont="1" applyBorder="1" applyAlignment="1">
      <alignment vertical="center"/>
    </xf>
    <xf numFmtId="166" fontId="28" fillId="0" borderId="46" xfId="0" applyNumberFormat="1" applyFont="1" applyBorder="1" applyAlignment="1">
      <alignment vertical="center"/>
    </xf>
    <xf numFmtId="4" fontId="28" fillId="0" borderId="47" xfId="0" applyNumberFormat="1" applyFont="1" applyBorder="1" applyAlignment="1">
      <alignment vertical="center"/>
    </xf>
    <xf numFmtId="0" fontId="20" fillId="33" borderId="0" xfId="0" applyFont="1" applyFill="1" applyAlignment="1">
      <alignment horizontal="left" vertical="center"/>
    </xf>
    <xf numFmtId="0" fontId="20" fillId="33" borderId="0" xfId="44" applyFont="1" applyFill="1" applyAlignment="1">
      <alignment vertical="center"/>
    </xf>
    <xf numFmtId="0" fontId="20" fillId="33" borderId="0" xfId="44" applyFont="1" applyFill="1" applyAlignment="1">
      <alignment vertical="center"/>
    </xf>
    <xf numFmtId="4" fontId="24" fillId="0" borderId="0" xfId="0" applyNumberFormat="1" applyFont="1" applyBorder="1" applyAlignment="1">
      <alignment vertical="center"/>
    </xf>
    <xf numFmtId="0" fontId="21" fillId="0" borderId="0" xfId="0" applyFont="1" applyBorder="1" applyAlignment="1">
      <alignment horizontal="right" vertical="center"/>
    </xf>
    <xf numFmtId="0" fontId="21" fillId="0" borderId="0" xfId="0" applyFont="1" applyBorder="1" applyAlignment="1" applyProtection="1">
      <alignment horizontal="right" vertical="center"/>
      <protection locked="0"/>
    </xf>
    <xf numFmtId="4" fontId="21" fillId="0" borderId="0" xfId="0" applyNumberFormat="1" applyFont="1" applyBorder="1" applyAlignment="1">
      <alignment vertical="center"/>
    </xf>
    <xf numFmtId="164" fontId="21" fillId="0" borderId="0" xfId="0" applyNumberFormat="1" applyFont="1" applyBorder="1" applyAlignment="1" applyProtection="1">
      <alignment horizontal="right" vertical="center"/>
      <protection locked="0"/>
    </xf>
    <xf numFmtId="0" fontId="24" fillId="0" borderId="0" xfId="0" applyFont="1" applyBorder="1" applyAlignment="1">
      <alignment horizontal="left" vertical="center"/>
    </xf>
    <xf numFmtId="0" fontId="27" fillId="0" borderId="16" xfId="0" applyFont="1" applyBorder="1" applyAlignment="1">
      <alignment vertical="center"/>
    </xf>
    <xf numFmtId="0" fontId="27" fillId="0" borderId="0" xfId="0" applyFont="1" applyBorder="1" applyAlignment="1">
      <alignment vertical="center"/>
    </xf>
    <xf numFmtId="0" fontId="27" fillId="0" borderId="46" xfId="0" applyFont="1" applyBorder="1" applyAlignment="1">
      <alignment horizontal="left" vertical="center"/>
    </xf>
    <xf numFmtId="0" fontId="27" fillId="0" borderId="46" xfId="0" applyFont="1" applyBorder="1" applyAlignment="1">
      <alignment vertical="center"/>
    </xf>
    <xf numFmtId="0" fontId="27" fillId="0" borderId="46" xfId="0" applyFont="1" applyBorder="1" applyAlignment="1" applyProtection="1">
      <alignment vertical="center"/>
      <protection locked="0"/>
    </xf>
    <xf numFmtId="4" fontId="27" fillId="0" borderId="46" xfId="0" applyNumberFormat="1" applyFont="1" applyBorder="1" applyAlignment="1">
      <alignment vertical="center"/>
    </xf>
    <xf numFmtId="0" fontId="27" fillId="0" borderId="17" xfId="0" applyFont="1" applyBorder="1" applyAlignment="1">
      <alignment vertical="center"/>
    </xf>
    <xf numFmtId="0" fontId="27" fillId="0" borderId="0" xfId="0" applyFont="1" applyAlignment="1">
      <alignment vertical="center"/>
    </xf>
    <xf numFmtId="0" fontId="20" fillId="0" borderId="16" xfId="0" applyFont="1" applyBorder="1" applyAlignment="1">
      <alignment vertical="center"/>
    </xf>
    <xf numFmtId="0" fontId="20" fillId="0" borderId="0" xfId="0" applyFont="1" applyBorder="1" applyAlignment="1">
      <alignment vertical="center"/>
    </xf>
    <xf numFmtId="0" fontId="20" fillId="0" borderId="46" xfId="0" applyFont="1" applyBorder="1" applyAlignment="1">
      <alignment horizontal="left" vertical="center"/>
    </xf>
    <xf numFmtId="0" fontId="20" fillId="0" borderId="46" xfId="0" applyFont="1" applyBorder="1" applyAlignment="1">
      <alignment vertical="center"/>
    </xf>
    <xf numFmtId="0" fontId="20" fillId="0" borderId="46" xfId="0" applyFont="1" applyBorder="1" applyAlignment="1" applyProtection="1">
      <alignment vertical="center"/>
      <protection locked="0"/>
    </xf>
    <xf numFmtId="4" fontId="20" fillId="0" borderId="46" xfId="0" applyNumberFormat="1" applyFont="1" applyBorder="1" applyAlignment="1">
      <alignment vertical="center"/>
    </xf>
    <xf numFmtId="0" fontId="20" fillId="0" borderId="17" xfId="0" applyFont="1" applyBorder="1" applyAlignment="1">
      <alignment vertical="center"/>
    </xf>
    <xf numFmtId="0" fontId="20"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4" fontId="24" fillId="0" borderId="0" xfId="0" applyNumberFormat="1" applyFont="1" applyAlignment="1">
      <alignment/>
    </xf>
    <xf numFmtId="166" fontId="21" fillId="0" borderId="26" xfId="0" applyNumberFormat="1" applyFont="1" applyBorder="1" applyAlignment="1">
      <alignment/>
    </xf>
    <xf numFmtId="166" fontId="21" fillId="0" borderId="27" xfId="0" applyNumberFormat="1" applyFont="1" applyBorder="1" applyAlignment="1">
      <alignment/>
    </xf>
    <xf numFmtId="0" fontId="21" fillId="0" borderId="16" xfId="0" applyFont="1" applyBorder="1" applyAlignment="1">
      <alignment/>
    </xf>
    <xf numFmtId="0" fontId="21" fillId="0" borderId="0" xfId="0" applyFont="1" applyAlignment="1">
      <alignment/>
    </xf>
    <xf numFmtId="0" fontId="21" fillId="0" borderId="0" xfId="0" applyFont="1" applyAlignment="1">
      <alignment horizontal="left"/>
    </xf>
    <xf numFmtId="0" fontId="27" fillId="0" borderId="0" xfId="0" applyFont="1" applyAlignment="1">
      <alignment horizontal="left"/>
    </xf>
    <xf numFmtId="0" fontId="21" fillId="0" borderId="0" xfId="0" applyFont="1" applyAlignment="1" applyProtection="1">
      <alignment/>
      <protection locked="0"/>
    </xf>
    <xf numFmtId="4" fontId="27" fillId="0" borderId="0" xfId="0" applyNumberFormat="1" applyFont="1" applyAlignment="1">
      <alignment/>
    </xf>
    <xf numFmtId="0" fontId="21" fillId="0" borderId="44" xfId="0" applyFont="1" applyBorder="1" applyAlignment="1">
      <alignment/>
    </xf>
    <xf numFmtId="0" fontId="21" fillId="0" borderId="0" xfId="0" applyFont="1" applyBorder="1" applyAlignment="1">
      <alignment/>
    </xf>
    <xf numFmtId="166" fontId="21" fillId="0" borderId="0" xfId="0" applyNumberFormat="1" applyFont="1" applyBorder="1" applyAlignment="1">
      <alignment/>
    </xf>
    <xf numFmtId="166" fontId="21" fillId="0" borderId="28" xfId="0" applyNumberFormat="1" applyFont="1" applyBorder="1" applyAlignment="1">
      <alignment/>
    </xf>
    <xf numFmtId="0" fontId="21" fillId="0" borderId="0" xfId="0" applyFont="1" applyAlignment="1">
      <alignment horizontal="center"/>
    </xf>
    <xf numFmtId="0" fontId="20" fillId="0" borderId="0" xfId="0" applyFont="1" applyAlignment="1">
      <alignment horizontal="left"/>
    </xf>
    <xf numFmtId="4" fontId="20" fillId="0" borderId="0" xfId="0" applyNumberFormat="1" applyFont="1" applyAlignment="1">
      <alignment/>
    </xf>
    <xf numFmtId="0" fontId="21" fillId="23" borderId="43"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28" xfId="0" applyNumberFormat="1" applyFont="1" applyBorder="1" applyAlignment="1">
      <alignment vertical="center"/>
    </xf>
    <xf numFmtId="0" fontId="31" fillId="0" borderId="0" xfId="0" applyFont="1" applyAlignment="1">
      <alignment horizontal="left" vertical="center"/>
    </xf>
    <xf numFmtId="0" fontId="31" fillId="0" borderId="0" xfId="0" applyFont="1" applyAlignment="1">
      <alignment vertical="center" wrapText="1"/>
    </xf>
    <xf numFmtId="0" fontId="21" fillId="0" borderId="0" xfId="0" applyFont="1" applyAlignment="1">
      <alignment horizontal="left" vertical="center" wrapText="1"/>
    </xf>
    <xf numFmtId="167" fontId="21" fillId="0" borderId="0" xfId="0" applyNumberFormat="1" applyFont="1" applyAlignment="1">
      <alignment vertical="center"/>
    </xf>
    <xf numFmtId="0" fontId="37" fillId="37" borderId="0" xfId="57" applyFont="1" applyFill="1" applyAlignment="1" applyProtection="1">
      <alignment horizontal="left"/>
      <protection/>
    </xf>
    <xf numFmtId="0" fontId="31" fillId="37" borderId="0" xfId="57" applyFont="1" applyFill="1" applyAlignment="1" applyProtection="1">
      <alignment horizontal="left"/>
      <protection/>
    </xf>
    <xf numFmtId="0" fontId="21" fillId="0" borderId="0" xfId="57" applyFont="1" applyAlignment="1">
      <alignment horizontal="left" vertical="center"/>
      <protection locked="0"/>
    </xf>
    <xf numFmtId="0" fontId="21" fillId="0" borderId="0" xfId="57" applyFont="1" applyAlignment="1">
      <alignment horizontal="left" vertical="top"/>
      <protection locked="0"/>
    </xf>
    <xf numFmtId="0" fontId="38" fillId="37" borderId="0" xfId="57" applyFont="1" applyFill="1" applyAlignment="1" applyProtection="1">
      <alignment horizontal="left"/>
      <protection/>
    </xf>
    <xf numFmtId="0" fontId="21" fillId="37" borderId="0" xfId="57" applyFont="1" applyFill="1" applyAlignment="1" applyProtection="1">
      <alignment horizontal="left"/>
      <protection/>
    </xf>
    <xf numFmtId="0" fontId="38" fillId="37" borderId="0" xfId="58" applyFont="1" applyFill="1" applyAlignment="1" applyProtection="1">
      <alignment horizontal="left"/>
      <protection/>
    </xf>
    <xf numFmtId="0" fontId="21" fillId="37" borderId="0" xfId="58" applyFont="1" applyFill="1" applyAlignment="1" applyProtection="1">
      <alignment horizontal="right"/>
      <protection/>
    </xf>
    <xf numFmtId="0" fontId="21" fillId="37" borderId="0" xfId="58" applyFont="1" applyFill="1" applyAlignment="1" applyProtection="1">
      <alignment horizontal="left"/>
      <protection/>
    </xf>
    <xf numFmtId="14" fontId="21" fillId="37" borderId="0" xfId="58" applyNumberFormat="1" applyFont="1" applyFill="1" applyAlignment="1" applyProtection="1">
      <alignment horizontal="left"/>
      <protection/>
    </xf>
    <xf numFmtId="0" fontId="31" fillId="37" borderId="0" xfId="56" applyFont="1" applyFill="1" applyAlignment="1" applyProtection="1">
      <alignment horizontal="left"/>
      <protection/>
    </xf>
    <xf numFmtId="0" fontId="21" fillId="37" borderId="0" xfId="56" applyFont="1" applyFill="1" applyAlignment="1" applyProtection="1">
      <alignment horizontal="left"/>
      <protection/>
    </xf>
    <xf numFmtId="0" fontId="20" fillId="38" borderId="0" xfId="70" applyFont="1" applyFill="1" applyAlignment="1">
      <alignment/>
      <protection/>
    </xf>
    <xf numFmtId="0" fontId="21" fillId="39" borderId="48" xfId="56" applyFont="1" applyFill="1" applyBorder="1" applyAlignment="1" applyProtection="1">
      <alignment horizontal="center" vertical="center" wrapText="1"/>
      <protection/>
    </xf>
    <xf numFmtId="0" fontId="21" fillId="39" borderId="49" xfId="56" applyFont="1" applyFill="1" applyBorder="1" applyAlignment="1" applyProtection="1">
      <alignment horizontal="center" vertical="center" wrapText="1"/>
      <protection/>
    </xf>
    <xf numFmtId="0" fontId="21" fillId="39" borderId="50" xfId="56" applyFont="1" applyFill="1" applyBorder="1" applyAlignment="1" applyProtection="1">
      <alignment horizontal="center" vertical="center" wrapText="1"/>
      <protection/>
    </xf>
    <xf numFmtId="0" fontId="21" fillId="39" borderId="51" xfId="56" applyFont="1" applyFill="1" applyBorder="1" applyAlignment="1" applyProtection="1">
      <alignment horizontal="center" vertical="center" wrapText="1"/>
      <protection/>
    </xf>
    <xf numFmtId="0" fontId="21" fillId="39" borderId="52" xfId="56" applyFont="1" applyFill="1" applyBorder="1" applyAlignment="1" applyProtection="1">
      <alignment horizontal="center" vertical="center" wrapText="1"/>
      <protection/>
    </xf>
    <xf numFmtId="0" fontId="21" fillId="39" borderId="53" xfId="56" applyFont="1" applyFill="1" applyBorder="1" applyAlignment="1" applyProtection="1">
      <alignment horizontal="center" vertical="center" wrapText="1"/>
      <protection/>
    </xf>
    <xf numFmtId="0" fontId="77" fillId="37" borderId="54" xfId="57" applyFont="1" applyFill="1" applyBorder="1" applyAlignment="1" applyProtection="1">
      <alignment horizontal="left"/>
      <protection/>
    </xf>
    <xf numFmtId="0" fontId="77" fillId="37" borderId="55" xfId="57" applyFont="1" applyFill="1" applyBorder="1" applyAlignment="1" applyProtection="1">
      <alignment horizontal="left"/>
      <protection/>
    </xf>
    <xf numFmtId="0" fontId="24" fillId="37" borderId="55" xfId="57" applyFont="1" applyFill="1" applyBorder="1" applyAlignment="1" applyProtection="1">
      <alignment horizontal="left"/>
      <protection/>
    </xf>
    <xf numFmtId="0" fontId="42" fillId="37" borderId="55" xfId="57" applyFont="1" applyFill="1" applyBorder="1" applyAlignment="1" applyProtection="1">
      <alignment horizontal="left" vertical="top"/>
      <protection/>
    </xf>
    <xf numFmtId="0" fontId="42" fillId="37" borderId="55" xfId="57" applyFont="1" applyFill="1" applyBorder="1" applyAlignment="1" applyProtection="1">
      <alignment horizontal="right" vertical="top"/>
      <protection/>
    </xf>
    <xf numFmtId="0" fontId="42" fillId="37" borderId="56" xfId="57" applyFont="1" applyFill="1" applyBorder="1" applyAlignment="1" applyProtection="1">
      <alignment horizontal="right" vertical="top"/>
      <protection/>
    </xf>
    <xf numFmtId="0" fontId="20" fillId="38" borderId="0" xfId="70" applyFont="1" applyFill="1" applyBorder="1" applyAlignment="1">
      <alignment/>
      <protection/>
    </xf>
    <xf numFmtId="3" fontId="30" fillId="38" borderId="57" xfId="70" applyNumberFormat="1" applyFont="1" applyFill="1" applyBorder="1" applyAlignment="1" applyProtection="1">
      <alignment horizontal="center" vertical="center" wrapText="1"/>
      <protection/>
    </xf>
    <xf numFmtId="0" fontId="32" fillId="38" borderId="0" xfId="61" applyNumberFormat="1" applyFont="1" applyFill="1" applyBorder="1" applyAlignment="1" applyProtection="1">
      <alignment wrapText="1"/>
      <protection/>
    </xf>
    <xf numFmtId="0" fontId="21" fillId="38" borderId="0" xfId="61" applyNumberFormat="1" applyFont="1" applyFill="1" applyBorder="1" applyAlignment="1" applyProtection="1">
      <alignment/>
      <protection/>
    </xf>
    <xf numFmtId="3" fontId="30" fillId="38" borderId="58" xfId="70" applyNumberFormat="1" applyFont="1" applyFill="1" applyBorder="1" applyAlignment="1" applyProtection="1">
      <alignment wrapText="1"/>
      <protection/>
    </xf>
    <xf numFmtId="49" fontId="21" fillId="38" borderId="59" xfId="61" applyNumberFormat="1" applyFont="1" applyFill="1" applyBorder="1" applyAlignment="1" applyProtection="1">
      <alignment horizontal="center" vertical="center"/>
      <protection/>
    </xf>
    <xf numFmtId="49" fontId="30" fillId="38" borderId="60" xfId="61" applyNumberFormat="1" applyFont="1" applyFill="1" applyBorder="1" applyAlignment="1" applyProtection="1">
      <alignment vertical="center" wrapText="1"/>
      <protection/>
    </xf>
    <xf numFmtId="49" fontId="21" fillId="38" borderId="60" xfId="61" applyNumberFormat="1" applyFont="1" applyFill="1" applyBorder="1" applyAlignment="1" applyProtection="1">
      <alignment horizontal="center"/>
      <protection/>
    </xf>
    <xf numFmtId="3" fontId="21" fillId="38" borderId="60" xfId="61" applyNumberFormat="1" applyFont="1" applyFill="1" applyBorder="1" applyAlignment="1" applyProtection="1">
      <alignment horizontal="right" vertical="center"/>
      <protection/>
    </xf>
    <xf numFmtId="3" fontId="21" fillId="38" borderId="60" xfId="61" applyNumberFormat="1" applyFont="1" applyFill="1" applyBorder="1" applyAlignment="1" applyProtection="1">
      <alignment horizontal="right" vertical="center"/>
      <protection locked="0"/>
    </xf>
    <xf numFmtId="3" fontId="21" fillId="38" borderId="61" xfId="70" applyNumberFormat="1" applyFont="1" applyFill="1" applyBorder="1" applyAlignment="1" applyProtection="1">
      <alignment horizontal="right" vertical="center" wrapText="1"/>
      <protection/>
    </xf>
    <xf numFmtId="49" fontId="21" fillId="38" borderId="62" xfId="61" applyNumberFormat="1" applyFont="1" applyFill="1" applyBorder="1" applyAlignment="1" applyProtection="1">
      <alignment horizontal="center" vertical="center"/>
      <protection/>
    </xf>
    <xf numFmtId="49" fontId="21" fillId="38" borderId="63" xfId="61" applyNumberFormat="1" applyFont="1" applyFill="1" applyBorder="1" applyAlignment="1" applyProtection="1">
      <alignment vertical="center" wrapText="1"/>
      <protection/>
    </xf>
    <xf numFmtId="0" fontId="21" fillId="38" borderId="64" xfId="61" applyNumberFormat="1" applyFont="1" applyFill="1" applyBorder="1" applyAlignment="1" applyProtection="1">
      <alignment vertical="center" wrapText="1"/>
      <protection/>
    </xf>
    <xf numFmtId="49" fontId="21" fillId="38" borderId="64" xfId="61" applyNumberFormat="1" applyFont="1" applyFill="1" applyBorder="1" applyAlignment="1" applyProtection="1">
      <alignment horizontal="center" vertical="center"/>
      <protection/>
    </xf>
    <xf numFmtId="3" fontId="21" fillId="38" borderId="63" xfId="61" applyNumberFormat="1" applyFont="1" applyFill="1" applyBorder="1" applyAlignment="1" applyProtection="1">
      <alignment horizontal="center" vertical="center"/>
      <protection/>
    </xf>
    <xf numFmtId="3" fontId="21" fillId="40" borderId="63" xfId="61" applyNumberFormat="1" applyFont="1" applyFill="1" applyBorder="1" applyAlignment="1" applyProtection="1">
      <alignment horizontal="right" vertical="center"/>
      <protection locked="0"/>
    </xf>
    <xf numFmtId="3" fontId="21" fillId="38" borderId="65" xfId="70" applyNumberFormat="1" applyFont="1" applyFill="1" applyBorder="1" applyAlignment="1" applyProtection="1">
      <alignment horizontal="right" vertical="center" wrapText="1"/>
      <protection/>
    </xf>
    <xf numFmtId="3" fontId="21" fillId="38" borderId="66" xfId="70" applyNumberFormat="1" applyFont="1" applyFill="1" applyBorder="1" applyAlignment="1" applyProtection="1">
      <alignment horizontal="center" vertical="center" wrapText="1"/>
      <protection/>
    </xf>
    <xf numFmtId="49" fontId="21" fillId="38" borderId="67" xfId="61" applyNumberFormat="1" applyFont="1" applyFill="1" applyBorder="1" applyAlignment="1" applyProtection="1">
      <alignment vertical="center" wrapText="1"/>
      <protection/>
    </xf>
    <xf numFmtId="0" fontId="21" fillId="0" borderId="67" xfId="61" applyFont="1" applyFill="1" applyBorder="1" applyAlignment="1">
      <alignment vertical="center" wrapText="1"/>
      <protection/>
    </xf>
    <xf numFmtId="49" fontId="21" fillId="38" borderId="67" xfId="61" applyNumberFormat="1" applyFont="1" applyFill="1" applyBorder="1" applyAlignment="1" applyProtection="1">
      <alignment horizontal="center" vertical="center"/>
      <protection/>
    </xf>
    <xf numFmtId="3" fontId="21" fillId="38" borderId="67" xfId="61" applyNumberFormat="1" applyFont="1" applyFill="1" applyBorder="1" applyAlignment="1" applyProtection="1">
      <alignment horizontal="center" vertical="center"/>
      <protection/>
    </xf>
    <xf numFmtId="3" fontId="21" fillId="40" borderId="67" xfId="61" applyNumberFormat="1" applyFont="1" applyFill="1" applyBorder="1" applyAlignment="1" applyProtection="1">
      <alignment horizontal="right" vertical="center"/>
      <protection locked="0"/>
    </xf>
    <xf numFmtId="3" fontId="21" fillId="38" borderId="68" xfId="70" applyNumberFormat="1" applyFont="1" applyFill="1" applyBorder="1" applyAlignment="1" applyProtection="1">
      <alignment horizontal="right" vertical="center" wrapText="1"/>
      <protection/>
    </xf>
    <xf numFmtId="3" fontId="21" fillId="38" borderId="57" xfId="70" applyNumberFormat="1" applyFont="1" applyFill="1" applyBorder="1" applyAlignment="1" applyProtection="1">
      <alignment horizontal="center" vertical="center" wrapText="1"/>
      <protection/>
    </xf>
    <xf numFmtId="49" fontId="21" fillId="38" borderId="0" xfId="61" applyNumberFormat="1" applyFont="1" applyFill="1" applyBorder="1" applyAlignment="1" applyProtection="1">
      <alignment horizontal="center" vertical="center" wrapText="1"/>
      <protection/>
    </xf>
    <xf numFmtId="49" fontId="21" fillId="38" borderId="0" xfId="61" applyNumberFormat="1" applyFont="1" applyFill="1" applyBorder="1" applyAlignment="1" applyProtection="1">
      <alignment horizontal="center" vertical="center"/>
      <protection/>
    </xf>
    <xf numFmtId="168" fontId="21" fillId="38" borderId="0" xfId="61" applyNumberFormat="1" applyFont="1" applyFill="1" applyBorder="1" applyAlignment="1" applyProtection="1">
      <alignment horizontal="center" vertical="center"/>
      <protection/>
    </xf>
    <xf numFmtId="168" fontId="21" fillId="38" borderId="0" xfId="61" applyNumberFormat="1" applyFont="1" applyFill="1" applyBorder="1" applyAlignment="1" applyProtection="1">
      <alignment horizontal="right" vertical="center"/>
      <protection locked="0"/>
    </xf>
    <xf numFmtId="4" fontId="21" fillId="38" borderId="58" xfId="70" applyNumberFormat="1" applyFont="1" applyFill="1" applyBorder="1" applyAlignment="1" applyProtection="1">
      <alignment horizontal="right" vertical="center" wrapText="1"/>
      <protection/>
    </xf>
    <xf numFmtId="0" fontId="30" fillId="38" borderId="60" xfId="61" applyFont="1" applyFill="1" applyBorder="1">
      <alignment/>
      <protection/>
    </xf>
    <xf numFmtId="49" fontId="21" fillId="38" borderId="60" xfId="61" applyNumberFormat="1" applyFont="1" applyFill="1" applyBorder="1" applyAlignment="1" applyProtection="1">
      <alignment horizontal="center" vertical="center"/>
      <protection/>
    </xf>
    <xf numFmtId="168" fontId="21" fillId="38" borderId="60" xfId="61" applyNumberFormat="1" applyFont="1" applyFill="1" applyBorder="1" applyAlignment="1" applyProtection="1">
      <alignment horizontal="center" vertical="center"/>
      <protection/>
    </xf>
    <xf numFmtId="168" fontId="21" fillId="38" borderId="60" xfId="61" applyNumberFormat="1" applyFont="1" applyFill="1" applyBorder="1" applyAlignment="1" applyProtection="1">
      <alignment horizontal="right" vertical="center"/>
      <protection locked="0"/>
    </xf>
    <xf numFmtId="4" fontId="30" fillId="38" borderId="61" xfId="70" applyNumberFormat="1" applyFont="1" applyFill="1" applyBorder="1" applyAlignment="1" applyProtection="1">
      <alignment horizontal="right" vertical="center" wrapText="1"/>
      <protection/>
    </xf>
    <xf numFmtId="49" fontId="21" fillId="38" borderId="66" xfId="61" applyNumberFormat="1" applyFont="1" applyFill="1" applyBorder="1" applyAlignment="1" applyProtection="1">
      <alignment horizontal="center" vertical="center"/>
      <protection/>
    </xf>
    <xf numFmtId="49" fontId="21" fillId="0" borderId="0" xfId="61" applyNumberFormat="1" applyFont="1" applyFill="1" applyBorder="1" applyAlignment="1" applyProtection="1">
      <alignment horizontal="center" vertical="center" wrapText="1"/>
      <protection/>
    </xf>
    <xf numFmtId="3" fontId="21" fillId="38" borderId="0" xfId="61" applyNumberFormat="1" applyFont="1" applyFill="1" applyBorder="1" applyAlignment="1" applyProtection="1">
      <alignment horizontal="center" vertical="center"/>
      <protection/>
    </xf>
    <xf numFmtId="3" fontId="21" fillId="38" borderId="0" xfId="61" applyNumberFormat="1" applyFont="1" applyFill="1" applyBorder="1" applyAlignment="1" applyProtection="1">
      <alignment horizontal="right" vertical="center"/>
      <protection/>
    </xf>
    <xf numFmtId="3" fontId="30" fillId="38" borderId="58" xfId="70" applyNumberFormat="1" applyFont="1" applyFill="1" applyBorder="1" applyAlignment="1" applyProtection="1">
      <alignment horizontal="right" vertical="center" wrapText="1"/>
      <protection/>
    </xf>
    <xf numFmtId="49" fontId="30" fillId="0" borderId="60" xfId="61" applyNumberFormat="1" applyFont="1" applyFill="1" applyBorder="1" applyAlignment="1" applyProtection="1">
      <alignment vertical="center" wrapText="1"/>
      <protection/>
    </xf>
    <xf numFmtId="3" fontId="21" fillId="38" borderId="60" xfId="61" applyNumberFormat="1" applyFont="1" applyFill="1" applyBorder="1" applyAlignment="1" applyProtection="1">
      <alignment horizontal="center" vertical="center"/>
      <protection/>
    </xf>
    <xf numFmtId="3" fontId="30" fillId="38" borderId="61" xfId="70" applyNumberFormat="1" applyFont="1" applyFill="1" applyBorder="1" applyAlignment="1" applyProtection="1">
      <alignment horizontal="right" vertical="center" wrapText="1"/>
      <protection/>
    </xf>
    <xf numFmtId="3" fontId="21" fillId="38" borderId="62" xfId="70" applyNumberFormat="1" applyFont="1" applyFill="1" applyBorder="1" applyAlignment="1" applyProtection="1">
      <alignment horizontal="center" vertical="center" wrapText="1"/>
      <protection/>
    </xf>
    <xf numFmtId="49" fontId="21" fillId="38" borderId="63" xfId="61" applyNumberFormat="1" applyFont="1" applyFill="1" applyBorder="1" applyAlignment="1" applyProtection="1">
      <alignment horizontal="center" vertical="center"/>
      <protection/>
    </xf>
    <xf numFmtId="3" fontId="21" fillId="38" borderId="65" xfId="70" applyNumberFormat="1" applyFont="1" applyFill="1" applyBorder="1" applyAlignment="1">
      <alignment vertical="center"/>
      <protection/>
    </xf>
    <xf numFmtId="3" fontId="21" fillId="38" borderId="68" xfId="70" applyNumberFormat="1" applyFont="1" applyFill="1" applyBorder="1" applyAlignment="1">
      <alignment vertical="center"/>
      <protection/>
    </xf>
    <xf numFmtId="3" fontId="21" fillId="38" borderId="0" xfId="61" applyNumberFormat="1" applyFont="1" applyFill="1" applyBorder="1" applyAlignment="1" applyProtection="1">
      <alignment horizontal="right" vertical="center"/>
      <protection locked="0"/>
    </xf>
    <xf numFmtId="3" fontId="21" fillId="38" borderId="58" xfId="70" applyNumberFormat="1" applyFont="1" applyFill="1" applyBorder="1" applyAlignment="1" applyProtection="1">
      <alignment horizontal="right" vertical="center" wrapText="1"/>
      <protection/>
    </xf>
    <xf numFmtId="0" fontId="21" fillId="38" borderId="67" xfId="61" applyFont="1" applyFill="1" applyBorder="1" applyAlignment="1">
      <alignment horizontal="left" vertical="center" wrapText="1"/>
      <protection/>
    </xf>
    <xf numFmtId="49" fontId="20" fillId="38" borderId="0" xfId="61" applyNumberFormat="1" applyFont="1" applyFill="1" applyBorder="1" applyAlignment="1" applyProtection="1">
      <alignment horizontal="center" vertical="center" wrapText="1"/>
      <protection/>
    </xf>
    <xf numFmtId="49" fontId="30" fillId="38" borderId="60" xfId="61" applyNumberFormat="1" applyFont="1" applyFill="1" applyBorder="1" applyAlignment="1" applyProtection="1">
      <alignment horizontal="left" vertical="center" wrapText="1"/>
      <protection/>
    </xf>
    <xf numFmtId="0" fontId="21" fillId="38" borderId="63" xfId="56" applyFont="1" applyFill="1" applyBorder="1" applyAlignment="1">
      <alignment vertical="center" wrapText="1"/>
      <protection/>
    </xf>
    <xf numFmtId="49" fontId="21" fillId="0" borderId="67" xfId="61" applyNumberFormat="1" applyFont="1" applyFill="1" applyBorder="1" applyAlignment="1" applyProtection="1">
      <alignment vertical="center" wrapText="1"/>
      <protection/>
    </xf>
    <xf numFmtId="3" fontId="21" fillId="40" borderId="67" xfId="61" applyNumberFormat="1" applyFont="1" applyFill="1" applyBorder="1" applyAlignment="1" applyProtection="1">
      <alignment horizontal="right" vertical="center"/>
      <protection/>
    </xf>
    <xf numFmtId="0" fontId="30" fillId="38" borderId="60" xfId="61" applyFont="1" applyFill="1" applyBorder="1" applyAlignment="1">
      <alignment wrapText="1"/>
      <protection/>
    </xf>
    <xf numFmtId="0" fontId="21" fillId="38" borderId="67" xfId="61" applyFont="1" applyFill="1" applyBorder="1" applyAlignment="1">
      <alignment vertical="center" wrapText="1"/>
      <protection/>
    </xf>
    <xf numFmtId="0" fontId="21" fillId="38" borderId="63" xfId="61" applyFont="1" applyFill="1" applyBorder="1" applyAlignment="1">
      <alignment vertical="center" wrapText="1"/>
      <protection/>
    </xf>
    <xf numFmtId="0" fontId="21" fillId="38" borderId="0" xfId="61" applyFont="1" applyFill="1" applyBorder="1" applyAlignment="1">
      <alignment wrapText="1"/>
      <protection/>
    </xf>
    <xf numFmtId="49" fontId="21" fillId="38" borderId="0" xfId="61" applyNumberFormat="1" applyFont="1" applyFill="1" applyBorder="1" applyAlignment="1" applyProtection="1">
      <alignment vertical="center"/>
      <protection/>
    </xf>
    <xf numFmtId="49" fontId="21" fillId="38" borderId="58" xfId="61" applyNumberFormat="1" applyFont="1" applyFill="1" applyBorder="1" applyAlignment="1" applyProtection="1">
      <alignment vertical="center"/>
      <protection/>
    </xf>
    <xf numFmtId="0" fontId="30" fillId="0" borderId="60" xfId="61" applyFont="1" applyFill="1" applyBorder="1" applyAlignment="1">
      <alignment vertical="center" wrapText="1"/>
      <protection/>
    </xf>
    <xf numFmtId="49" fontId="30" fillId="38" borderId="60" xfId="65" applyNumberFormat="1" applyFont="1" applyFill="1" applyBorder="1" applyAlignment="1" applyProtection="1">
      <alignment vertical="center" wrapText="1"/>
      <protection/>
    </xf>
    <xf numFmtId="0" fontId="21" fillId="0" borderId="35" xfId="70" applyNumberFormat="1" applyFont="1" applyFill="1" applyBorder="1" applyAlignment="1">
      <alignment vertical="center" wrapText="1"/>
      <protection/>
    </xf>
    <xf numFmtId="0" fontId="77" fillId="0" borderId="69" xfId="69" applyFont="1" applyBorder="1" applyAlignment="1">
      <alignment horizontal="left" vertical="top"/>
      <protection/>
    </xf>
    <xf numFmtId="0" fontId="77" fillId="0" borderId="70" xfId="69" applyFont="1" applyBorder="1" applyAlignment="1">
      <alignment horizontal="left" vertical="top"/>
      <protection/>
    </xf>
    <xf numFmtId="0" fontId="77" fillId="0" borderId="71" xfId="69" applyFont="1" applyBorder="1" applyAlignment="1">
      <alignment horizontal="left" vertical="top"/>
      <protection/>
    </xf>
    <xf numFmtId="3" fontId="78" fillId="0" borderId="72" xfId="69" applyNumberFormat="1" applyFont="1" applyBorder="1" applyAlignment="1">
      <alignment horizontal="right" vertical="top"/>
      <protection/>
    </xf>
    <xf numFmtId="49" fontId="21" fillId="38" borderId="73" xfId="61" applyNumberFormat="1" applyFont="1" applyFill="1" applyBorder="1" applyAlignment="1" applyProtection="1">
      <alignment horizontal="center" vertical="center"/>
      <protection/>
    </xf>
    <xf numFmtId="0" fontId="32" fillId="38" borderId="35" xfId="61" applyNumberFormat="1" applyFont="1" applyFill="1" applyBorder="1" applyAlignment="1" applyProtection="1">
      <alignment wrapText="1"/>
      <protection/>
    </xf>
    <xf numFmtId="49" fontId="21" fillId="38" borderId="35" xfId="61" applyNumberFormat="1" applyFont="1" applyFill="1" applyBorder="1" applyAlignment="1" applyProtection="1">
      <alignment vertical="center"/>
      <protection/>
    </xf>
    <xf numFmtId="3" fontId="21" fillId="38" borderId="35" xfId="61" applyNumberFormat="1" applyFont="1" applyFill="1" applyBorder="1" applyAlignment="1" applyProtection="1">
      <alignment horizontal="left" vertical="center"/>
      <protection/>
    </xf>
    <xf numFmtId="3" fontId="21" fillId="38" borderId="35" xfId="61" applyNumberFormat="1" applyFont="1" applyFill="1" applyBorder="1" applyAlignment="1" applyProtection="1">
      <alignment horizontal="right" vertical="center"/>
      <protection locked="0"/>
    </xf>
    <xf numFmtId="3" fontId="32" fillId="38" borderId="74" xfId="70" applyNumberFormat="1" applyFont="1" applyFill="1" applyBorder="1" applyAlignment="1" applyProtection="1">
      <alignment horizontal="right" vertical="center" wrapText="1"/>
      <protection/>
    </xf>
    <xf numFmtId="3" fontId="21" fillId="38" borderId="59" xfId="70" applyNumberFormat="1" applyFont="1" applyFill="1" applyBorder="1" applyAlignment="1" applyProtection="1">
      <alignment horizontal="center" vertical="center" wrapText="1"/>
      <protection/>
    </xf>
    <xf numFmtId="49" fontId="21" fillId="38" borderId="60" xfId="61" applyNumberFormat="1" applyFont="1" applyFill="1" applyBorder="1" applyAlignment="1" applyProtection="1">
      <alignment vertical="center"/>
      <protection/>
    </xf>
    <xf numFmtId="3" fontId="21" fillId="38" borderId="60" xfId="61" applyNumberFormat="1" applyFont="1" applyFill="1" applyBorder="1" applyAlignment="1" applyProtection="1">
      <alignment horizontal="left" vertical="center"/>
      <protection/>
    </xf>
    <xf numFmtId="3" fontId="21" fillId="38" borderId="61" xfId="70" applyNumberFormat="1" applyFont="1" applyFill="1" applyBorder="1" applyAlignment="1">
      <alignment vertical="center"/>
      <protection/>
    </xf>
    <xf numFmtId="49" fontId="21" fillId="0" borderId="67" xfId="61" applyNumberFormat="1" applyFont="1" applyFill="1" applyBorder="1" applyAlignment="1" applyProtection="1">
      <alignment horizontal="center" vertical="center"/>
      <protection/>
    </xf>
    <xf numFmtId="3" fontId="21" fillId="0" borderId="67" xfId="61" applyNumberFormat="1" applyFont="1" applyFill="1" applyBorder="1" applyAlignment="1" applyProtection="1">
      <alignment horizontal="center" vertical="center"/>
      <protection/>
    </xf>
    <xf numFmtId="3" fontId="21" fillId="0" borderId="68" xfId="70" applyNumberFormat="1" applyFont="1" applyFill="1" applyBorder="1" applyAlignment="1">
      <alignment vertical="center"/>
      <protection/>
    </xf>
    <xf numFmtId="0" fontId="44" fillId="38" borderId="75" xfId="70" applyFont="1" applyFill="1" applyBorder="1" applyAlignment="1">
      <alignment vertical="center"/>
      <protection/>
    </xf>
    <xf numFmtId="49" fontId="45" fillId="38" borderId="76" xfId="61" applyNumberFormat="1" applyFont="1" applyFill="1" applyBorder="1" applyAlignment="1" applyProtection="1">
      <alignment vertical="center" wrapText="1"/>
      <protection/>
    </xf>
    <xf numFmtId="49" fontId="45" fillId="38" borderId="76" xfId="61" applyNumberFormat="1" applyFont="1" applyFill="1" applyBorder="1" applyAlignment="1" applyProtection="1">
      <alignment horizontal="center" vertical="center"/>
      <protection/>
    </xf>
    <xf numFmtId="3" fontId="45" fillId="38" borderId="76" xfId="61" applyNumberFormat="1" applyFont="1" applyFill="1" applyBorder="1" applyAlignment="1" applyProtection="1">
      <alignment horizontal="center" vertical="center"/>
      <protection/>
    </xf>
    <xf numFmtId="3" fontId="45" fillId="38" borderId="76" xfId="61" applyNumberFormat="1" applyFont="1" applyFill="1" applyBorder="1" applyAlignment="1" applyProtection="1">
      <alignment horizontal="right" vertical="center"/>
      <protection locked="0"/>
    </xf>
    <xf numFmtId="3" fontId="45" fillId="38" borderId="77" xfId="70" applyNumberFormat="1" applyFont="1" applyFill="1" applyBorder="1" applyAlignment="1" applyProtection="1">
      <alignment horizontal="right" vertical="center" wrapText="1"/>
      <protection/>
    </xf>
    <xf numFmtId="0" fontId="44" fillId="38" borderId="0" xfId="70" applyFont="1" applyFill="1" applyBorder="1" applyAlignment="1">
      <alignment/>
      <protection/>
    </xf>
    <xf numFmtId="49" fontId="21" fillId="38" borderId="57" xfId="61" applyNumberFormat="1" applyFont="1" applyFill="1" applyBorder="1" applyAlignment="1" applyProtection="1">
      <alignment horizontal="center" vertical="center"/>
      <protection/>
    </xf>
    <xf numFmtId="3" fontId="32" fillId="38" borderId="58" xfId="70" applyNumberFormat="1" applyFont="1" applyFill="1" applyBorder="1" applyAlignment="1" applyProtection="1">
      <alignment horizontal="right" vertical="center" wrapText="1"/>
      <protection/>
    </xf>
    <xf numFmtId="0" fontId="44" fillId="38" borderId="0" xfId="70" applyFont="1" applyFill="1" applyAlignment="1">
      <alignment/>
      <protection/>
    </xf>
    <xf numFmtId="3" fontId="21" fillId="40" borderId="67" xfId="70" applyNumberFormat="1" applyFont="1" applyFill="1" applyBorder="1" applyAlignment="1" applyProtection="1">
      <alignment horizontal="right" vertical="center" wrapText="1"/>
      <protection/>
    </xf>
    <xf numFmtId="0" fontId="44" fillId="38" borderId="57" xfId="70" applyFont="1" applyFill="1" applyBorder="1" applyAlignment="1">
      <alignment vertical="center"/>
      <protection/>
    </xf>
    <xf numFmtId="49" fontId="45" fillId="38" borderId="0" xfId="61" applyNumberFormat="1" applyFont="1" applyFill="1" applyBorder="1" applyAlignment="1" applyProtection="1">
      <alignment vertical="center" wrapText="1"/>
      <protection/>
    </xf>
    <xf numFmtId="49" fontId="45" fillId="38" borderId="0" xfId="61" applyNumberFormat="1" applyFont="1" applyFill="1" applyBorder="1" applyAlignment="1" applyProtection="1">
      <alignment horizontal="center" vertical="center"/>
      <protection/>
    </xf>
    <xf numFmtId="3" fontId="45" fillId="38" borderId="0" xfId="61" applyNumberFormat="1" applyFont="1" applyFill="1" applyBorder="1" applyAlignment="1" applyProtection="1">
      <alignment horizontal="center" vertical="center"/>
      <protection/>
    </xf>
    <xf numFmtId="3" fontId="45" fillId="38" borderId="0" xfId="61" applyNumberFormat="1" applyFont="1" applyFill="1" applyBorder="1" applyAlignment="1" applyProtection="1">
      <alignment horizontal="right" vertical="center"/>
      <protection locked="0"/>
    </xf>
    <xf numFmtId="3" fontId="45" fillId="38" borderId="58" xfId="70" applyNumberFormat="1" applyFont="1" applyFill="1" applyBorder="1" applyAlignment="1" applyProtection="1">
      <alignment horizontal="right" vertical="center" wrapText="1"/>
      <protection/>
    </xf>
    <xf numFmtId="49" fontId="21" fillId="38" borderId="67" xfId="61" applyNumberFormat="1" applyFont="1" applyFill="1" applyBorder="1" applyAlignment="1" applyProtection="1">
      <alignment horizontal="left" vertical="center" wrapText="1"/>
      <protection/>
    </xf>
    <xf numFmtId="0" fontId="20" fillId="38" borderId="57" xfId="70" applyFont="1" applyFill="1" applyBorder="1" applyAlignment="1">
      <alignment vertical="center"/>
      <protection/>
    </xf>
    <xf numFmtId="49" fontId="21" fillId="38" borderId="0" xfId="61" applyNumberFormat="1" applyFont="1" applyFill="1" applyBorder="1" applyAlignment="1" applyProtection="1">
      <alignment vertical="center" wrapText="1"/>
      <protection/>
    </xf>
    <xf numFmtId="3" fontId="21" fillId="38" borderId="78" xfId="70" applyNumberFormat="1" applyFont="1" applyFill="1" applyBorder="1" applyAlignment="1" applyProtection="1">
      <alignment horizontal="center" vertical="center" wrapText="1"/>
      <protection/>
    </xf>
    <xf numFmtId="49" fontId="21" fillId="38" borderId="79" xfId="61" applyNumberFormat="1" applyFont="1" applyFill="1" applyBorder="1" applyAlignment="1" applyProtection="1">
      <alignment vertical="center" wrapText="1"/>
      <protection/>
    </xf>
    <xf numFmtId="0" fontId="21" fillId="0" borderId="63" xfId="67" applyFont="1" applyBorder="1" applyAlignment="1">
      <alignment horizontal="left" vertical="center" wrapText="1"/>
      <protection/>
    </xf>
    <xf numFmtId="49" fontId="21" fillId="38" borderId="79" xfId="61" applyNumberFormat="1" applyFont="1" applyFill="1" applyBorder="1" applyAlignment="1" applyProtection="1">
      <alignment horizontal="center" vertical="center"/>
      <protection/>
    </xf>
    <xf numFmtId="3" fontId="21" fillId="38" borderId="79" xfId="61" applyNumberFormat="1" applyFont="1" applyFill="1" applyBorder="1" applyAlignment="1" applyProtection="1">
      <alignment horizontal="center" vertical="center"/>
      <protection/>
    </xf>
    <xf numFmtId="3" fontId="21" fillId="40" borderId="64" xfId="61" applyNumberFormat="1" applyFont="1" applyFill="1" applyBorder="1" applyAlignment="1" applyProtection="1">
      <alignment horizontal="right" vertical="center"/>
      <protection locked="0"/>
    </xf>
    <xf numFmtId="3" fontId="21" fillId="38" borderId="80" xfId="70" applyNumberFormat="1" applyFont="1" applyFill="1" applyBorder="1" applyAlignment="1">
      <alignment vertical="center"/>
      <protection/>
    </xf>
    <xf numFmtId="49" fontId="21" fillId="38" borderId="63" xfId="65" applyNumberFormat="1" applyFont="1" applyFill="1" applyBorder="1" applyAlignment="1" applyProtection="1">
      <alignment vertical="center" wrapText="1"/>
      <protection/>
    </xf>
    <xf numFmtId="49" fontId="21" fillId="38" borderId="64" xfId="61" applyNumberFormat="1" applyFont="1" applyFill="1" applyBorder="1" applyAlignment="1" applyProtection="1">
      <alignment vertical="center" wrapText="1"/>
      <protection/>
    </xf>
    <xf numFmtId="0" fontId="21" fillId="0" borderId="67" xfId="67" applyFont="1" applyBorder="1" applyAlignment="1">
      <alignment horizontal="left" vertical="center" wrapText="1"/>
      <protection/>
    </xf>
    <xf numFmtId="49" fontId="21" fillId="0" borderId="59" xfId="61" applyNumberFormat="1" applyFont="1" applyFill="1" applyBorder="1" applyAlignment="1" applyProtection="1">
      <alignment horizontal="center" vertical="center"/>
      <protection/>
    </xf>
    <xf numFmtId="49" fontId="30" fillId="0" borderId="60" xfId="65" applyNumberFormat="1" applyFont="1" applyFill="1" applyBorder="1" applyAlignment="1" applyProtection="1">
      <alignment vertical="center" wrapText="1"/>
      <protection/>
    </xf>
    <xf numFmtId="49" fontId="21" fillId="0" borderId="60" xfId="61" applyNumberFormat="1" applyFont="1" applyFill="1" applyBorder="1" applyAlignment="1" applyProtection="1">
      <alignment horizontal="center" vertical="center"/>
      <protection/>
    </xf>
    <xf numFmtId="3" fontId="21" fillId="0" borderId="60" xfId="61" applyNumberFormat="1" applyFont="1" applyFill="1" applyBorder="1" applyAlignment="1" applyProtection="1">
      <alignment horizontal="center" vertical="center"/>
      <protection/>
    </xf>
    <xf numFmtId="3" fontId="21" fillId="0" borderId="60" xfId="61" applyNumberFormat="1" applyFont="1" applyFill="1" applyBorder="1" applyAlignment="1" applyProtection="1">
      <alignment horizontal="right" vertical="center"/>
      <protection locked="0"/>
    </xf>
    <xf numFmtId="3" fontId="21" fillId="0" borderId="61" xfId="70" applyNumberFormat="1" applyFont="1" applyFill="1" applyBorder="1" applyAlignment="1" applyProtection="1">
      <alignment horizontal="right" vertical="center" wrapText="1"/>
      <protection/>
    </xf>
    <xf numFmtId="3" fontId="21" fillId="0" borderId="66" xfId="70" applyNumberFormat="1" applyFont="1" applyFill="1" applyBorder="1" applyAlignment="1" applyProtection="1">
      <alignment horizontal="center" vertical="center" wrapText="1"/>
      <protection/>
    </xf>
    <xf numFmtId="49" fontId="21" fillId="0" borderId="67" xfId="65" applyNumberFormat="1" applyFont="1" applyFill="1" applyBorder="1" applyAlignment="1" applyProtection="1">
      <alignment vertical="center" wrapText="1"/>
      <protection/>
    </xf>
    <xf numFmtId="3" fontId="46" fillId="38" borderId="81" xfId="70" applyNumberFormat="1" applyFont="1" applyFill="1" applyBorder="1" applyAlignment="1" applyProtection="1">
      <alignment horizontal="left" vertical="center" wrapText="1"/>
      <protection/>
    </xf>
    <xf numFmtId="3" fontId="46" fillId="38" borderId="82" xfId="70" applyNumberFormat="1" applyFont="1" applyFill="1" applyBorder="1" applyAlignment="1" applyProtection="1">
      <alignment horizontal="left" vertical="center" wrapText="1"/>
      <protection/>
    </xf>
    <xf numFmtId="3" fontId="46" fillId="38" borderId="83" xfId="70" applyNumberFormat="1" applyFont="1" applyFill="1" applyBorder="1" applyAlignment="1" applyProtection="1">
      <alignment horizontal="right" vertical="center" wrapText="1"/>
      <protection/>
    </xf>
    <xf numFmtId="3" fontId="21" fillId="38" borderId="0" xfId="70" applyNumberFormat="1" applyFont="1" applyFill="1" applyBorder="1" applyAlignment="1" applyProtection="1">
      <alignment horizontal="center" vertical="center" wrapText="1"/>
      <protection/>
    </xf>
    <xf numFmtId="3" fontId="44" fillId="38" borderId="0" xfId="61" applyNumberFormat="1" applyFont="1" applyFill="1" applyAlignment="1" applyProtection="1">
      <alignment horizontal="right"/>
      <protection/>
    </xf>
    <xf numFmtId="3" fontId="44" fillId="38" borderId="0" xfId="61" applyNumberFormat="1" applyFont="1" applyFill="1" applyAlignment="1" applyProtection="1">
      <alignment/>
      <protection/>
    </xf>
    <xf numFmtId="3" fontId="45" fillId="38" borderId="0" xfId="61" applyNumberFormat="1" applyFont="1" applyFill="1" applyAlignment="1" applyProtection="1">
      <alignment/>
      <protection/>
    </xf>
    <xf numFmtId="3" fontId="20" fillId="38" borderId="0" xfId="70" applyNumberFormat="1" applyFont="1" applyFill="1" applyAlignment="1">
      <alignment horizontal="right"/>
      <protection/>
    </xf>
    <xf numFmtId="3" fontId="20" fillId="38" borderId="0" xfId="70" applyNumberFormat="1" applyFont="1" applyFill="1" applyAlignment="1">
      <alignment/>
      <protection/>
    </xf>
    <xf numFmtId="0" fontId="20" fillId="38" borderId="0" xfId="70" applyFont="1" applyFill="1" applyAlignment="1">
      <alignment horizontal="center" vertical="center"/>
      <protection/>
    </xf>
    <xf numFmtId="0" fontId="20" fillId="38" borderId="0" xfId="70" applyFont="1" applyFill="1" applyAlignment="1">
      <alignment vertical="center"/>
      <protection/>
    </xf>
    <xf numFmtId="0" fontId="20" fillId="38" borderId="0" xfId="70" applyFont="1" applyFill="1" applyAlignment="1">
      <alignment horizontal="right"/>
      <protection/>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blokcen" xfId="33"/>
    <cellStyle name="Celkem" xfId="34"/>
    <cellStyle name="Comma" xfId="35"/>
    <cellStyle name="Comma [0]" xfId="36"/>
    <cellStyle name="Flag" xfId="37"/>
    <cellStyle name="Heading2" xfId="38"/>
    <cellStyle name="Heading3" xfId="39"/>
    <cellStyle name="hlavička 1" xfId="40"/>
    <cellStyle name="hlavička 2" xfId="41"/>
    <cellStyle name="hlavička 3" xfId="42"/>
    <cellStyle name="Horizontal" xfId="43"/>
    <cellStyle name="Hyperlink" xfId="44"/>
    <cellStyle name="Chybně" xfId="45"/>
    <cellStyle name="Kontrolní buňka" xfId="46"/>
    <cellStyle name="Currency" xfId="47"/>
    <cellStyle name="Currency [0]" xfId="48"/>
    <cellStyle name="nadpis" xfId="49"/>
    <cellStyle name="Nadpis 1" xfId="50"/>
    <cellStyle name="Nadpis 2" xfId="51"/>
    <cellStyle name="Nadpis 3" xfId="52"/>
    <cellStyle name="Nadpis 4" xfId="53"/>
    <cellStyle name="Název" xfId="54"/>
    <cellStyle name="Neutrální" xfId="55"/>
    <cellStyle name="normální 10" xfId="56"/>
    <cellStyle name="normální 2" xfId="57"/>
    <cellStyle name="normální 2 2" xfId="58"/>
    <cellStyle name="normální 3" xfId="59"/>
    <cellStyle name="normální 4" xfId="60"/>
    <cellStyle name="normální 4 2" xfId="61"/>
    <cellStyle name="normální 5" xfId="62"/>
    <cellStyle name="normální 5 2" xfId="63"/>
    <cellStyle name="normální 6" xfId="64"/>
    <cellStyle name="normální 7" xfId="65"/>
    <cellStyle name="normální 8" xfId="66"/>
    <cellStyle name="normální 8 2" xfId="67"/>
    <cellStyle name="normální 9" xfId="68"/>
    <cellStyle name="normální_POL.XLS" xfId="69"/>
    <cellStyle name="normální_SO_101_Nova_odlehcovaci_komora_OK1C" xfId="70"/>
    <cellStyle name="Note" xfId="71"/>
    <cellStyle name="Option" xfId="72"/>
    <cellStyle name="OptionHeading" xfId="73"/>
    <cellStyle name="Poznámka" xfId="74"/>
    <cellStyle name="Price" xfId="75"/>
    <cellStyle name="Percent" xfId="76"/>
    <cellStyle name="Propojená buňka" xfId="77"/>
    <cellStyle name="Správně" xfId="78"/>
    <cellStyle name="Text upozornění" xfId="79"/>
    <cellStyle name="Unit" xfId="80"/>
    <cellStyle name="Vertical" xfId="81"/>
    <cellStyle name="Vstup" xfId="82"/>
    <cellStyle name="Výpočet" xfId="83"/>
    <cellStyle name="Výstup" xfId="84"/>
    <cellStyle name="Vysvětlující text" xfId="85"/>
    <cellStyle name="Zvýraznění 1" xfId="86"/>
    <cellStyle name="Zvýraznění 2" xfId="87"/>
    <cellStyle name="Zvýraznění 3" xfId="88"/>
    <cellStyle name="Zvýraznění 4" xfId="89"/>
    <cellStyle name="Zvýraznění 5" xfId="90"/>
    <cellStyle name="Zvýraznění 6" xfId="9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stavba_kanalizace_ostrava\Sberac_B\TENDR_AKTUAL\TD_vystup_01_2010\Soubor_1_3\02_Karvina_sberac_C_usek_A1\Usek_A1_rozpoce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stavba_kanalizace_ostrava\Sberac_B\TENDR_AKTUAL\TD_vystup_01_2010\Soubor_1_3\07_Karvina_Olsinsky_nahon\Olsinsky_potok_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stavba_kanalizace_ostrava\Sberac_B\TENDR_AKTUAL\TD_vystup_01_2010\Soubor_1_3\Sberac_B_ZS_souvis_polozky_vyka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akazky_2006\306012_Karvina_rozsireni_kanalizace__tendr\306012_c_dokumentace\rozpocty\00_Podklad\Usek_A1\SO_112_Pripojka_uzit_vod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anal_Lubina_TD\tendr\TD\Rozpocet_optimalizace\celkov&#253;%20kryc&#237;%20li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anal_Lubina_TD\tendr\TD\Rozpocet_optimalizace\P5-Rozpocet_optimalizac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zakazky_2006\306012_Karvina_rozsireni_kanalizace__tendr\306012_c_dokumentace\rozpocty\00_Podklad\Kolektor_Alfa\SO_11_Prelozka_telekom_site_c_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zakazky_2006\306012_Karvina_rozsireni_kanalizace__tendr\306012_c_dokumentace\rozpocty\00_Podklad\Kolektor_Alfa\PR_SO_01_Stoka_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stavba_kanalizace_ostrava\Sberac_B\TENDR_AKTUAL\Podklad_HDP\1_vzor_polozk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Vedlej&#353;&#237;%20a%20Ostatn&#237;%20n&#225;klady_3054-DSP-20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Kanal_Lubina_TD\tendr\TD\Rozpocet\P5-Rozpoc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DPS_101_1"/>
      <sheetName val="DPS_101_2"/>
      <sheetName val="PS_102"/>
      <sheetName val="SO_101"/>
      <sheetName val="SO_102"/>
      <sheetName val="SO_103"/>
      <sheetName val="SO_104"/>
      <sheetName val="SO_105"/>
      <sheetName val="SO_106"/>
      <sheetName val="SO_107"/>
      <sheetName val="SO_108"/>
      <sheetName val="SO_109"/>
      <sheetName val="SO_110"/>
      <sheetName val="SO_111"/>
      <sheetName val="SO_112"/>
      <sheetName val="SO_113"/>
      <sheetName val="SO_114"/>
      <sheetName val="SO_115"/>
      <sheetName val="SO_116"/>
      <sheetName val="SO_117"/>
      <sheetName val="SO_118"/>
      <sheetName val="SO_11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kapitulace"/>
      <sheetName val="SO_06"/>
      <sheetName val="SO_10"/>
      <sheetName val="SO_11"/>
      <sheetName val="SO_13"/>
      <sheetName val="SO_o_06"/>
      <sheetName val="SO_o_10"/>
      <sheetName val="SO_o_11"/>
      <sheetName val="SO_oo_1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kanalizační sběrač Karviná</v>
          </cell>
        </row>
        <row r="6">
          <cell r="C6" t="str">
            <v>SO 112- Přípojka vody k OK1C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vba"/>
      <sheetName val="Krycí list"/>
    </sheetNames>
    <sheetDataSet>
      <sheetData sheetId="0">
        <row r="8">
          <cell r="C8" t="str">
            <v>Objednatel : </v>
          </cell>
        </row>
        <row r="10">
          <cell r="C10" t="str">
            <v>74101</v>
          </cell>
        </row>
        <row r="27">
          <cell r="B27" t="str">
            <v>DPH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ycí list"/>
      <sheetName val="1. Rekapitulace objektů stavby"/>
      <sheetName val="1. Krycí list rozpočtu"/>
      <sheetName val="1. Krycí list rozpočtu (2)"/>
      <sheetName val="Položky"/>
      <sheetName val="2 - 1. Krycí list rozpočtu"/>
      <sheetName val="2 - 1. Rekapitulace rozpočtu - "/>
      <sheetName val="2 - 3. Rozpočet - standard na v"/>
      <sheetName val="3 - 1. Krycí list rozpočtu"/>
      <sheetName val="3 - 1. Rekapitulace rozpočtu - "/>
      <sheetName val="3 - 3. Rozpočet - standard na v"/>
      <sheetName val="4 - 1. Krycí list rozpočtu"/>
      <sheetName val="4 - 1. Rekapitulace rozpočtu - "/>
      <sheetName val="4 - 3. Rozpočet - standard na v"/>
      <sheetName val="5 - 1. Krycí list rozpočtu"/>
      <sheetName val="5 - 1. Rekapitulace rozpočtu - "/>
      <sheetName val="5 - 3. Rozpočet - standard na v"/>
      <sheetName val="6 - 1. Krycí list rozpočtu"/>
      <sheetName val="6 - 1. Rekapitulace rozpočtu - "/>
      <sheetName val="6 - 3. Rozpočet - standard na v"/>
      <sheetName val="7 - 1. Krycí list rozpočtu"/>
      <sheetName val="7 - 1. Rekapitulace rozpočtu - "/>
      <sheetName val="7 - 3. Rozpočet - standard na v"/>
      <sheetName val="8 - 1. Krycí list rozpočtu"/>
      <sheetName val="8 - 1. Rekapitulace rozpočtu - "/>
      <sheetName val="8 - 3. Rozpočet - standard na v"/>
      <sheetName val="9 - 1. Krycí list rozpočtu"/>
      <sheetName val="9 - 1. Rekapitulace rozpočtu - "/>
      <sheetName val="9 - 3. Rozpočet - standard na v"/>
      <sheetName val="10 - 1. Krycí list rozpočtu"/>
      <sheetName val="10 - 1. Rekapitulace rozpočtu -"/>
      <sheetName val="10 - 3. Rozpočet - standard na "/>
      <sheetName val="11 - 1. Krycí list rozpočtu"/>
      <sheetName val="11 - 1. Rekapitulace rozpočtu -"/>
      <sheetName val="11 - 3. Rozpočet - standard na "/>
      <sheetName val="13 - 1. Krycí list rozpočtu"/>
      <sheetName val="13 - 1. Rekapitulace rozpočtu -"/>
      <sheetName val="13 - 3. Rozpočet - standard na "/>
      <sheetName val="14 - 1. Krycí list rozpočtu"/>
      <sheetName val="14 - 1. Rekapitulace rozpočtu -"/>
      <sheetName val="14 - 3. Rozpočet - standard na "/>
      <sheetName val="15 - 1. Krycí list rozpočtu"/>
      <sheetName val="15 - 1. Rekapitulace rozpočtu -"/>
      <sheetName val="15 - 3. Rozpočet - standard na "/>
      <sheetName val="16 - 1. Krycí list rozpočtu"/>
      <sheetName val="16 - 1. Rekapitulace rozpočtu -"/>
      <sheetName val="16 - 3. Rozpočet - standard na "/>
      <sheetName val="16-3.Rozpočet, elektroinstalace"/>
      <sheetName val="17 - 1. Krycí list rozpočtu"/>
      <sheetName val="17 - 1. Rekapitulace rozpočtu -"/>
      <sheetName val="17 - 3. Rozpočet - standard na "/>
      <sheetName val="18 - 1. Krycí list rozpočtu"/>
      <sheetName val="18 - 1. Rekapitulace rozpočtu -"/>
      <sheetName val="18-1. Rozpočet"/>
      <sheetName val="19 - 1. Krycí list rozpočtu"/>
      <sheetName val="19 - 1. Rekapitulace rozpočtu -"/>
      <sheetName val="SO10"/>
      <sheetName val="20 - 1. Krycí list rozpočtu"/>
      <sheetName val="20 - 1. Rekapitulace rozpočtu -"/>
      <sheetName val="20-1. Rozpočet"/>
      <sheetName val="21 - 1. Krycí list rozpočtu"/>
      <sheetName val="21 - 1. Rekapitulace rozpočtu -"/>
      <sheetName val="21 - 3. Rozpočet - standard na "/>
      <sheetName val="23 - 1. Krycí list rozpočtu"/>
      <sheetName val="23 - 1. Rekapitulace rozpočtu -"/>
      <sheetName val="23-1. Rozpočet"/>
      <sheetName val="24 - 1. Krycí list rozpočtu"/>
      <sheetName val="24 - 1. Rekapitulace rozpočtu -"/>
      <sheetName val="24-1. Rozpočet"/>
      <sheetName val="25 - 1. Krycí list rozpočtu"/>
      <sheetName val="25 - 1. Rekapitulace rozpočtu -"/>
      <sheetName val="25-1. Rozpočet"/>
      <sheetName val="26 - 1. Krycí list rozpočtu"/>
      <sheetName val="26 - 1. Rekapitulace rozpočtu -"/>
      <sheetName val="26-1. Rozpočet"/>
      <sheetName val="27 - 1. Krycí list rozpočtu"/>
      <sheetName val="27 - 1. Rekapitulace rozpočtu -"/>
      <sheetName val="27 - 1. Rozpočet"/>
      <sheetName val="28 - 1. Krycí list rozpočtu"/>
      <sheetName val="28 - 1. Rekapitulace rozpočtu -"/>
      <sheetName val="28-1. Rozpočet"/>
      <sheetName val="Lis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Sestava"/>
    </sheetNames>
    <sheetDataSet>
      <sheetData sheetId="1">
        <row r="8">
          <cell r="E8">
            <v>0</v>
          </cell>
          <cell r="F8">
            <v>0</v>
          </cell>
          <cell r="G8">
            <v>106414.6</v>
          </cell>
          <cell r="H8">
            <v>225167.63</v>
          </cell>
          <cell r="I8">
            <v>0</v>
          </cell>
        </row>
        <row r="21">
          <cell r="H21">
            <v>24882.56106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rycí list"/>
      <sheetName val="Rekapitulace"/>
      <sheetName val="SO_01_Stoka_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kapitulace stavby"/>
      <sheetName val="PS 01"/>
      <sheetName val="PS 02 + PS 03"/>
      <sheetName val="SO 01"/>
      <sheetName val="SO 02"/>
      <sheetName val="SO 03"/>
      <sheetName val="SO 04"/>
      <sheetName val="SO 05"/>
      <sheetName val="SO 06"/>
      <sheetName val="Mimoradn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aO.nákl.3054-DSP-2017"/>
      <sheetName val="VZOR_5"/>
      <sheetName val="VZOR_V.aO.nákl.2689-DPS-2015"/>
      <sheetName val="VZOR_V.aO.nákl.2607-DSP-201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Krycí list"/>
      <sheetName val="1. Rekapitulace objektů stavby"/>
      <sheetName val="1. Krycí list rozpočtu"/>
      <sheetName val="1. Krycí list rozpočtu (2)"/>
      <sheetName val="Položky"/>
      <sheetName val="2 - 1. Krycí list rozpočtu"/>
      <sheetName val="2 - 1. Rekapitulace rozpočtu - "/>
      <sheetName val="2 - 3. Rozpočet - standard na v"/>
      <sheetName val="3 - 1. Krycí list rozpočtu"/>
      <sheetName val="3 - 1. Rekapitulace rozpočtu - "/>
      <sheetName val="3 - 3. Rozpočet - standard na v"/>
      <sheetName val="4 - 1. Krycí list rozpočtu"/>
      <sheetName val="4 - 1. Rekapitulace rozpočtu - "/>
      <sheetName val="4 - 3. Rozpočet - standard na v"/>
      <sheetName val="5 - 1. Krycí list rozpočtu"/>
      <sheetName val="5 - 1. Rekapitulace rozpočtu - "/>
      <sheetName val="5 - 3. Rozpočet - standard na v"/>
      <sheetName val="6 - 1. Krycí list rozpočtu"/>
      <sheetName val="6 - 1. Rekapitulace rozpočtu - "/>
      <sheetName val="6 - 3. Rozpočet - standard na v"/>
      <sheetName val="7 - 1. Krycí list rozpočtu"/>
      <sheetName val="7 - 1. Rekapitulace rozpočtu - "/>
      <sheetName val="7 - 3. Rozpočet - standard na v"/>
      <sheetName val="8 - 1. Krycí list rozpočtu"/>
      <sheetName val="8 - 1. Rekapitulace rozpočtu - "/>
      <sheetName val="8 - 3. Rozpočet - standard na v"/>
      <sheetName val="9 - 1. Krycí list rozpočtu"/>
      <sheetName val="9 - 1. Rekapitulace rozpočtu - "/>
      <sheetName val="9 - 3. Rozpočet - standard na v"/>
      <sheetName val="10 - 1. Krycí list rozpočtu"/>
      <sheetName val="10 - 1. Rekapitulace rozpočtu -"/>
      <sheetName val="10 - 3. Rozpočet - standard na "/>
      <sheetName val="11 - 1. Krycí list rozpočtu"/>
      <sheetName val="11 - 1. Rekapitulace rozpočtu -"/>
      <sheetName val="11 - 3. Rozpočet - standard na "/>
      <sheetName val="13 - 1. Krycí list rozpočtu"/>
      <sheetName val="13 - 1. Rekapitulace rozpočtu -"/>
      <sheetName val="13 - 3. Rozpočet - standard na "/>
      <sheetName val="14 - 1. Krycí list rozpočtu"/>
      <sheetName val="14 - 1. Rekapitulace rozpočtu -"/>
      <sheetName val="14 - 3. Rozpočet - standard na "/>
      <sheetName val="15 - 1. Krycí list rozpočtu"/>
      <sheetName val="15 - 1. Rekapitulace rozpočtu -"/>
      <sheetName val="15 - 3. Rozpočet - standard na "/>
      <sheetName val="16 - 1. Krycí list rozpočtu"/>
      <sheetName val="16 - 1. Rekapitulace rozpočtu -"/>
      <sheetName val="16 - 3. Rozpočet - standard na "/>
      <sheetName val="16-3.Rozpočet, elektroinstalace"/>
      <sheetName val="17 - 1. Krycí list rozpočtu"/>
      <sheetName val="17 - 1. Rekapitulace rozpočtu -"/>
      <sheetName val="17 - 3. Rozpočet - standard na "/>
      <sheetName val="18 - 1. Krycí list rozpočtu"/>
      <sheetName val="18 - 1. Rekapitulace rozpočtu -"/>
      <sheetName val="18-1. Rozpočet"/>
      <sheetName val="19 - 1. Krycí list rozpočtu"/>
      <sheetName val="19 - 1. Rekapitulace rozpočtu -"/>
      <sheetName val="SO10"/>
      <sheetName val="20 - 1. Krycí list rozpočtu"/>
      <sheetName val="20 - 1. Rekapitulace rozpočtu -"/>
      <sheetName val="20-1. Rozpočet"/>
      <sheetName val="21 - 1. Krycí list rozpočtu"/>
      <sheetName val="21 - 1. Rekapitulace rozpočtu -"/>
      <sheetName val="21 - 3. Rozpočet - standard na "/>
      <sheetName val="23 - 1. Krycí list rozpočtu"/>
      <sheetName val="23 - 1. Rekapitulace rozpočtu -"/>
      <sheetName val="23-1. Rozpočet"/>
      <sheetName val="24 - 1. Krycí list rozpočtu"/>
      <sheetName val="24 - 1. Rekapitulace rozpočtu -"/>
      <sheetName val="24-1. Rozpočet"/>
      <sheetName val="25 - 1. Krycí list rozpočtu"/>
      <sheetName val="25 - 1. Rekapitulace rozpočtu -"/>
      <sheetName val="25-1. Rozpočet"/>
      <sheetName val="26 - 1. Krycí list rozpočtu"/>
      <sheetName val="26 - 1. Rekapitulace rozpočtu -"/>
      <sheetName val="26-1. Rozpočet"/>
      <sheetName val="27 - 1. Krycí list rozpočtu"/>
      <sheetName val="27 - 1. Rekapitulace rozpočtu -"/>
      <sheetName val="27 - 1. Rozpočet"/>
      <sheetName val="28 - 1. Krycí list rozpočtu"/>
      <sheetName val="28 - 1. Rekapitulace rozpočtu -"/>
      <sheetName val="28-1. Rozpočet"/>
      <sheetName val="List1"/>
    </sheetNames>
    <sheetDataSet>
      <sheetData sheetId="0">
        <row r="6">
          <cell r="G6">
            <v>0</v>
          </cell>
        </row>
        <row r="8">
          <cell r="C8" t="str">
            <v>Koneko spol.s r.o.</v>
          </cell>
        </row>
        <row r="30">
          <cell r="C30">
            <v>20</v>
          </cell>
        </row>
        <row r="32">
          <cell r="C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zoomScalePageLayoutView="0" workbookViewId="0" topLeftCell="A1">
      <pane ySplit="1" topLeftCell="A2" activePane="bottomLeft" state="frozen"/>
      <selection pane="topLeft" activeCell="A1" sqref="A1"/>
      <selection pane="bottomLeft" activeCell="D4" sqref="D4"/>
    </sheetView>
  </sheetViews>
  <sheetFormatPr defaultColWidth="9.33203125" defaultRowHeight="13.5"/>
  <cols>
    <col min="1" max="1" width="8.33203125" style="3" customWidth="1"/>
    <col min="2" max="2" width="1.66796875" style="3" customWidth="1"/>
    <col min="3" max="3" width="4.16015625" style="3" customWidth="1"/>
    <col min="4" max="33" width="2.66015625" style="3" customWidth="1"/>
    <col min="34" max="34" width="3.33203125" style="3" customWidth="1"/>
    <col min="35" max="35" width="31.66015625" style="3" customWidth="1"/>
    <col min="36" max="37" width="2.5" style="3" customWidth="1"/>
    <col min="38" max="38" width="8.33203125" style="3" customWidth="1"/>
    <col min="39" max="39" width="3.33203125" style="3" customWidth="1"/>
    <col min="40" max="40" width="13.33203125" style="3" customWidth="1"/>
    <col min="41" max="41" width="7.5" style="3" customWidth="1"/>
    <col min="42" max="42" width="4.16015625" style="3" customWidth="1"/>
    <col min="43" max="43" width="15.66015625" style="3" customWidth="1"/>
    <col min="44" max="44" width="13.66015625" style="3" customWidth="1"/>
    <col min="45" max="47" width="25.83203125" style="3" hidden="1" customWidth="1"/>
    <col min="48" max="52" width="21.66015625" style="3" hidden="1" customWidth="1"/>
    <col min="53" max="53" width="19.16015625" style="3" hidden="1" customWidth="1"/>
    <col min="54" max="54" width="25" style="3" hidden="1" customWidth="1"/>
    <col min="55" max="56" width="19.16015625" style="3" hidden="1" customWidth="1"/>
    <col min="57" max="57" width="66.5" style="3" customWidth="1"/>
    <col min="58" max="70" width="9.33203125" style="3" customWidth="1"/>
    <col min="71" max="91" width="9.33203125" style="3" hidden="1" customWidth="1"/>
    <col min="92" max="16384" width="9.33203125" style="3" customWidth="1"/>
  </cols>
  <sheetData>
    <row r="1" spans="1:74" ht="21" customHeight="1">
      <c r="A1" s="216" t="s">
        <v>0</v>
      </c>
      <c r="B1" s="1"/>
      <c r="C1" s="1"/>
      <c r="D1" s="217" t="s">
        <v>1</v>
      </c>
      <c r="E1" s="1"/>
      <c r="F1" s="1"/>
      <c r="G1" s="1"/>
      <c r="H1" s="1"/>
      <c r="I1" s="1"/>
      <c r="J1" s="1"/>
      <c r="K1" s="218" t="s">
        <v>2</v>
      </c>
      <c r="L1" s="218"/>
      <c r="M1" s="218"/>
      <c r="N1" s="218"/>
      <c r="O1" s="218"/>
      <c r="P1" s="218"/>
      <c r="Q1" s="218"/>
      <c r="R1" s="218"/>
      <c r="S1" s="218"/>
      <c r="T1" s="1"/>
      <c r="U1" s="1"/>
      <c r="V1" s="1"/>
      <c r="W1" s="218" t="s">
        <v>3</v>
      </c>
      <c r="X1" s="218"/>
      <c r="Y1" s="218"/>
      <c r="Z1" s="218"/>
      <c r="AA1" s="218"/>
      <c r="AB1" s="218"/>
      <c r="AC1" s="218"/>
      <c r="AD1" s="218"/>
      <c r="AE1" s="218"/>
      <c r="AF1" s="218"/>
      <c r="AG1" s="218"/>
      <c r="AH1" s="218"/>
      <c r="AI1" s="219"/>
      <c r="AJ1" s="2"/>
      <c r="AK1" s="2"/>
      <c r="AL1" s="2"/>
      <c r="AM1" s="2"/>
      <c r="AN1" s="2"/>
      <c r="AO1" s="2"/>
      <c r="AP1" s="2"/>
      <c r="AQ1" s="2"/>
      <c r="AR1" s="2"/>
      <c r="AS1" s="2"/>
      <c r="AT1" s="2"/>
      <c r="AU1" s="2"/>
      <c r="AV1" s="2"/>
      <c r="AW1" s="2"/>
      <c r="AX1" s="2"/>
      <c r="AY1" s="2"/>
      <c r="AZ1" s="2"/>
      <c r="BA1" s="220" t="s">
        <v>4</v>
      </c>
      <c r="BB1" s="220" t="s">
        <v>5</v>
      </c>
      <c r="BC1" s="2"/>
      <c r="BD1" s="2"/>
      <c r="BE1" s="2"/>
      <c r="BF1" s="2"/>
      <c r="BG1" s="2"/>
      <c r="BH1" s="2"/>
      <c r="BI1" s="2"/>
      <c r="BJ1" s="2"/>
      <c r="BK1" s="2"/>
      <c r="BL1" s="2"/>
      <c r="BM1" s="2"/>
      <c r="BN1" s="2"/>
      <c r="BO1" s="2"/>
      <c r="BP1" s="2"/>
      <c r="BQ1" s="2"/>
      <c r="BR1" s="2"/>
      <c r="BT1" s="5" t="s">
        <v>6</v>
      </c>
      <c r="BU1" s="5" t="s">
        <v>6</v>
      </c>
      <c r="BV1" s="5" t="s">
        <v>7</v>
      </c>
    </row>
    <row r="2" spans="3:72" ht="36.75" customHeight="1">
      <c r="AR2" s="221" t="s">
        <v>8</v>
      </c>
      <c r="AS2" s="4"/>
      <c r="AT2" s="4"/>
      <c r="AU2" s="4"/>
      <c r="AV2" s="4"/>
      <c r="AW2" s="4"/>
      <c r="AX2" s="4"/>
      <c r="AY2" s="4"/>
      <c r="AZ2" s="4"/>
      <c r="BA2" s="4"/>
      <c r="BB2" s="4"/>
      <c r="BC2" s="4"/>
      <c r="BD2" s="4"/>
      <c r="BE2" s="4"/>
      <c r="BS2" s="5" t="s">
        <v>9</v>
      </c>
      <c r="BT2" s="5" t="s">
        <v>10</v>
      </c>
    </row>
    <row r="3" spans="2:72" ht="6.75" customHeight="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8"/>
      <c r="BS3" s="5" t="s">
        <v>9</v>
      </c>
      <c r="BT3" s="5" t="s">
        <v>11</v>
      </c>
    </row>
    <row r="4" spans="2:71" ht="36.75" customHeight="1">
      <c r="B4" s="9"/>
      <c r="C4" s="10"/>
      <c r="D4" s="11" t="s">
        <v>12</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2"/>
      <c r="AS4" s="5" t="s">
        <v>13</v>
      </c>
      <c r="BE4" s="51" t="s">
        <v>14</v>
      </c>
      <c r="BS4" s="5" t="s">
        <v>15</v>
      </c>
    </row>
    <row r="5" spans="2:71" ht="14.25" customHeight="1">
      <c r="B5" s="9"/>
      <c r="C5" s="10"/>
      <c r="D5" s="19" t="s">
        <v>16</v>
      </c>
      <c r="E5" s="10"/>
      <c r="F5" s="10"/>
      <c r="G5" s="10"/>
      <c r="H5" s="10"/>
      <c r="I5" s="10"/>
      <c r="J5" s="10"/>
      <c r="K5" s="13" t="s">
        <v>17</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0"/>
      <c r="AQ5" s="12"/>
      <c r="BE5" s="222" t="s">
        <v>18</v>
      </c>
      <c r="BS5" s="5" t="s">
        <v>9</v>
      </c>
    </row>
    <row r="6" spans="2:71" ht="36.75" customHeight="1">
      <c r="B6" s="9"/>
      <c r="C6" s="10"/>
      <c r="D6" s="15" t="s">
        <v>19</v>
      </c>
      <c r="E6" s="10"/>
      <c r="F6" s="10"/>
      <c r="G6" s="10"/>
      <c r="H6" s="10"/>
      <c r="I6" s="10"/>
      <c r="J6" s="10"/>
      <c r="K6" s="16" t="s">
        <v>20</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0"/>
      <c r="AQ6" s="12"/>
      <c r="BE6" s="223"/>
      <c r="BS6" s="5" t="s">
        <v>21</v>
      </c>
    </row>
    <row r="7" spans="2:71" ht="14.25" customHeight="1">
      <c r="B7" s="9"/>
      <c r="C7" s="10"/>
      <c r="D7" s="17" t="s">
        <v>22</v>
      </c>
      <c r="E7" s="10"/>
      <c r="F7" s="10"/>
      <c r="G7" s="10"/>
      <c r="H7" s="10"/>
      <c r="I7" s="10"/>
      <c r="J7" s="10"/>
      <c r="K7" s="17" t="s">
        <v>23</v>
      </c>
      <c r="L7" s="10"/>
      <c r="M7" s="10"/>
      <c r="N7" s="10"/>
      <c r="O7" s="10"/>
      <c r="P7" s="10"/>
      <c r="Q7" s="10"/>
      <c r="R7" s="10"/>
      <c r="S7" s="10"/>
      <c r="T7" s="10"/>
      <c r="U7" s="10"/>
      <c r="V7" s="10"/>
      <c r="W7" s="10"/>
      <c r="X7" s="10"/>
      <c r="Y7" s="10"/>
      <c r="Z7" s="10"/>
      <c r="AA7" s="10"/>
      <c r="AB7" s="10"/>
      <c r="AC7" s="10"/>
      <c r="AD7" s="10"/>
      <c r="AE7" s="10"/>
      <c r="AF7" s="10"/>
      <c r="AG7" s="10"/>
      <c r="AH7" s="10"/>
      <c r="AI7" s="10"/>
      <c r="AJ7" s="10"/>
      <c r="AK7" s="17" t="s">
        <v>24</v>
      </c>
      <c r="AL7" s="10"/>
      <c r="AM7" s="10"/>
      <c r="AN7" s="17" t="s">
        <v>25</v>
      </c>
      <c r="AO7" s="10"/>
      <c r="AP7" s="10"/>
      <c r="AQ7" s="12"/>
      <c r="BE7" s="223"/>
      <c r="BS7" s="5" t="s">
        <v>26</v>
      </c>
    </row>
    <row r="8" spans="2:71" ht="14.25" customHeight="1">
      <c r="B8" s="9"/>
      <c r="C8" s="10"/>
      <c r="D8" s="17" t="s">
        <v>27</v>
      </c>
      <c r="E8" s="10"/>
      <c r="F8" s="10"/>
      <c r="G8" s="10"/>
      <c r="H8" s="10"/>
      <c r="I8" s="10"/>
      <c r="J8" s="10"/>
      <c r="K8" s="17" t="s">
        <v>28</v>
      </c>
      <c r="L8" s="10"/>
      <c r="M8" s="10"/>
      <c r="N8" s="10"/>
      <c r="O8" s="10"/>
      <c r="P8" s="10"/>
      <c r="Q8" s="10"/>
      <c r="R8" s="10"/>
      <c r="S8" s="10"/>
      <c r="T8" s="10"/>
      <c r="U8" s="10"/>
      <c r="V8" s="10"/>
      <c r="W8" s="10"/>
      <c r="X8" s="10"/>
      <c r="Y8" s="10"/>
      <c r="Z8" s="10"/>
      <c r="AA8" s="10"/>
      <c r="AB8" s="10"/>
      <c r="AC8" s="10"/>
      <c r="AD8" s="10"/>
      <c r="AE8" s="10"/>
      <c r="AF8" s="10"/>
      <c r="AG8" s="10"/>
      <c r="AH8" s="10"/>
      <c r="AI8" s="10"/>
      <c r="AJ8" s="10"/>
      <c r="AK8" s="17" t="s">
        <v>29</v>
      </c>
      <c r="AL8" s="10"/>
      <c r="AM8" s="10"/>
      <c r="AN8" s="18" t="s">
        <v>30</v>
      </c>
      <c r="AO8" s="10"/>
      <c r="AP8" s="10"/>
      <c r="AQ8" s="12"/>
      <c r="BE8" s="223"/>
      <c r="BS8" s="5" t="s">
        <v>31</v>
      </c>
    </row>
    <row r="9" spans="2:71" ht="29.25" customHeight="1">
      <c r="B9" s="9"/>
      <c r="C9" s="10"/>
      <c r="D9" s="19" t="s">
        <v>32</v>
      </c>
      <c r="E9" s="10"/>
      <c r="F9" s="10"/>
      <c r="G9" s="10"/>
      <c r="H9" s="10"/>
      <c r="I9" s="10"/>
      <c r="J9" s="10"/>
      <c r="K9" s="19" t="s">
        <v>33</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2"/>
      <c r="BE9" s="223"/>
      <c r="BS9" s="5" t="s">
        <v>34</v>
      </c>
    </row>
    <row r="10" spans="2:71" ht="14.25" customHeight="1">
      <c r="B10" s="9"/>
      <c r="C10" s="10"/>
      <c r="D10" s="17" t="s">
        <v>35</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7" t="s">
        <v>36</v>
      </c>
      <c r="AL10" s="10"/>
      <c r="AM10" s="10"/>
      <c r="AN10" s="17" t="s">
        <v>37</v>
      </c>
      <c r="AO10" s="10"/>
      <c r="AP10" s="10"/>
      <c r="AQ10" s="12"/>
      <c r="BE10" s="223"/>
      <c r="BS10" s="5" t="s">
        <v>21</v>
      </c>
    </row>
    <row r="11" spans="2:71" ht="18" customHeight="1">
      <c r="B11" s="9"/>
      <c r="C11" s="10"/>
      <c r="D11" s="10"/>
      <c r="E11" s="17" t="s">
        <v>38</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7" t="s">
        <v>39</v>
      </c>
      <c r="AL11" s="10"/>
      <c r="AM11" s="10"/>
      <c r="AN11" s="17" t="s">
        <v>40</v>
      </c>
      <c r="AO11" s="10"/>
      <c r="AP11" s="10"/>
      <c r="AQ11" s="12"/>
      <c r="BE11" s="223"/>
      <c r="BS11" s="5" t="s">
        <v>21</v>
      </c>
    </row>
    <row r="12" spans="2:71" ht="6.75" customHeight="1">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2"/>
      <c r="BE12" s="223"/>
      <c r="BS12" s="5" t="s">
        <v>21</v>
      </c>
    </row>
    <row r="13" spans="2:71" ht="14.25" customHeight="1">
      <c r="B13" s="9"/>
      <c r="C13" s="10"/>
      <c r="D13" s="17" t="s">
        <v>41</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7" t="s">
        <v>36</v>
      </c>
      <c r="AL13" s="10"/>
      <c r="AM13" s="10"/>
      <c r="AN13" s="20" t="s">
        <v>42</v>
      </c>
      <c r="AO13" s="10"/>
      <c r="AP13" s="10"/>
      <c r="AQ13" s="12"/>
      <c r="BE13" s="223"/>
      <c r="BS13" s="5" t="s">
        <v>21</v>
      </c>
    </row>
    <row r="14" spans="2:71" ht="13.5">
      <c r="B14" s="9"/>
      <c r="C14" s="10"/>
      <c r="D14" s="10"/>
      <c r="E14" s="21" t="s">
        <v>42</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17" t="s">
        <v>39</v>
      </c>
      <c r="AL14" s="10"/>
      <c r="AM14" s="10"/>
      <c r="AN14" s="20" t="s">
        <v>42</v>
      </c>
      <c r="AO14" s="10"/>
      <c r="AP14" s="10"/>
      <c r="AQ14" s="12"/>
      <c r="BE14" s="223"/>
      <c r="BS14" s="5" t="s">
        <v>21</v>
      </c>
    </row>
    <row r="15" spans="2:71" ht="6.75" customHeight="1">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2"/>
      <c r="BE15" s="223"/>
      <c r="BS15" s="5" t="s">
        <v>6</v>
      </c>
    </row>
    <row r="16" spans="2:71" ht="14.25" customHeight="1">
      <c r="B16" s="9"/>
      <c r="C16" s="10"/>
      <c r="D16" s="17" t="s">
        <v>43</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7" t="s">
        <v>36</v>
      </c>
      <c r="AL16" s="10"/>
      <c r="AM16" s="10"/>
      <c r="AN16" s="17" t="s">
        <v>44</v>
      </c>
      <c r="AO16" s="10"/>
      <c r="AP16" s="10"/>
      <c r="AQ16" s="12"/>
      <c r="BE16" s="223"/>
      <c r="BS16" s="5" t="s">
        <v>6</v>
      </c>
    </row>
    <row r="17" spans="2:71" ht="18" customHeight="1">
      <c r="B17" s="9"/>
      <c r="C17" s="10"/>
      <c r="D17" s="10"/>
      <c r="E17" s="17" t="s">
        <v>45</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7" t="s">
        <v>39</v>
      </c>
      <c r="AL17" s="10"/>
      <c r="AM17" s="10"/>
      <c r="AN17" s="17" t="s">
        <v>46</v>
      </c>
      <c r="AO17" s="10"/>
      <c r="AP17" s="10"/>
      <c r="AQ17" s="12"/>
      <c r="BE17" s="223"/>
      <c r="BS17" s="5" t="s">
        <v>47</v>
      </c>
    </row>
    <row r="18" spans="2:71" ht="6.75" customHeight="1">
      <c r="B18" s="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2"/>
      <c r="BE18" s="223"/>
      <c r="BS18" s="5" t="s">
        <v>9</v>
      </c>
    </row>
    <row r="19" spans="2:71" ht="14.25" customHeight="1">
      <c r="B19" s="9"/>
      <c r="C19" s="10"/>
      <c r="D19" s="17" t="s">
        <v>48</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2"/>
      <c r="BE19" s="223"/>
      <c r="BS19" s="5" t="s">
        <v>21</v>
      </c>
    </row>
    <row r="20" spans="2:71" ht="57" customHeight="1">
      <c r="B20" s="9"/>
      <c r="C20" s="10"/>
      <c r="D20" s="10"/>
      <c r="E20" s="23" t="s">
        <v>49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10"/>
      <c r="AP20" s="10"/>
      <c r="AQ20" s="12"/>
      <c r="BE20" s="223"/>
      <c r="BS20" s="5" t="s">
        <v>6</v>
      </c>
    </row>
    <row r="21" spans="2:57" ht="6.75"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2"/>
      <c r="BE21" s="223"/>
    </row>
    <row r="22" spans="2:57" ht="6.75" customHeight="1">
      <c r="B22" s="9"/>
      <c r="C22" s="10"/>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10"/>
      <c r="AQ22" s="12"/>
      <c r="BE22" s="223"/>
    </row>
    <row r="23" spans="2:57" s="32" customFormat="1" ht="25.5" customHeight="1">
      <c r="B23" s="25"/>
      <c r="C23" s="26"/>
      <c r="D23" s="27" t="s">
        <v>50</v>
      </c>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9">
        <f>ROUNDUP(AG51,2)</f>
        <v>0</v>
      </c>
      <c r="AL23" s="30"/>
      <c r="AM23" s="30"/>
      <c r="AN23" s="30"/>
      <c r="AO23" s="30"/>
      <c r="AP23" s="26"/>
      <c r="AQ23" s="31"/>
      <c r="BE23" s="223"/>
    </row>
    <row r="24" spans="2:57" s="32" customFormat="1" ht="6.75" customHeight="1">
      <c r="B24" s="2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31"/>
      <c r="BE24" s="223"/>
    </row>
    <row r="25" spans="2:57" s="32" customFormat="1" ht="12.75">
      <c r="B25" s="25"/>
      <c r="C25" s="26"/>
      <c r="D25" s="26"/>
      <c r="E25" s="26"/>
      <c r="F25" s="26"/>
      <c r="G25" s="26"/>
      <c r="H25" s="26"/>
      <c r="I25" s="26"/>
      <c r="J25" s="26"/>
      <c r="K25" s="26"/>
      <c r="L25" s="224" t="s">
        <v>51</v>
      </c>
      <c r="M25" s="224"/>
      <c r="N25" s="224"/>
      <c r="O25" s="224"/>
      <c r="P25" s="26"/>
      <c r="Q25" s="26"/>
      <c r="R25" s="26"/>
      <c r="S25" s="26"/>
      <c r="T25" s="26"/>
      <c r="U25" s="26"/>
      <c r="V25" s="26"/>
      <c r="W25" s="224" t="s">
        <v>52</v>
      </c>
      <c r="X25" s="224"/>
      <c r="Y25" s="224"/>
      <c r="Z25" s="224"/>
      <c r="AA25" s="224"/>
      <c r="AB25" s="224"/>
      <c r="AC25" s="224"/>
      <c r="AD25" s="224"/>
      <c r="AE25" s="224"/>
      <c r="AF25" s="26"/>
      <c r="AG25" s="26"/>
      <c r="AH25" s="26"/>
      <c r="AI25" s="26"/>
      <c r="AJ25" s="26"/>
      <c r="AK25" s="224" t="s">
        <v>53</v>
      </c>
      <c r="AL25" s="224"/>
      <c r="AM25" s="224"/>
      <c r="AN25" s="224"/>
      <c r="AO25" s="224"/>
      <c r="AP25" s="26"/>
      <c r="AQ25" s="31"/>
      <c r="BE25" s="223"/>
    </row>
    <row r="26" spans="2:57" s="32" customFormat="1" ht="14.25" customHeight="1">
      <c r="B26" s="25"/>
      <c r="C26" s="26"/>
      <c r="D26" s="225" t="s">
        <v>54</v>
      </c>
      <c r="E26" s="26"/>
      <c r="F26" s="225" t="s">
        <v>55</v>
      </c>
      <c r="G26" s="26"/>
      <c r="H26" s="26"/>
      <c r="I26" s="26"/>
      <c r="J26" s="26"/>
      <c r="K26" s="26"/>
      <c r="L26" s="226">
        <v>0.21</v>
      </c>
      <c r="M26" s="165"/>
      <c r="N26" s="165"/>
      <c r="O26" s="165"/>
      <c r="P26" s="26"/>
      <c r="Q26" s="26"/>
      <c r="R26" s="26"/>
      <c r="S26" s="26"/>
      <c r="T26" s="26"/>
      <c r="U26" s="26"/>
      <c r="V26" s="26"/>
      <c r="W26" s="227">
        <f>ROUNDUP(AZ51,2)</f>
        <v>0</v>
      </c>
      <c r="X26" s="165"/>
      <c r="Y26" s="165"/>
      <c r="Z26" s="165"/>
      <c r="AA26" s="165"/>
      <c r="AB26" s="165"/>
      <c r="AC26" s="165"/>
      <c r="AD26" s="165"/>
      <c r="AE26" s="165"/>
      <c r="AF26" s="26"/>
      <c r="AG26" s="26"/>
      <c r="AH26" s="26"/>
      <c r="AI26" s="26"/>
      <c r="AJ26" s="26"/>
      <c r="AK26" s="227">
        <f>ROUNDUP(AV51,1)</f>
        <v>0</v>
      </c>
      <c r="AL26" s="165"/>
      <c r="AM26" s="165"/>
      <c r="AN26" s="165"/>
      <c r="AO26" s="165"/>
      <c r="AP26" s="26"/>
      <c r="AQ26" s="31"/>
      <c r="BE26" s="223"/>
    </row>
    <row r="27" spans="2:57" s="32" customFormat="1" ht="14.25" customHeight="1">
      <c r="B27" s="25"/>
      <c r="C27" s="26"/>
      <c r="D27" s="26"/>
      <c r="E27" s="26"/>
      <c r="F27" s="225" t="s">
        <v>56</v>
      </c>
      <c r="G27" s="26"/>
      <c r="H27" s="26"/>
      <c r="I27" s="26"/>
      <c r="J27" s="26"/>
      <c r="K27" s="26"/>
      <c r="L27" s="226">
        <v>0.15</v>
      </c>
      <c r="M27" s="165"/>
      <c r="N27" s="165"/>
      <c r="O27" s="165"/>
      <c r="P27" s="26"/>
      <c r="Q27" s="26"/>
      <c r="R27" s="26"/>
      <c r="S27" s="26"/>
      <c r="T27" s="26"/>
      <c r="U27" s="26"/>
      <c r="V27" s="26"/>
      <c r="W27" s="227">
        <f>ROUNDUP(BA51,2)</f>
        <v>0</v>
      </c>
      <c r="X27" s="165"/>
      <c r="Y27" s="165"/>
      <c r="Z27" s="165"/>
      <c r="AA27" s="165"/>
      <c r="AB27" s="165"/>
      <c r="AC27" s="165"/>
      <c r="AD27" s="165"/>
      <c r="AE27" s="165"/>
      <c r="AF27" s="26"/>
      <c r="AG27" s="26"/>
      <c r="AH27" s="26"/>
      <c r="AI27" s="26"/>
      <c r="AJ27" s="26"/>
      <c r="AK27" s="227">
        <f>ROUNDUP(AW51,1)</f>
        <v>0</v>
      </c>
      <c r="AL27" s="165"/>
      <c r="AM27" s="165"/>
      <c r="AN27" s="165"/>
      <c r="AO27" s="165"/>
      <c r="AP27" s="26"/>
      <c r="AQ27" s="31"/>
      <c r="BE27" s="223"/>
    </row>
    <row r="28" spans="2:57" s="32" customFormat="1" ht="14.25" customHeight="1" hidden="1">
      <c r="B28" s="25"/>
      <c r="C28" s="26"/>
      <c r="D28" s="26"/>
      <c r="E28" s="26"/>
      <c r="F28" s="225" t="s">
        <v>57</v>
      </c>
      <c r="G28" s="26"/>
      <c r="H28" s="26"/>
      <c r="I28" s="26"/>
      <c r="J28" s="26"/>
      <c r="K28" s="26"/>
      <c r="L28" s="226">
        <v>0.21</v>
      </c>
      <c r="M28" s="165"/>
      <c r="N28" s="165"/>
      <c r="O28" s="165"/>
      <c r="P28" s="26"/>
      <c r="Q28" s="26"/>
      <c r="R28" s="26"/>
      <c r="S28" s="26"/>
      <c r="T28" s="26"/>
      <c r="U28" s="26"/>
      <c r="V28" s="26"/>
      <c r="W28" s="227">
        <f>ROUNDUP(BB51,2)</f>
        <v>0</v>
      </c>
      <c r="X28" s="165"/>
      <c r="Y28" s="165"/>
      <c r="Z28" s="165"/>
      <c r="AA28" s="165"/>
      <c r="AB28" s="165"/>
      <c r="AC28" s="165"/>
      <c r="AD28" s="165"/>
      <c r="AE28" s="165"/>
      <c r="AF28" s="26"/>
      <c r="AG28" s="26"/>
      <c r="AH28" s="26"/>
      <c r="AI28" s="26"/>
      <c r="AJ28" s="26"/>
      <c r="AK28" s="227">
        <v>0</v>
      </c>
      <c r="AL28" s="165"/>
      <c r="AM28" s="165"/>
      <c r="AN28" s="165"/>
      <c r="AO28" s="165"/>
      <c r="AP28" s="26"/>
      <c r="AQ28" s="31"/>
      <c r="BE28" s="223"/>
    </row>
    <row r="29" spans="2:57" s="32" customFormat="1" ht="14.25" customHeight="1" hidden="1">
      <c r="B29" s="25"/>
      <c r="C29" s="26"/>
      <c r="D29" s="26"/>
      <c r="E29" s="26"/>
      <c r="F29" s="225" t="s">
        <v>58</v>
      </c>
      <c r="G29" s="26"/>
      <c r="H29" s="26"/>
      <c r="I29" s="26"/>
      <c r="J29" s="26"/>
      <c r="K29" s="26"/>
      <c r="L29" s="226">
        <v>0.15</v>
      </c>
      <c r="M29" s="165"/>
      <c r="N29" s="165"/>
      <c r="O29" s="165"/>
      <c r="P29" s="26"/>
      <c r="Q29" s="26"/>
      <c r="R29" s="26"/>
      <c r="S29" s="26"/>
      <c r="T29" s="26"/>
      <c r="U29" s="26"/>
      <c r="V29" s="26"/>
      <c r="W29" s="227">
        <f>ROUNDUP(BC51,2)</f>
        <v>0</v>
      </c>
      <c r="X29" s="165"/>
      <c r="Y29" s="165"/>
      <c r="Z29" s="165"/>
      <c r="AA29" s="165"/>
      <c r="AB29" s="165"/>
      <c r="AC29" s="165"/>
      <c r="AD29" s="165"/>
      <c r="AE29" s="165"/>
      <c r="AF29" s="26"/>
      <c r="AG29" s="26"/>
      <c r="AH29" s="26"/>
      <c r="AI29" s="26"/>
      <c r="AJ29" s="26"/>
      <c r="AK29" s="227">
        <v>0</v>
      </c>
      <c r="AL29" s="165"/>
      <c r="AM29" s="165"/>
      <c r="AN29" s="165"/>
      <c r="AO29" s="165"/>
      <c r="AP29" s="26"/>
      <c r="AQ29" s="31"/>
      <c r="BE29" s="223"/>
    </row>
    <row r="30" spans="2:57" s="32" customFormat="1" ht="14.25" customHeight="1" hidden="1">
      <c r="B30" s="25"/>
      <c r="C30" s="26"/>
      <c r="D30" s="26"/>
      <c r="E30" s="26"/>
      <c r="F30" s="225" t="s">
        <v>59</v>
      </c>
      <c r="G30" s="26"/>
      <c r="H30" s="26"/>
      <c r="I30" s="26"/>
      <c r="J30" s="26"/>
      <c r="K30" s="26"/>
      <c r="L30" s="226">
        <v>0</v>
      </c>
      <c r="M30" s="165"/>
      <c r="N30" s="165"/>
      <c r="O30" s="165"/>
      <c r="P30" s="26"/>
      <c r="Q30" s="26"/>
      <c r="R30" s="26"/>
      <c r="S30" s="26"/>
      <c r="T30" s="26"/>
      <c r="U30" s="26"/>
      <c r="V30" s="26"/>
      <c r="W30" s="227">
        <f>ROUNDUP(BD51,2)</f>
        <v>0</v>
      </c>
      <c r="X30" s="165"/>
      <c r="Y30" s="165"/>
      <c r="Z30" s="165"/>
      <c r="AA30" s="165"/>
      <c r="AB30" s="165"/>
      <c r="AC30" s="165"/>
      <c r="AD30" s="165"/>
      <c r="AE30" s="165"/>
      <c r="AF30" s="26"/>
      <c r="AG30" s="26"/>
      <c r="AH30" s="26"/>
      <c r="AI30" s="26"/>
      <c r="AJ30" s="26"/>
      <c r="AK30" s="227">
        <v>0</v>
      </c>
      <c r="AL30" s="165"/>
      <c r="AM30" s="165"/>
      <c r="AN30" s="165"/>
      <c r="AO30" s="165"/>
      <c r="AP30" s="26"/>
      <c r="AQ30" s="31"/>
      <c r="BE30" s="223"/>
    </row>
    <row r="31" spans="2:57" s="32" customFormat="1" ht="6.75" customHeight="1">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31"/>
      <c r="BE31" s="223"/>
    </row>
    <row r="32" spans="2:57" s="32" customFormat="1" ht="25.5" customHeight="1">
      <c r="B32" s="25"/>
      <c r="C32" s="33"/>
      <c r="D32" s="34" t="s">
        <v>60</v>
      </c>
      <c r="E32" s="35"/>
      <c r="F32" s="35"/>
      <c r="G32" s="35"/>
      <c r="H32" s="35"/>
      <c r="I32" s="35"/>
      <c r="J32" s="35"/>
      <c r="K32" s="35"/>
      <c r="L32" s="35"/>
      <c r="M32" s="35"/>
      <c r="N32" s="35"/>
      <c r="O32" s="35"/>
      <c r="P32" s="35"/>
      <c r="Q32" s="35"/>
      <c r="R32" s="35"/>
      <c r="S32" s="35"/>
      <c r="T32" s="36" t="s">
        <v>61</v>
      </c>
      <c r="U32" s="35"/>
      <c r="V32" s="35"/>
      <c r="W32" s="35"/>
      <c r="X32" s="37" t="s">
        <v>62</v>
      </c>
      <c r="Y32" s="38"/>
      <c r="Z32" s="38"/>
      <c r="AA32" s="38"/>
      <c r="AB32" s="38"/>
      <c r="AC32" s="35"/>
      <c r="AD32" s="35"/>
      <c r="AE32" s="35"/>
      <c r="AF32" s="35"/>
      <c r="AG32" s="35"/>
      <c r="AH32" s="35"/>
      <c r="AI32" s="35"/>
      <c r="AJ32" s="35"/>
      <c r="AK32" s="39">
        <f>SUM(AK23:AK30)</f>
        <v>0</v>
      </c>
      <c r="AL32" s="38"/>
      <c r="AM32" s="38"/>
      <c r="AN32" s="38"/>
      <c r="AO32" s="40"/>
      <c r="AP32" s="33"/>
      <c r="AQ32" s="41"/>
      <c r="BE32" s="223"/>
    </row>
    <row r="33" spans="2:43" s="32" customFormat="1" ht="6.75" customHeight="1">
      <c r="B33" s="2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31"/>
    </row>
    <row r="34" spans="2:43" s="32" customFormat="1" ht="6.75" customHeight="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4"/>
    </row>
    <row r="38" spans="2:44" s="32" customFormat="1" ht="6.75" customHeight="1">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25"/>
    </row>
    <row r="39" spans="2:44" s="32" customFormat="1" ht="36.75" customHeight="1">
      <c r="B39" s="25"/>
      <c r="C39" s="47" t="s">
        <v>1421</v>
      </c>
      <c r="AR39" s="25"/>
    </row>
    <row r="40" spans="2:44" s="32" customFormat="1" ht="6.75" customHeight="1">
      <c r="B40" s="25"/>
      <c r="AR40" s="25"/>
    </row>
    <row r="41" spans="2:44" s="49" customFormat="1" ht="14.25" customHeight="1">
      <c r="B41" s="48"/>
      <c r="C41" s="191" t="s">
        <v>16</v>
      </c>
      <c r="L41" s="49" t="str">
        <f>K5</f>
        <v>3054/DSP-2017</v>
      </c>
      <c r="AR41" s="48"/>
    </row>
    <row r="42" spans="2:44" s="52" customFormat="1" ht="36.75" customHeight="1">
      <c r="B42" s="50"/>
      <c r="C42" s="51" t="s">
        <v>19</v>
      </c>
      <c r="L42" s="53" t="str">
        <f>K6</f>
        <v>Rekonstrukce kanalizace ul. Soukenická, Valchařská a Gorkého</v>
      </c>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R42" s="50"/>
    </row>
    <row r="43" spans="2:44" s="32" customFormat="1" ht="6.75" customHeight="1">
      <c r="B43" s="25"/>
      <c r="AR43" s="25"/>
    </row>
    <row r="44" spans="2:44" s="32" customFormat="1" ht="13.5">
      <c r="B44" s="25"/>
      <c r="C44" s="191" t="s">
        <v>27</v>
      </c>
      <c r="L44" s="55" t="str">
        <f>IF(K8="","",K8)</f>
        <v>Ostrava</v>
      </c>
      <c r="AI44" s="191" t="s">
        <v>29</v>
      </c>
      <c r="AM44" s="56" t="str">
        <f>IF(AN8="","",AN8)</f>
        <v>28. 9. 2017</v>
      </c>
      <c r="AN44" s="56"/>
      <c r="AR44" s="25"/>
    </row>
    <row r="45" spans="2:44" s="32" customFormat="1" ht="6.75" customHeight="1">
      <c r="B45" s="25"/>
      <c r="AR45" s="25"/>
    </row>
    <row r="46" spans="2:56" s="32" customFormat="1" ht="13.5">
      <c r="B46" s="25"/>
      <c r="C46" s="191" t="s">
        <v>35</v>
      </c>
      <c r="L46" s="49" t="str">
        <f>IF(E11="","",E11)</f>
        <v>Statutární město Ostrava</v>
      </c>
      <c r="AI46" s="191" t="s">
        <v>43</v>
      </c>
      <c r="AM46" s="57" t="str">
        <f>IF(E17="","",E17)</f>
        <v>Koneko,spol.s r.o.(ÚRS2017/2-KROS4)</v>
      </c>
      <c r="AN46" s="57"/>
      <c r="AO46" s="57"/>
      <c r="AP46" s="57"/>
      <c r="AR46" s="25"/>
      <c r="AS46" s="228" t="s">
        <v>63</v>
      </c>
      <c r="AT46" s="229"/>
      <c r="AU46" s="58"/>
      <c r="AV46" s="58"/>
      <c r="AW46" s="58"/>
      <c r="AX46" s="58"/>
      <c r="AY46" s="58"/>
      <c r="AZ46" s="58"/>
      <c r="BA46" s="58"/>
      <c r="BB46" s="58"/>
      <c r="BC46" s="58"/>
      <c r="BD46" s="59"/>
    </row>
    <row r="47" spans="2:56" s="32" customFormat="1" ht="13.5">
      <c r="B47" s="25"/>
      <c r="C47" s="191" t="s">
        <v>41</v>
      </c>
      <c r="L47" s="49">
        <f>IF(E14="Vyplň údaj","",E14)</f>
      </c>
      <c r="AR47" s="25"/>
      <c r="AS47" s="230"/>
      <c r="AT47" s="185"/>
      <c r="AU47" s="26"/>
      <c r="AV47" s="26"/>
      <c r="AW47" s="26"/>
      <c r="AX47" s="26"/>
      <c r="AY47" s="26"/>
      <c r="AZ47" s="26"/>
      <c r="BA47" s="26"/>
      <c r="BB47" s="26"/>
      <c r="BC47" s="26"/>
      <c r="BD47" s="60"/>
    </row>
    <row r="48" spans="2:56" s="32" customFormat="1" ht="10.5" customHeight="1">
      <c r="B48" s="25"/>
      <c r="AR48" s="25"/>
      <c r="AS48" s="230"/>
      <c r="AT48" s="185"/>
      <c r="AU48" s="26"/>
      <c r="AV48" s="26"/>
      <c r="AW48" s="26"/>
      <c r="AX48" s="26"/>
      <c r="AY48" s="26"/>
      <c r="AZ48" s="26"/>
      <c r="BA48" s="26"/>
      <c r="BB48" s="26"/>
      <c r="BC48" s="26"/>
      <c r="BD48" s="60"/>
    </row>
    <row r="49" spans="2:56" s="32" customFormat="1" ht="29.25" customHeight="1">
      <c r="B49" s="25"/>
      <c r="C49" s="61" t="s">
        <v>64</v>
      </c>
      <c r="D49" s="62"/>
      <c r="E49" s="62"/>
      <c r="F49" s="62"/>
      <c r="G49" s="62"/>
      <c r="H49" s="63"/>
      <c r="I49" s="64" t="s">
        <v>65</v>
      </c>
      <c r="J49" s="62"/>
      <c r="K49" s="62"/>
      <c r="L49" s="62"/>
      <c r="M49" s="62"/>
      <c r="N49" s="62"/>
      <c r="O49" s="62"/>
      <c r="P49" s="62"/>
      <c r="Q49" s="62"/>
      <c r="R49" s="62"/>
      <c r="S49" s="62"/>
      <c r="T49" s="62"/>
      <c r="U49" s="62"/>
      <c r="V49" s="62"/>
      <c r="W49" s="62"/>
      <c r="X49" s="62"/>
      <c r="Y49" s="62"/>
      <c r="Z49" s="62"/>
      <c r="AA49" s="62"/>
      <c r="AB49" s="62"/>
      <c r="AC49" s="62"/>
      <c r="AD49" s="62"/>
      <c r="AE49" s="62"/>
      <c r="AF49" s="62"/>
      <c r="AG49" s="65" t="s">
        <v>66</v>
      </c>
      <c r="AH49" s="62"/>
      <c r="AI49" s="62"/>
      <c r="AJ49" s="62"/>
      <c r="AK49" s="62"/>
      <c r="AL49" s="62"/>
      <c r="AM49" s="62"/>
      <c r="AN49" s="64" t="s">
        <v>67</v>
      </c>
      <c r="AO49" s="62"/>
      <c r="AP49" s="62"/>
      <c r="AQ49" s="66" t="s">
        <v>68</v>
      </c>
      <c r="AR49" s="25"/>
      <c r="AS49" s="231" t="s">
        <v>69</v>
      </c>
      <c r="AT49" s="232" t="s">
        <v>70</v>
      </c>
      <c r="AU49" s="232" t="s">
        <v>71</v>
      </c>
      <c r="AV49" s="232" t="s">
        <v>72</v>
      </c>
      <c r="AW49" s="232" t="s">
        <v>73</v>
      </c>
      <c r="AX49" s="232" t="s">
        <v>74</v>
      </c>
      <c r="AY49" s="232" t="s">
        <v>75</v>
      </c>
      <c r="AZ49" s="232" t="s">
        <v>76</v>
      </c>
      <c r="BA49" s="232" t="s">
        <v>77</v>
      </c>
      <c r="BB49" s="232" t="s">
        <v>78</v>
      </c>
      <c r="BC49" s="232" t="s">
        <v>79</v>
      </c>
      <c r="BD49" s="233" t="s">
        <v>80</v>
      </c>
    </row>
    <row r="50" spans="2:56" s="32" customFormat="1" ht="10.5" customHeight="1">
      <c r="B50" s="25"/>
      <c r="AR50" s="25"/>
      <c r="AS50" s="67"/>
      <c r="AT50" s="58"/>
      <c r="AU50" s="58"/>
      <c r="AV50" s="58"/>
      <c r="AW50" s="58"/>
      <c r="AX50" s="58"/>
      <c r="AY50" s="58"/>
      <c r="AZ50" s="58"/>
      <c r="BA50" s="58"/>
      <c r="BB50" s="58"/>
      <c r="BC50" s="58"/>
      <c r="BD50" s="59"/>
    </row>
    <row r="51" spans="2:90" s="52" customFormat="1" ht="32.25" customHeight="1">
      <c r="B51" s="50"/>
      <c r="C51" s="51" t="s">
        <v>81</v>
      </c>
      <c r="AG51" s="234">
        <f>ROUNDUP(SUM(AG52:AG56),2)</f>
        <v>0</v>
      </c>
      <c r="AH51" s="234"/>
      <c r="AI51" s="234"/>
      <c r="AJ51" s="234"/>
      <c r="AK51" s="234"/>
      <c r="AL51" s="234"/>
      <c r="AM51" s="234"/>
      <c r="AN51" s="235">
        <f aca="true" t="shared" si="0" ref="AN51:AN56">SUM(AG51,AT51)</f>
        <v>0</v>
      </c>
      <c r="AO51" s="235"/>
      <c r="AP51" s="235"/>
      <c r="AQ51" s="68" t="s">
        <v>5</v>
      </c>
      <c r="AR51" s="50"/>
      <c r="AS51" s="236">
        <f>ROUNDUP(SUM(AS52:AS56),2)</f>
        <v>0</v>
      </c>
      <c r="AT51" s="237">
        <f aca="true" t="shared" si="1" ref="AT51:AT56">ROUNDUP(SUM(AV51:AW51),1)</f>
        <v>0</v>
      </c>
      <c r="AU51" s="238">
        <f>ROUNDUP(SUM(AU52:AU56),5)</f>
        <v>0</v>
      </c>
      <c r="AV51" s="237">
        <f>ROUNDUP(AZ51*L26,1)</f>
        <v>0</v>
      </c>
      <c r="AW51" s="237">
        <f>ROUNDUP(BA51*L27,1)</f>
        <v>0</v>
      </c>
      <c r="AX51" s="237">
        <f>ROUNDUP(BB51*L26,1)</f>
        <v>0</v>
      </c>
      <c r="AY51" s="237">
        <f>ROUNDUP(BC51*L27,1)</f>
        <v>0</v>
      </c>
      <c r="AZ51" s="237">
        <f>ROUNDUP(SUM(AZ52:AZ56),2)</f>
        <v>0</v>
      </c>
      <c r="BA51" s="237">
        <f>ROUNDUP(SUM(BA52:BA56),2)</f>
        <v>0</v>
      </c>
      <c r="BB51" s="237">
        <f>ROUNDUP(SUM(BB52:BB56),2)</f>
        <v>0</v>
      </c>
      <c r="BC51" s="237">
        <f>ROUNDUP(SUM(BC52:BC56),2)</f>
        <v>0</v>
      </c>
      <c r="BD51" s="239">
        <f>ROUNDUP(SUM(BD52:BD56),2)</f>
        <v>0</v>
      </c>
      <c r="BS51" s="51" t="s">
        <v>82</v>
      </c>
      <c r="BT51" s="51" t="s">
        <v>83</v>
      </c>
      <c r="BU51" s="69" t="s">
        <v>84</v>
      </c>
      <c r="BV51" s="51" t="s">
        <v>85</v>
      </c>
      <c r="BW51" s="51" t="s">
        <v>7</v>
      </c>
      <c r="BX51" s="51" t="s">
        <v>86</v>
      </c>
      <c r="CL51" s="51" t="s">
        <v>23</v>
      </c>
    </row>
    <row r="52" spans="1:91" s="72" customFormat="1" ht="16.5" customHeight="1">
      <c r="A52" s="240" t="s">
        <v>87</v>
      </c>
      <c r="B52" s="70"/>
      <c r="C52" s="241"/>
      <c r="D52" s="242" t="s">
        <v>88</v>
      </c>
      <c r="E52" s="242"/>
      <c r="F52" s="242"/>
      <c r="G52" s="242"/>
      <c r="H52" s="242"/>
      <c r="J52" s="242" t="s">
        <v>89</v>
      </c>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f>'SO 01 - Kanalizace ul. So...'!J27</f>
        <v>0</v>
      </c>
      <c r="AH52" s="244"/>
      <c r="AI52" s="244"/>
      <c r="AJ52" s="244"/>
      <c r="AK52" s="244"/>
      <c r="AL52" s="244"/>
      <c r="AM52" s="244"/>
      <c r="AN52" s="243">
        <f t="shared" si="0"/>
        <v>0</v>
      </c>
      <c r="AO52" s="244"/>
      <c r="AP52" s="244"/>
      <c r="AQ52" s="71" t="s">
        <v>90</v>
      </c>
      <c r="AR52" s="70"/>
      <c r="AS52" s="245">
        <v>0</v>
      </c>
      <c r="AT52" s="246">
        <f t="shared" si="1"/>
        <v>0</v>
      </c>
      <c r="AU52" s="247">
        <f>'SO 01 - Kanalizace ul. So...'!P86</f>
        <v>0</v>
      </c>
      <c r="AV52" s="246">
        <f>'SO 01 - Kanalizace ul. So...'!J30</f>
        <v>0</v>
      </c>
      <c r="AW52" s="246">
        <f>'SO 01 - Kanalizace ul. So...'!J31</f>
        <v>0</v>
      </c>
      <c r="AX52" s="246">
        <f>'SO 01 - Kanalizace ul. So...'!J32</f>
        <v>0</v>
      </c>
      <c r="AY52" s="246">
        <f>'SO 01 - Kanalizace ul. So...'!J33</f>
        <v>0</v>
      </c>
      <c r="AZ52" s="246">
        <f>'SO 01 - Kanalizace ul. So...'!F30</f>
        <v>0</v>
      </c>
      <c r="BA52" s="246">
        <f>'SO 01 - Kanalizace ul. So...'!F31</f>
        <v>0</v>
      </c>
      <c r="BB52" s="246">
        <f>'SO 01 - Kanalizace ul. So...'!F32</f>
        <v>0</v>
      </c>
      <c r="BC52" s="246">
        <f>'SO 01 - Kanalizace ul. So...'!F33</f>
        <v>0</v>
      </c>
      <c r="BD52" s="248">
        <f>'SO 01 - Kanalizace ul. So...'!F34</f>
        <v>0</v>
      </c>
      <c r="BT52" s="73" t="s">
        <v>26</v>
      </c>
      <c r="BV52" s="73" t="s">
        <v>85</v>
      </c>
      <c r="BW52" s="73" t="s">
        <v>91</v>
      </c>
      <c r="BX52" s="73" t="s">
        <v>7</v>
      </c>
      <c r="CL52" s="73" t="s">
        <v>23</v>
      </c>
      <c r="CM52" s="73" t="s">
        <v>25</v>
      </c>
    </row>
    <row r="53" spans="1:91" s="72" customFormat="1" ht="16.5" customHeight="1">
      <c r="A53" s="240" t="s">
        <v>87</v>
      </c>
      <c r="B53" s="70"/>
      <c r="C53" s="241"/>
      <c r="D53" s="242" t="s">
        <v>92</v>
      </c>
      <c r="E53" s="242"/>
      <c r="F53" s="242"/>
      <c r="G53" s="242"/>
      <c r="H53" s="242"/>
      <c r="J53" s="242" t="s">
        <v>93</v>
      </c>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3">
        <f>'SO 02 - Kanalizace ul. Go...'!J27</f>
        <v>0</v>
      </c>
      <c r="AH53" s="244"/>
      <c r="AI53" s="244"/>
      <c r="AJ53" s="244"/>
      <c r="AK53" s="244"/>
      <c r="AL53" s="244"/>
      <c r="AM53" s="244"/>
      <c r="AN53" s="243">
        <f t="shared" si="0"/>
        <v>0</v>
      </c>
      <c r="AO53" s="244"/>
      <c r="AP53" s="244"/>
      <c r="AQ53" s="71" t="s">
        <v>90</v>
      </c>
      <c r="AR53" s="70"/>
      <c r="AS53" s="245">
        <v>0</v>
      </c>
      <c r="AT53" s="246">
        <f t="shared" si="1"/>
        <v>0</v>
      </c>
      <c r="AU53" s="247">
        <f>'SO 02 - Kanalizace ul. Go...'!P86</f>
        <v>0</v>
      </c>
      <c r="AV53" s="246">
        <f>'SO 02 - Kanalizace ul. Go...'!J30</f>
        <v>0</v>
      </c>
      <c r="AW53" s="246">
        <f>'SO 02 - Kanalizace ul. Go...'!J31</f>
        <v>0</v>
      </c>
      <c r="AX53" s="246">
        <f>'SO 02 - Kanalizace ul. Go...'!J32</f>
        <v>0</v>
      </c>
      <c r="AY53" s="246">
        <f>'SO 02 - Kanalizace ul. Go...'!J33</f>
        <v>0</v>
      </c>
      <c r="AZ53" s="246">
        <f>'SO 02 - Kanalizace ul. Go...'!F30</f>
        <v>0</v>
      </c>
      <c r="BA53" s="246">
        <f>'SO 02 - Kanalizace ul. Go...'!F31</f>
        <v>0</v>
      </c>
      <c r="BB53" s="246">
        <f>'SO 02 - Kanalizace ul. Go...'!F32</f>
        <v>0</v>
      </c>
      <c r="BC53" s="246">
        <f>'SO 02 - Kanalizace ul. Go...'!F33</f>
        <v>0</v>
      </c>
      <c r="BD53" s="248">
        <f>'SO 02 - Kanalizace ul. Go...'!F34</f>
        <v>0</v>
      </c>
      <c r="BT53" s="73" t="s">
        <v>26</v>
      </c>
      <c r="BV53" s="73" t="s">
        <v>85</v>
      </c>
      <c r="BW53" s="73" t="s">
        <v>94</v>
      </c>
      <c r="BX53" s="73" t="s">
        <v>7</v>
      </c>
      <c r="CL53" s="73" t="s">
        <v>23</v>
      </c>
      <c r="CM53" s="73" t="s">
        <v>25</v>
      </c>
    </row>
    <row r="54" spans="1:91" s="72" customFormat="1" ht="16.5" customHeight="1">
      <c r="A54" s="240" t="s">
        <v>87</v>
      </c>
      <c r="B54" s="70"/>
      <c r="C54" s="241"/>
      <c r="D54" s="242" t="s">
        <v>95</v>
      </c>
      <c r="E54" s="242"/>
      <c r="F54" s="242"/>
      <c r="G54" s="242"/>
      <c r="H54" s="242"/>
      <c r="J54" s="242" t="s">
        <v>96</v>
      </c>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f>'SO 03 - Kanalizace ul. Va...'!J27</f>
        <v>0</v>
      </c>
      <c r="AH54" s="244"/>
      <c r="AI54" s="244"/>
      <c r="AJ54" s="244"/>
      <c r="AK54" s="244"/>
      <c r="AL54" s="244"/>
      <c r="AM54" s="244"/>
      <c r="AN54" s="243">
        <f t="shared" si="0"/>
        <v>0</v>
      </c>
      <c r="AO54" s="244"/>
      <c r="AP54" s="244"/>
      <c r="AQ54" s="71" t="s">
        <v>90</v>
      </c>
      <c r="AR54" s="70"/>
      <c r="AS54" s="245">
        <v>0</v>
      </c>
      <c r="AT54" s="246">
        <f t="shared" si="1"/>
        <v>0</v>
      </c>
      <c r="AU54" s="247">
        <f>'SO 03 - Kanalizace ul. Va...'!P85</f>
        <v>0</v>
      </c>
      <c r="AV54" s="246">
        <f>'SO 03 - Kanalizace ul. Va...'!J30</f>
        <v>0</v>
      </c>
      <c r="AW54" s="246">
        <f>'SO 03 - Kanalizace ul. Va...'!J31</f>
        <v>0</v>
      </c>
      <c r="AX54" s="246">
        <f>'SO 03 - Kanalizace ul. Va...'!J32</f>
        <v>0</v>
      </c>
      <c r="AY54" s="246">
        <f>'SO 03 - Kanalizace ul. Va...'!J33</f>
        <v>0</v>
      </c>
      <c r="AZ54" s="246">
        <f>'SO 03 - Kanalizace ul. Va...'!F30</f>
        <v>0</v>
      </c>
      <c r="BA54" s="246">
        <f>'SO 03 - Kanalizace ul. Va...'!F31</f>
        <v>0</v>
      </c>
      <c r="BB54" s="246">
        <f>'SO 03 - Kanalizace ul. Va...'!F32</f>
        <v>0</v>
      </c>
      <c r="BC54" s="246">
        <f>'SO 03 - Kanalizace ul. Va...'!F33</f>
        <v>0</v>
      </c>
      <c r="BD54" s="248">
        <f>'SO 03 - Kanalizace ul. Va...'!F34</f>
        <v>0</v>
      </c>
      <c r="BT54" s="73" t="s">
        <v>26</v>
      </c>
      <c r="BV54" s="73" t="s">
        <v>85</v>
      </c>
      <c r="BW54" s="73" t="s">
        <v>97</v>
      </c>
      <c r="BX54" s="73" t="s">
        <v>7</v>
      </c>
      <c r="CL54" s="73" t="s">
        <v>23</v>
      </c>
      <c r="CM54" s="73" t="s">
        <v>25</v>
      </c>
    </row>
    <row r="55" spans="1:91" s="72" customFormat="1" ht="16.5" customHeight="1">
      <c r="A55" s="240" t="s">
        <v>87</v>
      </c>
      <c r="B55" s="70"/>
      <c r="C55" s="241"/>
      <c r="D55" s="242" t="s">
        <v>98</v>
      </c>
      <c r="E55" s="242"/>
      <c r="F55" s="242"/>
      <c r="G55" s="242"/>
      <c r="H55" s="242"/>
      <c r="J55" s="242" t="s">
        <v>99</v>
      </c>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3">
        <f>'SO 05 - Rušená kanalizace'!J27</f>
        <v>0</v>
      </c>
      <c r="AH55" s="244"/>
      <c r="AI55" s="244"/>
      <c r="AJ55" s="244"/>
      <c r="AK55" s="244"/>
      <c r="AL55" s="244"/>
      <c r="AM55" s="244"/>
      <c r="AN55" s="243">
        <f t="shared" si="0"/>
        <v>0</v>
      </c>
      <c r="AO55" s="244"/>
      <c r="AP55" s="244"/>
      <c r="AQ55" s="71" t="s">
        <v>90</v>
      </c>
      <c r="AR55" s="70"/>
      <c r="AS55" s="245">
        <v>0</v>
      </c>
      <c r="AT55" s="246">
        <f t="shared" si="1"/>
        <v>0</v>
      </c>
      <c r="AU55" s="247">
        <f>'SO 05 - Rušená kanalizace'!P77</f>
        <v>0</v>
      </c>
      <c r="AV55" s="246">
        <f>'SO 05 - Rušená kanalizace'!J30</f>
        <v>0</v>
      </c>
      <c r="AW55" s="246">
        <f>'SO 05 - Rušená kanalizace'!J31</f>
        <v>0</v>
      </c>
      <c r="AX55" s="246">
        <f>'SO 05 - Rušená kanalizace'!J32</f>
        <v>0</v>
      </c>
      <c r="AY55" s="246">
        <f>'SO 05 - Rušená kanalizace'!J33</f>
        <v>0</v>
      </c>
      <c r="AZ55" s="246">
        <f>'SO 05 - Rušená kanalizace'!F30</f>
        <v>0</v>
      </c>
      <c r="BA55" s="246">
        <f>'SO 05 - Rušená kanalizace'!F31</f>
        <v>0</v>
      </c>
      <c r="BB55" s="246">
        <f>'SO 05 - Rušená kanalizace'!F32</f>
        <v>0</v>
      </c>
      <c r="BC55" s="246">
        <f>'SO 05 - Rušená kanalizace'!F33</f>
        <v>0</v>
      </c>
      <c r="BD55" s="248">
        <f>'SO 05 - Rušená kanalizace'!F34</f>
        <v>0</v>
      </c>
      <c r="BT55" s="73" t="s">
        <v>26</v>
      </c>
      <c r="BV55" s="73" t="s">
        <v>85</v>
      </c>
      <c r="BW55" s="73" t="s">
        <v>100</v>
      </c>
      <c r="BX55" s="73" t="s">
        <v>7</v>
      </c>
      <c r="CL55" s="73" t="s">
        <v>23</v>
      </c>
      <c r="CM55" s="73" t="s">
        <v>25</v>
      </c>
    </row>
    <row r="56" spans="1:91" s="72" customFormat="1" ht="16.5" customHeight="1">
      <c r="A56" s="240" t="s">
        <v>87</v>
      </c>
      <c r="B56" s="70"/>
      <c r="C56" s="241"/>
      <c r="D56" s="242" t="s">
        <v>101</v>
      </c>
      <c r="E56" s="242"/>
      <c r="F56" s="242"/>
      <c r="G56" s="242"/>
      <c r="H56" s="242"/>
      <c r="J56" s="242" t="s">
        <v>102</v>
      </c>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3">
        <f>'VON - Vedlejší a Ostatní ...'!J27</f>
        <v>0</v>
      </c>
      <c r="AH56" s="244"/>
      <c r="AI56" s="244"/>
      <c r="AJ56" s="244"/>
      <c r="AK56" s="244"/>
      <c r="AL56" s="244"/>
      <c r="AM56" s="244"/>
      <c r="AN56" s="243">
        <f t="shared" si="0"/>
        <v>0</v>
      </c>
      <c r="AO56" s="244"/>
      <c r="AP56" s="244"/>
      <c r="AQ56" s="71" t="s">
        <v>101</v>
      </c>
      <c r="AR56" s="70"/>
      <c r="AS56" s="249">
        <v>0</v>
      </c>
      <c r="AT56" s="250">
        <f t="shared" si="1"/>
        <v>0</v>
      </c>
      <c r="AU56" s="251">
        <f>'VON - Vedlejší a Ostatní ...'!P79</f>
        <v>0</v>
      </c>
      <c r="AV56" s="250">
        <f>'VON - Vedlejší a Ostatní ...'!J30</f>
        <v>0</v>
      </c>
      <c r="AW56" s="250">
        <f>'VON - Vedlejší a Ostatní ...'!J31</f>
        <v>0</v>
      </c>
      <c r="AX56" s="250">
        <f>'VON - Vedlejší a Ostatní ...'!J32</f>
        <v>0</v>
      </c>
      <c r="AY56" s="250">
        <f>'VON - Vedlejší a Ostatní ...'!J33</f>
        <v>0</v>
      </c>
      <c r="AZ56" s="250">
        <f>'VON - Vedlejší a Ostatní ...'!F30</f>
        <v>0</v>
      </c>
      <c r="BA56" s="250">
        <f>'VON - Vedlejší a Ostatní ...'!F31</f>
        <v>0</v>
      </c>
      <c r="BB56" s="250">
        <f>'VON - Vedlejší a Ostatní ...'!F32</f>
        <v>0</v>
      </c>
      <c r="BC56" s="250">
        <f>'VON - Vedlejší a Ostatní ...'!F33</f>
        <v>0</v>
      </c>
      <c r="BD56" s="252">
        <f>'VON - Vedlejší a Ostatní ...'!F34</f>
        <v>0</v>
      </c>
      <c r="BT56" s="73" t="s">
        <v>26</v>
      </c>
      <c r="BV56" s="73" t="s">
        <v>85</v>
      </c>
      <c r="BW56" s="73" t="s">
        <v>103</v>
      </c>
      <c r="BX56" s="73" t="s">
        <v>7</v>
      </c>
      <c r="CL56" s="73" t="s">
        <v>104</v>
      </c>
      <c r="CM56" s="73" t="s">
        <v>25</v>
      </c>
    </row>
    <row r="57" spans="2:44" s="32" customFormat="1" ht="30" customHeight="1">
      <c r="B57" s="25"/>
      <c r="AR57" s="25"/>
    </row>
    <row r="58" spans="2:44" s="32" customFormat="1" ht="6.75" customHeight="1">
      <c r="B58" s="42"/>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25"/>
    </row>
  </sheetData>
  <sheetProtection password="C708" sheet="1"/>
  <mergeCells count="57">
    <mergeCell ref="L27:O27"/>
    <mergeCell ref="W27:AE27"/>
    <mergeCell ref="AK27:AO27"/>
    <mergeCell ref="L28:O28"/>
    <mergeCell ref="AK23:AO23"/>
    <mergeCell ref="L25:O25"/>
    <mergeCell ref="W25:AE25"/>
    <mergeCell ref="AK25:AO25"/>
    <mergeCell ref="L26:O26"/>
    <mergeCell ref="W26:AE26"/>
    <mergeCell ref="AK26:AO26"/>
    <mergeCell ref="W28:AE28"/>
    <mergeCell ref="AK28:AO28"/>
    <mergeCell ref="L29:O29"/>
    <mergeCell ref="W29:AE29"/>
    <mergeCell ref="AK29:AO29"/>
    <mergeCell ref="BE5:BE32"/>
    <mergeCell ref="K5:AO5"/>
    <mergeCell ref="K6:AO6"/>
    <mergeCell ref="E14:AJ14"/>
    <mergeCell ref="E20:AN20"/>
    <mergeCell ref="AS46:AT48"/>
    <mergeCell ref="C49:G49"/>
    <mergeCell ref="I49:AF49"/>
    <mergeCell ref="AG49:AM49"/>
    <mergeCell ref="AN49:AP49"/>
    <mergeCell ref="L30:O30"/>
    <mergeCell ref="W30:AE30"/>
    <mergeCell ref="AK30:AO30"/>
    <mergeCell ref="X32:AB32"/>
    <mergeCell ref="AK32:AO32"/>
    <mergeCell ref="AG53:AM53"/>
    <mergeCell ref="D53:H53"/>
    <mergeCell ref="J53:AF53"/>
    <mergeCell ref="L42:AO42"/>
    <mergeCell ref="AM44:AN44"/>
    <mergeCell ref="AM46:AP46"/>
    <mergeCell ref="J54:AF54"/>
    <mergeCell ref="AN55:AP55"/>
    <mergeCell ref="AG55:AM55"/>
    <mergeCell ref="D55:H55"/>
    <mergeCell ref="J55:AF55"/>
    <mergeCell ref="AN52:AP52"/>
    <mergeCell ref="AG52:AM52"/>
    <mergeCell ref="D52:H52"/>
    <mergeCell ref="J52:AF52"/>
    <mergeCell ref="AN53:AP53"/>
    <mergeCell ref="AR2:BE2"/>
    <mergeCell ref="AN56:AP56"/>
    <mergeCell ref="AG56:AM56"/>
    <mergeCell ref="D56:H56"/>
    <mergeCell ref="J56:AF56"/>
    <mergeCell ref="AG51:AM51"/>
    <mergeCell ref="AN51:AP51"/>
    <mergeCell ref="AN54:AP54"/>
    <mergeCell ref="AG54:AM54"/>
    <mergeCell ref="D54:H54"/>
  </mergeCells>
  <hyperlinks>
    <hyperlink ref="K1:S1" location="C2" display="1) Rekapitulace stavby"/>
    <hyperlink ref="W1:AI1" location="C51" display="2) Rekapitulace objektů stavby a soupisů prací"/>
    <hyperlink ref="A52" location="'SO 01 - Kanalizace ul. So...'!C2" display="/"/>
    <hyperlink ref="A53" location="'SO 02 - Kanalizace ul. Go...'!C2" display="/"/>
    <hyperlink ref="A54" location="'SO 03 - Kanalizace ul. Va...'!C2" display="/"/>
    <hyperlink ref="A55" location="'SO 05 - Rušená kanalizace'!C2" display="/"/>
    <hyperlink ref="A56" location="'VON - Vedlejší a Ostatní ...'!C2" display="/"/>
  </hyperlink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67"/>
  <sheetViews>
    <sheetView showGridLines="0" zoomScalePageLayoutView="0" workbookViewId="0" topLeftCell="A1">
      <pane ySplit="1" topLeftCell="A2" activePane="bottomLeft" state="frozen"/>
      <selection pane="topLeft" activeCell="A1" sqref="A1:IV16384"/>
      <selection pane="bottomLeft" activeCell="D4" sqref="D4"/>
    </sheetView>
  </sheetViews>
  <sheetFormatPr defaultColWidth="9.33203125" defaultRowHeight="13.5"/>
  <cols>
    <col min="1" max="1" width="8.33203125" style="3" customWidth="1"/>
    <col min="2" max="2" width="1.66796875" style="3" customWidth="1"/>
    <col min="3" max="3" width="4.16015625" style="3" customWidth="1"/>
    <col min="4" max="4" width="4.33203125" style="3" customWidth="1"/>
    <col min="5" max="5" width="17.16015625" style="3" customWidth="1"/>
    <col min="6" max="6" width="75" style="3" customWidth="1"/>
    <col min="7" max="7" width="8.66015625" style="3" customWidth="1"/>
    <col min="8" max="8" width="11.16015625" style="3" customWidth="1"/>
    <col min="9" max="9" width="12.66015625" style="160" customWidth="1"/>
    <col min="10" max="10" width="23.5" style="3" customWidth="1"/>
    <col min="11" max="11" width="15.5" style="3" customWidth="1"/>
    <col min="12" max="12" width="9.33203125" style="3" customWidth="1"/>
    <col min="13" max="18" width="9.33203125" style="3" hidden="1" customWidth="1"/>
    <col min="19" max="19" width="8.16015625" style="3" hidden="1" customWidth="1"/>
    <col min="20" max="20" width="29.66015625" style="3" hidden="1" customWidth="1"/>
    <col min="21" max="21" width="16.33203125" style="3" hidden="1" customWidth="1"/>
    <col min="22" max="22" width="12.33203125" style="3" customWidth="1"/>
    <col min="23" max="23" width="16.33203125" style="3" customWidth="1"/>
    <col min="24" max="24" width="12.33203125" style="3" customWidth="1"/>
    <col min="25" max="25" width="15" style="3" customWidth="1"/>
    <col min="26" max="26" width="11" style="3" customWidth="1"/>
    <col min="27" max="27" width="15" style="3" customWidth="1"/>
    <col min="28" max="28" width="16.33203125" style="3" customWidth="1"/>
    <col min="29" max="29" width="11" style="3" customWidth="1"/>
    <col min="30" max="30" width="15" style="3" customWidth="1"/>
    <col min="31" max="31" width="16.33203125" style="3" customWidth="1"/>
    <col min="32" max="43" width="9.33203125" style="3" customWidth="1"/>
    <col min="44" max="65" width="9.33203125" style="3" hidden="1" customWidth="1"/>
    <col min="66" max="16384" width="9.33203125" style="3" customWidth="1"/>
  </cols>
  <sheetData>
    <row r="1" spans="1:70" ht="21.75" customHeight="1">
      <c r="A1" s="2"/>
      <c r="B1" s="158"/>
      <c r="C1" s="158"/>
      <c r="D1" s="253" t="s">
        <v>1</v>
      </c>
      <c r="E1" s="158"/>
      <c r="F1" s="254" t="s">
        <v>105</v>
      </c>
      <c r="G1" s="255" t="s">
        <v>106</v>
      </c>
      <c r="H1" s="255"/>
      <c r="I1" s="159"/>
      <c r="J1" s="254" t="s">
        <v>107</v>
      </c>
      <c r="K1" s="253" t="s">
        <v>108</v>
      </c>
      <c r="L1" s="254" t="s">
        <v>109</v>
      </c>
      <c r="M1" s="254"/>
      <c r="N1" s="254"/>
      <c r="O1" s="254"/>
      <c r="P1" s="254"/>
      <c r="Q1" s="254"/>
      <c r="R1" s="254"/>
      <c r="S1" s="254"/>
      <c r="T1" s="254"/>
      <c r="U1" s="219"/>
      <c r="V1" s="21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46" ht="36.75" customHeight="1">
      <c r="L2" s="221" t="s">
        <v>8</v>
      </c>
      <c r="M2" s="4"/>
      <c r="N2" s="4"/>
      <c r="O2" s="4"/>
      <c r="P2" s="4"/>
      <c r="Q2" s="4"/>
      <c r="R2" s="4"/>
      <c r="S2" s="4"/>
      <c r="T2" s="4"/>
      <c r="U2" s="4"/>
      <c r="V2" s="4"/>
      <c r="AT2" s="5" t="s">
        <v>91</v>
      </c>
    </row>
    <row r="3" spans="2:46" ht="6.75" customHeight="1">
      <c r="B3" s="6"/>
      <c r="C3" s="7"/>
      <c r="D3" s="7"/>
      <c r="E3" s="7"/>
      <c r="F3" s="7"/>
      <c r="G3" s="7"/>
      <c r="H3" s="7"/>
      <c r="I3" s="161"/>
      <c r="J3" s="7"/>
      <c r="K3" s="8"/>
      <c r="AT3" s="5" t="s">
        <v>25</v>
      </c>
    </row>
    <row r="4" spans="2:46" ht="36.75" customHeight="1">
      <c r="B4" s="9"/>
      <c r="C4" s="10"/>
      <c r="D4" s="11" t="s">
        <v>1422</v>
      </c>
      <c r="E4" s="10"/>
      <c r="F4" s="10"/>
      <c r="G4" s="10"/>
      <c r="H4" s="10"/>
      <c r="I4" s="162"/>
      <c r="J4" s="10"/>
      <c r="K4" s="12"/>
      <c r="M4" s="5" t="s">
        <v>13</v>
      </c>
      <c r="AT4" s="5" t="s">
        <v>6</v>
      </c>
    </row>
    <row r="5" spans="2:11" ht="6.75" customHeight="1">
      <c r="B5" s="9"/>
      <c r="C5" s="10"/>
      <c r="D5" s="10"/>
      <c r="E5" s="10"/>
      <c r="F5" s="10"/>
      <c r="G5" s="10"/>
      <c r="H5" s="10"/>
      <c r="I5" s="162"/>
      <c r="J5" s="10"/>
      <c r="K5" s="12"/>
    </row>
    <row r="6" spans="2:11" ht="13.5">
      <c r="B6" s="9"/>
      <c r="C6" s="10"/>
      <c r="D6" s="17" t="s">
        <v>19</v>
      </c>
      <c r="E6" s="10"/>
      <c r="F6" s="10"/>
      <c r="G6" s="10"/>
      <c r="H6" s="10"/>
      <c r="I6" s="162"/>
      <c r="J6" s="10"/>
      <c r="K6" s="12"/>
    </row>
    <row r="7" spans="2:11" ht="16.5" customHeight="1">
      <c r="B7" s="9"/>
      <c r="C7" s="10"/>
      <c r="D7" s="10"/>
      <c r="E7" s="23" t="str">
        <f>'Rekapitulace stavby'!K6</f>
        <v>Rekonstrukce kanalizace ul. Soukenická, Valchařská a Gorkého</v>
      </c>
      <c r="F7" s="13"/>
      <c r="G7" s="13"/>
      <c r="H7" s="13"/>
      <c r="I7" s="162"/>
      <c r="J7" s="10"/>
      <c r="K7" s="12"/>
    </row>
    <row r="8" spans="2:11" s="32" customFormat="1" ht="13.5">
      <c r="B8" s="25"/>
      <c r="C8" s="26"/>
      <c r="D8" s="17" t="s">
        <v>110</v>
      </c>
      <c r="E8" s="26"/>
      <c r="F8" s="26"/>
      <c r="G8" s="26"/>
      <c r="H8" s="26"/>
      <c r="I8" s="163"/>
      <c r="J8" s="26"/>
      <c r="K8" s="31"/>
    </row>
    <row r="9" spans="2:11" s="32" customFormat="1" ht="36.75" customHeight="1">
      <c r="B9" s="25"/>
      <c r="C9" s="26"/>
      <c r="D9" s="26"/>
      <c r="E9" s="164" t="s">
        <v>111</v>
      </c>
      <c r="F9" s="165"/>
      <c r="G9" s="165"/>
      <c r="H9" s="165"/>
      <c r="I9" s="163"/>
      <c r="J9" s="26"/>
      <c r="K9" s="31"/>
    </row>
    <row r="10" spans="2:11" s="32" customFormat="1" ht="12.75">
      <c r="B10" s="25"/>
      <c r="C10" s="26"/>
      <c r="D10" s="26"/>
      <c r="E10" s="26"/>
      <c r="F10" s="26"/>
      <c r="G10" s="26"/>
      <c r="H10" s="26"/>
      <c r="I10" s="163"/>
      <c r="J10" s="26"/>
      <c r="K10" s="31"/>
    </row>
    <row r="11" spans="2:11" s="32" customFormat="1" ht="14.25" customHeight="1">
      <c r="B11" s="25"/>
      <c r="C11" s="26"/>
      <c r="D11" s="17" t="s">
        <v>22</v>
      </c>
      <c r="E11" s="26"/>
      <c r="F11" s="17" t="s">
        <v>23</v>
      </c>
      <c r="G11" s="26"/>
      <c r="H11" s="26"/>
      <c r="I11" s="91" t="s">
        <v>24</v>
      </c>
      <c r="J11" s="17" t="s">
        <v>25</v>
      </c>
      <c r="K11" s="31"/>
    </row>
    <row r="12" spans="2:11" s="32" customFormat="1" ht="14.25" customHeight="1">
      <c r="B12" s="25"/>
      <c r="C12" s="26"/>
      <c r="D12" s="17" t="s">
        <v>27</v>
      </c>
      <c r="E12" s="26"/>
      <c r="F12" s="17" t="s">
        <v>28</v>
      </c>
      <c r="G12" s="26"/>
      <c r="H12" s="26"/>
      <c r="I12" s="91" t="s">
        <v>29</v>
      </c>
      <c r="J12" s="166" t="str">
        <f>'Rekapitulace stavby'!AN8</f>
        <v>28. 9. 2017</v>
      </c>
      <c r="K12" s="31"/>
    </row>
    <row r="13" spans="2:11" s="32" customFormat="1" ht="21.75" customHeight="1">
      <c r="B13" s="25"/>
      <c r="C13" s="26"/>
      <c r="D13" s="19" t="s">
        <v>32</v>
      </c>
      <c r="E13" s="26"/>
      <c r="F13" s="19" t="s">
        <v>33</v>
      </c>
      <c r="G13" s="26"/>
      <c r="H13" s="26"/>
      <c r="I13" s="137" t="s">
        <v>112</v>
      </c>
      <c r="J13" s="19" t="s">
        <v>113</v>
      </c>
      <c r="K13" s="31"/>
    </row>
    <row r="14" spans="2:11" s="32" customFormat="1" ht="14.25" customHeight="1">
      <c r="B14" s="25"/>
      <c r="C14" s="26"/>
      <c r="D14" s="17" t="s">
        <v>35</v>
      </c>
      <c r="E14" s="26"/>
      <c r="F14" s="26"/>
      <c r="G14" s="26"/>
      <c r="H14" s="26"/>
      <c r="I14" s="91" t="s">
        <v>36</v>
      </c>
      <c r="J14" s="17" t="s">
        <v>37</v>
      </c>
      <c r="K14" s="31"/>
    </row>
    <row r="15" spans="2:11" s="32" customFormat="1" ht="18" customHeight="1">
      <c r="B15" s="25"/>
      <c r="C15" s="26"/>
      <c r="D15" s="26"/>
      <c r="E15" s="17" t="s">
        <v>38</v>
      </c>
      <c r="F15" s="26"/>
      <c r="G15" s="26"/>
      <c r="H15" s="26"/>
      <c r="I15" s="91" t="s">
        <v>39</v>
      </c>
      <c r="J15" s="17" t="s">
        <v>40</v>
      </c>
      <c r="K15" s="31"/>
    </row>
    <row r="16" spans="2:11" s="32" customFormat="1" ht="6.75" customHeight="1">
      <c r="B16" s="25"/>
      <c r="C16" s="26"/>
      <c r="D16" s="26"/>
      <c r="E16" s="26"/>
      <c r="F16" s="26"/>
      <c r="G16" s="26"/>
      <c r="H16" s="26"/>
      <c r="I16" s="163"/>
      <c r="J16" s="26"/>
      <c r="K16" s="31"/>
    </row>
    <row r="17" spans="2:11" s="32" customFormat="1" ht="14.25" customHeight="1">
      <c r="B17" s="25"/>
      <c r="C17" s="26"/>
      <c r="D17" s="17" t="s">
        <v>41</v>
      </c>
      <c r="E17" s="26"/>
      <c r="F17" s="26"/>
      <c r="G17" s="26"/>
      <c r="H17" s="26"/>
      <c r="I17" s="91" t="s">
        <v>36</v>
      </c>
      <c r="J17" s="17">
        <f>IF('Rekapitulace stavby'!AN13="Vyplň údaj","",IF('Rekapitulace stavby'!AN13="","",'Rekapitulace stavby'!AN13))</f>
      </c>
      <c r="K17" s="31"/>
    </row>
    <row r="18" spans="2:11" s="32" customFormat="1" ht="18" customHeight="1">
      <c r="B18" s="25"/>
      <c r="C18" s="26"/>
      <c r="D18" s="26"/>
      <c r="E18" s="17">
        <f>IF('Rekapitulace stavby'!E14="Vyplň údaj","",IF('Rekapitulace stavby'!E14="","",'Rekapitulace stavby'!E14))</f>
      </c>
      <c r="F18" s="26"/>
      <c r="G18" s="26"/>
      <c r="H18" s="26"/>
      <c r="I18" s="91" t="s">
        <v>39</v>
      </c>
      <c r="J18" s="17">
        <f>IF('Rekapitulace stavby'!AN14="Vyplň údaj","",IF('Rekapitulace stavby'!AN14="","",'Rekapitulace stavby'!AN14))</f>
      </c>
      <c r="K18" s="31"/>
    </row>
    <row r="19" spans="2:11" s="32" customFormat="1" ht="6.75" customHeight="1">
      <c r="B19" s="25"/>
      <c r="C19" s="26"/>
      <c r="D19" s="26"/>
      <c r="E19" s="26"/>
      <c r="F19" s="26"/>
      <c r="G19" s="26"/>
      <c r="H19" s="26"/>
      <c r="I19" s="163"/>
      <c r="J19" s="26"/>
      <c r="K19" s="31"/>
    </row>
    <row r="20" spans="2:11" s="32" customFormat="1" ht="14.25" customHeight="1">
      <c r="B20" s="25"/>
      <c r="C20" s="26"/>
      <c r="D20" s="17" t="s">
        <v>43</v>
      </c>
      <c r="E20" s="26"/>
      <c r="F20" s="26"/>
      <c r="G20" s="26"/>
      <c r="H20" s="26"/>
      <c r="I20" s="91" t="s">
        <v>36</v>
      </c>
      <c r="J20" s="17" t="s">
        <v>44</v>
      </c>
      <c r="K20" s="31"/>
    </row>
    <row r="21" spans="2:11" s="32" customFormat="1" ht="18" customHeight="1">
      <c r="B21" s="25"/>
      <c r="C21" s="26"/>
      <c r="D21" s="26"/>
      <c r="E21" s="17" t="s">
        <v>45</v>
      </c>
      <c r="F21" s="26"/>
      <c r="G21" s="26"/>
      <c r="H21" s="26"/>
      <c r="I21" s="91" t="s">
        <v>39</v>
      </c>
      <c r="J21" s="17" t="s">
        <v>46</v>
      </c>
      <c r="K21" s="31"/>
    </row>
    <row r="22" spans="2:11" s="32" customFormat="1" ht="6.75" customHeight="1">
      <c r="B22" s="25"/>
      <c r="C22" s="26"/>
      <c r="D22" s="26"/>
      <c r="E22" s="26"/>
      <c r="F22" s="26"/>
      <c r="G22" s="26"/>
      <c r="H22" s="26"/>
      <c r="I22" s="163"/>
      <c r="J22" s="26"/>
      <c r="K22" s="31"/>
    </row>
    <row r="23" spans="2:11" s="32" customFormat="1" ht="14.25" customHeight="1">
      <c r="B23" s="25"/>
      <c r="C23" s="26"/>
      <c r="D23" s="17" t="s">
        <v>48</v>
      </c>
      <c r="E23" s="26"/>
      <c r="F23" s="26"/>
      <c r="G23" s="26"/>
      <c r="H23" s="26"/>
      <c r="I23" s="163"/>
      <c r="J23" s="26"/>
      <c r="K23" s="31"/>
    </row>
    <row r="24" spans="2:11" s="171" customFormat="1" ht="42.75" customHeight="1">
      <c r="B24" s="167"/>
      <c r="C24" s="168"/>
      <c r="D24" s="168"/>
      <c r="E24" s="23" t="s">
        <v>114</v>
      </c>
      <c r="F24" s="23"/>
      <c r="G24" s="23"/>
      <c r="H24" s="23"/>
      <c r="I24" s="169"/>
      <c r="J24" s="168"/>
      <c r="K24" s="170"/>
    </row>
    <row r="25" spans="2:11" s="32" customFormat="1" ht="6.75" customHeight="1">
      <c r="B25" s="25"/>
      <c r="C25" s="26"/>
      <c r="D25" s="26"/>
      <c r="E25" s="26"/>
      <c r="F25" s="26"/>
      <c r="G25" s="26"/>
      <c r="H25" s="26"/>
      <c r="I25" s="163"/>
      <c r="J25" s="26"/>
      <c r="K25" s="31"/>
    </row>
    <row r="26" spans="2:11" s="32" customFormat="1" ht="6.75" customHeight="1">
      <c r="B26" s="25"/>
      <c r="C26" s="26"/>
      <c r="D26" s="58"/>
      <c r="E26" s="58"/>
      <c r="F26" s="58"/>
      <c r="G26" s="58"/>
      <c r="H26" s="58"/>
      <c r="I26" s="172"/>
      <c r="J26" s="58"/>
      <c r="K26" s="173"/>
    </row>
    <row r="27" spans="2:11" s="32" customFormat="1" ht="24.75" customHeight="1">
      <c r="B27" s="25"/>
      <c r="C27" s="26"/>
      <c r="D27" s="174" t="s">
        <v>50</v>
      </c>
      <c r="E27" s="26"/>
      <c r="F27" s="26"/>
      <c r="G27" s="26"/>
      <c r="H27" s="26"/>
      <c r="I27" s="163"/>
      <c r="J27" s="256">
        <f>ROUNDUP(J86,2)</f>
        <v>0</v>
      </c>
      <c r="K27" s="31"/>
    </row>
    <row r="28" spans="2:11" s="32" customFormat="1" ht="6.75" customHeight="1">
      <c r="B28" s="25"/>
      <c r="C28" s="26"/>
      <c r="D28" s="58"/>
      <c r="E28" s="58"/>
      <c r="F28" s="58"/>
      <c r="G28" s="58"/>
      <c r="H28" s="58"/>
      <c r="I28" s="172"/>
      <c r="J28" s="58"/>
      <c r="K28" s="173"/>
    </row>
    <row r="29" spans="2:11" s="32" customFormat="1" ht="14.25" customHeight="1">
      <c r="B29" s="25"/>
      <c r="C29" s="26"/>
      <c r="D29" s="26"/>
      <c r="E29" s="26"/>
      <c r="F29" s="257" t="s">
        <v>52</v>
      </c>
      <c r="G29" s="26"/>
      <c r="H29" s="26"/>
      <c r="I29" s="258" t="s">
        <v>51</v>
      </c>
      <c r="J29" s="257" t="s">
        <v>53</v>
      </c>
      <c r="K29" s="31"/>
    </row>
    <row r="30" spans="2:11" s="32" customFormat="1" ht="14.25" customHeight="1">
      <c r="B30" s="25"/>
      <c r="C30" s="26"/>
      <c r="D30" s="225" t="s">
        <v>54</v>
      </c>
      <c r="E30" s="225" t="s">
        <v>55</v>
      </c>
      <c r="F30" s="259">
        <f>ROUNDUP(SUM(BE86:BE666),2)</f>
        <v>0</v>
      </c>
      <c r="G30" s="26"/>
      <c r="H30" s="26"/>
      <c r="I30" s="260">
        <v>0.21</v>
      </c>
      <c r="J30" s="259">
        <f>ROUNDUP(ROUNDUP((SUM(BE86:BE666)),2)*I30,1)</f>
        <v>0</v>
      </c>
      <c r="K30" s="31"/>
    </row>
    <row r="31" spans="2:11" s="32" customFormat="1" ht="14.25" customHeight="1">
      <c r="B31" s="25"/>
      <c r="C31" s="26"/>
      <c r="D31" s="26"/>
      <c r="E31" s="225" t="s">
        <v>56</v>
      </c>
      <c r="F31" s="259">
        <f>ROUNDUP(SUM(BF86:BF666),2)</f>
        <v>0</v>
      </c>
      <c r="G31" s="26"/>
      <c r="H31" s="26"/>
      <c r="I31" s="260">
        <v>0.15</v>
      </c>
      <c r="J31" s="259">
        <f>ROUNDUP(ROUNDUP((SUM(BF86:BF666)),2)*I31,1)</f>
        <v>0</v>
      </c>
      <c r="K31" s="31"/>
    </row>
    <row r="32" spans="2:11" s="32" customFormat="1" ht="14.25" customHeight="1" hidden="1">
      <c r="B32" s="25"/>
      <c r="C32" s="26"/>
      <c r="D32" s="26"/>
      <c r="E32" s="225" t="s">
        <v>57</v>
      </c>
      <c r="F32" s="259">
        <f>ROUNDUP(SUM(BG86:BG666),2)</f>
        <v>0</v>
      </c>
      <c r="G32" s="26"/>
      <c r="H32" s="26"/>
      <c r="I32" s="260">
        <v>0.21</v>
      </c>
      <c r="J32" s="259">
        <v>0</v>
      </c>
      <c r="K32" s="31"/>
    </row>
    <row r="33" spans="2:11" s="32" customFormat="1" ht="14.25" customHeight="1" hidden="1">
      <c r="B33" s="25"/>
      <c r="C33" s="26"/>
      <c r="D33" s="26"/>
      <c r="E33" s="225" t="s">
        <v>58</v>
      </c>
      <c r="F33" s="259">
        <f>ROUNDUP(SUM(BH86:BH666),2)</f>
        <v>0</v>
      </c>
      <c r="G33" s="26"/>
      <c r="H33" s="26"/>
      <c r="I33" s="260">
        <v>0.15</v>
      </c>
      <c r="J33" s="259">
        <v>0</v>
      </c>
      <c r="K33" s="31"/>
    </row>
    <row r="34" spans="2:11" s="32" customFormat="1" ht="14.25" customHeight="1" hidden="1">
      <c r="B34" s="25"/>
      <c r="C34" s="26"/>
      <c r="D34" s="26"/>
      <c r="E34" s="225" t="s">
        <v>59</v>
      </c>
      <c r="F34" s="259">
        <f>ROUNDUP(SUM(BI86:BI666),2)</f>
        <v>0</v>
      </c>
      <c r="G34" s="26"/>
      <c r="H34" s="26"/>
      <c r="I34" s="260">
        <v>0</v>
      </c>
      <c r="J34" s="259">
        <v>0</v>
      </c>
      <c r="K34" s="31"/>
    </row>
    <row r="35" spans="2:11" s="32" customFormat="1" ht="6.75" customHeight="1">
      <c r="B35" s="25"/>
      <c r="C35" s="26"/>
      <c r="D35" s="26"/>
      <c r="E35" s="26"/>
      <c r="F35" s="26"/>
      <c r="G35" s="26"/>
      <c r="H35" s="26"/>
      <c r="I35" s="163"/>
      <c r="J35" s="26"/>
      <c r="K35" s="31"/>
    </row>
    <row r="36" spans="2:11" s="32" customFormat="1" ht="24.75" customHeight="1">
      <c r="B36" s="25"/>
      <c r="C36" s="175"/>
      <c r="D36" s="176" t="s">
        <v>60</v>
      </c>
      <c r="E36" s="63"/>
      <c r="F36" s="63"/>
      <c r="G36" s="177" t="s">
        <v>61</v>
      </c>
      <c r="H36" s="178" t="s">
        <v>62</v>
      </c>
      <c r="I36" s="179"/>
      <c r="J36" s="180">
        <f>SUM(J27:J34)</f>
        <v>0</v>
      </c>
      <c r="K36" s="181"/>
    </row>
    <row r="37" spans="2:11" s="32" customFormat="1" ht="14.25" customHeight="1">
      <c r="B37" s="42"/>
      <c r="C37" s="43"/>
      <c r="D37" s="43"/>
      <c r="E37" s="43"/>
      <c r="F37" s="43"/>
      <c r="G37" s="43"/>
      <c r="H37" s="43"/>
      <c r="I37" s="182"/>
      <c r="J37" s="43"/>
      <c r="K37" s="44"/>
    </row>
    <row r="41" spans="2:11" s="32" customFormat="1" ht="6.75" customHeight="1">
      <c r="B41" s="45"/>
      <c r="C41" s="46"/>
      <c r="D41" s="46"/>
      <c r="E41" s="46"/>
      <c r="F41" s="46"/>
      <c r="G41" s="46"/>
      <c r="H41" s="46"/>
      <c r="I41" s="183"/>
      <c r="J41" s="46"/>
      <c r="K41" s="184"/>
    </row>
    <row r="42" spans="2:11" s="32" customFormat="1" ht="36.75" customHeight="1">
      <c r="B42" s="25"/>
      <c r="C42" s="11" t="s">
        <v>1423</v>
      </c>
      <c r="D42" s="26"/>
      <c r="E42" s="26"/>
      <c r="F42" s="26"/>
      <c r="G42" s="26"/>
      <c r="H42" s="26"/>
      <c r="I42" s="163"/>
      <c r="J42" s="26"/>
      <c r="K42" s="31"/>
    </row>
    <row r="43" spans="2:11" s="32" customFormat="1" ht="6.75" customHeight="1">
      <c r="B43" s="25"/>
      <c r="C43" s="26"/>
      <c r="D43" s="26"/>
      <c r="E43" s="26"/>
      <c r="F43" s="26"/>
      <c r="G43" s="26"/>
      <c r="H43" s="26"/>
      <c r="I43" s="163"/>
      <c r="J43" s="26"/>
      <c r="K43" s="31"/>
    </row>
    <row r="44" spans="2:11" s="32" customFormat="1" ht="14.25" customHeight="1">
      <c r="B44" s="25"/>
      <c r="C44" s="17" t="s">
        <v>19</v>
      </c>
      <c r="D44" s="26"/>
      <c r="E44" s="26"/>
      <c r="F44" s="26"/>
      <c r="G44" s="26"/>
      <c r="H44" s="26"/>
      <c r="I44" s="163"/>
      <c r="J44" s="26"/>
      <c r="K44" s="31"/>
    </row>
    <row r="45" spans="2:11" s="32" customFormat="1" ht="16.5" customHeight="1">
      <c r="B45" s="25"/>
      <c r="C45" s="26"/>
      <c r="D45" s="26"/>
      <c r="E45" s="23" t="str">
        <f>E7</f>
        <v>Rekonstrukce kanalizace ul. Soukenická, Valchařská a Gorkého</v>
      </c>
      <c r="F45" s="13"/>
      <c r="G45" s="13"/>
      <c r="H45" s="13"/>
      <c r="I45" s="163"/>
      <c r="J45" s="26"/>
      <c r="K45" s="31"/>
    </row>
    <row r="46" spans="2:11" s="32" customFormat="1" ht="14.25" customHeight="1">
      <c r="B46" s="25"/>
      <c r="C46" s="17" t="s">
        <v>110</v>
      </c>
      <c r="D46" s="26"/>
      <c r="E46" s="26"/>
      <c r="F46" s="26"/>
      <c r="G46" s="26"/>
      <c r="H46" s="26"/>
      <c r="I46" s="163"/>
      <c r="J46" s="26"/>
      <c r="K46" s="31"/>
    </row>
    <row r="47" spans="2:11" s="32" customFormat="1" ht="17.25" customHeight="1">
      <c r="B47" s="25"/>
      <c r="C47" s="26"/>
      <c r="D47" s="26"/>
      <c r="E47" s="164" t="str">
        <f>E9</f>
        <v>SO 01 - Kanalizace ul. Soukenická, Valchařská</v>
      </c>
      <c r="F47" s="165"/>
      <c r="G47" s="165"/>
      <c r="H47" s="165"/>
      <c r="I47" s="163"/>
      <c r="J47" s="26"/>
      <c r="K47" s="31"/>
    </row>
    <row r="48" spans="2:11" s="32" customFormat="1" ht="6.75" customHeight="1">
      <c r="B48" s="25"/>
      <c r="C48" s="26"/>
      <c r="D48" s="26"/>
      <c r="E48" s="26"/>
      <c r="F48" s="26"/>
      <c r="G48" s="26"/>
      <c r="H48" s="26"/>
      <c r="I48" s="163"/>
      <c r="J48" s="26"/>
      <c r="K48" s="31"/>
    </row>
    <row r="49" spans="2:11" s="32" customFormat="1" ht="18" customHeight="1">
      <c r="B49" s="25"/>
      <c r="C49" s="17" t="s">
        <v>27</v>
      </c>
      <c r="D49" s="26"/>
      <c r="E49" s="26"/>
      <c r="F49" s="17" t="str">
        <f>F12</f>
        <v>Ostrava</v>
      </c>
      <c r="G49" s="26"/>
      <c r="H49" s="26"/>
      <c r="I49" s="91" t="s">
        <v>29</v>
      </c>
      <c r="J49" s="166" t="str">
        <f>IF(J12="","",J12)</f>
        <v>28. 9. 2017</v>
      </c>
      <c r="K49" s="31"/>
    </row>
    <row r="50" spans="2:11" s="32" customFormat="1" ht="6.75" customHeight="1">
      <c r="B50" s="25"/>
      <c r="C50" s="26"/>
      <c r="D50" s="26"/>
      <c r="E50" s="26"/>
      <c r="F50" s="26"/>
      <c r="G50" s="26"/>
      <c r="H50" s="26"/>
      <c r="I50" s="163"/>
      <c r="J50" s="26"/>
      <c r="K50" s="31"/>
    </row>
    <row r="51" spans="2:11" s="32" customFormat="1" ht="13.5">
      <c r="B51" s="25"/>
      <c r="C51" s="17" t="s">
        <v>35</v>
      </c>
      <c r="D51" s="26"/>
      <c r="E51" s="26"/>
      <c r="F51" s="17" t="str">
        <f>E15</f>
        <v>Statutární město Ostrava</v>
      </c>
      <c r="G51" s="26"/>
      <c r="H51" s="26"/>
      <c r="I51" s="91" t="s">
        <v>43</v>
      </c>
      <c r="J51" s="23" t="str">
        <f>E21</f>
        <v>Koneko,spol.s r.o.(ÚRS2017/2-KROS4)</v>
      </c>
      <c r="K51" s="31"/>
    </row>
    <row r="52" spans="2:11" s="32" customFormat="1" ht="14.25" customHeight="1">
      <c r="B52" s="25"/>
      <c r="C52" s="17" t="s">
        <v>41</v>
      </c>
      <c r="D52" s="26"/>
      <c r="E52" s="26"/>
      <c r="F52" s="17">
        <f>IF(E18="","",E18)</f>
      </c>
      <c r="G52" s="26"/>
      <c r="H52" s="26"/>
      <c r="I52" s="163"/>
      <c r="J52" s="185"/>
      <c r="K52" s="31"/>
    </row>
    <row r="53" spans="2:11" s="32" customFormat="1" ht="9.75" customHeight="1">
      <c r="B53" s="25"/>
      <c r="C53" s="26"/>
      <c r="D53" s="26"/>
      <c r="E53" s="26"/>
      <c r="F53" s="26"/>
      <c r="G53" s="26"/>
      <c r="H53" s="26"/>
      <c r="I53" s="163"/>
      <c r="J53" s="26"/>
      <c r="K53" s="31"/>
    </row>
    <row r="54" spans="2:11" s="32" customFormat="1" ht="29.25" customHeight="1">
      <c r="B54" s="25"/>
      <c r="C54" s="186" t="s">
        <v>115</v>
      </c>
      <c r="D54" s="175"/>
      <c r="E54" s="175"/>
      <c r="F54" s="175"/>
      <c r="G54" s="175"/>
      <c r="H54" s="175"/>
      <c r="I54" s="187"/>
      <c r="J54" s="188" t="s">
        <v>116</v>
      </c>
      <c r="K54" s="189"/>
    </row>
    <row r="55" spans="2:11" s="32" customFormat="1" ht="9.75" customHeight="1">
      <c r="B55" s="25"/>
      <c r="C55" s="26"/>
      <c r="D55" s="26"/>
      <c r="E55" s="26"/>
      <c r="F55" s="26"/>
      <c r="G55" s="26"/>
      <c r="H55" s="26"/>
      <c r="I55" s="163"/>
      <c r="J55" s="26"/>
      <c r="K55" s="31"/>
    </row>
    <row r="56" spans="2:47" s="32" customFormat="1" ht="29.25" customHeight="1">
      <c r="B56" s="25"/>
      <c r="C56" s="261" t="s">
        <v>117</v>
      </c>
      <c r="D56" s="26"/>
      <c r="E56" s="26"/>
      <c r="F56" s="26"/>
      <c r="G56" s="26"/>
      <c r="H56" s="26"/>
      <c r="I56" s="163"/>
      <c r="J56" s="256">
        <f>J86</f>
        <v>0</v>
      </c>
      <c r="K56" s="31"/>
      <c r="AU56" s="5" t="s">
        <v>118</v>
      </c>
    </row>
    <row r="57" spans="2:11" s="269" customFormat="1" ht="24.75" customHeight="1">
      <c r="B57" s="262"/>
      <c r="C57" s="263"/>
      <c r="D57" s="264" t="s">
        <v>119</v>
      </c>
      <c r="E57" s="265"/>
      <c r="F57" s="265"/>
      <c r="G57" s="265"/>
      <c r="H57" s="265"/>
      <c r="I57" s="266"/>
      <c r="J57" s="267">
        <f>J87</f>
        <v>0</v>
      </c>
      <c r="K57" s="268"/>
    </row>
    <row r="58" spans="2:11" s="277" customFormat="1" ht="19.5" customHeight="1">
      <c r="B58" s="270"/>
      <c r="C58" s="271"/>
      <c r="D58" s="272" t="s">
        <v>120</v>
      </c>
      <c r="E58" s="273"/>
      <c r="F58" s="273"/>
      <c r="G58" s="273"/>
      <c r="H58" s="273"/>
      <c r="I58" s="274"/>
      <c r="J58" s="275">
        <f>J88</f>
        <v>0</v>
      </c>
      <c r="K58" s="276"/>
    </row>
    <row r="59" spans="2:11" s="277" customFormat="1" ht="19.5" customHeight="1">
      <c r="B59" s="270"/>
      <c r="C59" s="271"/>
      <c r="D59" s="272" t="s">
        <v>121</v>
      </c>
      <c r="E59" s="273"/>
      <c r="F59" s="273"/>
      <c r="G59" s="273"/>
      <c r="H59" s="273"/>
      <c r="I59" s="274"/>
      <c r="J59" s="275">
        <f>J324</f>
        <v>0</v>
      </c>
      <c r="K59" s="276"/>
    </row>
    <row r="60" spans="2:11" s="277" customFormat="1" ht="19.5" customHeight="1">
      <c r="B60" s="270"/>
      <c r="C60" s="271"/>
      <c r="D60" s="272" t="s">
        <v>122</v>
      </c>
      <c r="E60" s="273"/>
      <c r="F60" s="273"/>
      <c r="G60" s="273"/>
      <c r="H60" s="273"/>
      <c r="I60" s="274"/>
      <c r="J60" s="275">
        <f>J354</f>
        <v>0</v>
      </c>
      <c r="K60" s="276"/>
    </row>
    <row r="61" spans="2:11" s="277" customFormat="1" ht="19.5" customHeight="1">
      <c r="B61" s="270"/>
      <c r="C61" s="271"/>
      <c r="D61" s="272" t="s">
        <v>123</v>
      </c>
      <c r="E61" s="273"/>
      <c r="F61" s="273"/>
      <c r="G61" s="273"/>
      <c r="H61" s="273"/>
      <c r="I61" s="274"/>
      <c r="J61" s="275">
        <f>J385</f>
        <v>0</v>
      </c>
      <c r="K61" s="276"/>
    </row>
    <row r="62" spans="2:11" s="277" customFormat="1" ht="19.5" customHeight="1">
      <c r="B62" s="270"/>
      <c r="C62" s="271"/>
      <c r="D62" s="272" t="s">
        <v>124</v>
      </c>
      <c r="E62" s="273"/>
      <c r="F62" s="273"/>
      <c r="G62" s="273"/>
      <c r="H62" s="273"/>
      <c r="I62" s="274"/>
      <c r="J62" s="275">
        <f>J467</f>
        <v>0</v>
      </c>
      <c r="K62" s="276"/>
    </row>
    <row r="63" spans="2:11" s="277" customFormat="1" ht="19.5" customHeight="1">
      <c r="B63" s="270"/>
      <c r="C63" s="271"/>
      <c r="D63" s="272" t="s">
        <v>125</v>
      </c>
      <c r="E63" s="273"/>
      <c r="F63" s="273"/>
      <c r="G63" s="273"/>
      <c r="H63" s="273"/>
      <c r="I63" s="274"/>
      <c r="J63" s="275">
        <f>J593</f>
        <v>0</v>
      </c>
      <c r="K63" s="276"/>
    </row>
    <row r="64" spans="2:11" s="277" customFormat="1" ht="19.5" customHeight="1">
      <c r="B64" s="270"/>
      <c r="C64" s="271"/>
      <c r="D64" s="272" t="s">
        <v>126</v>
      </c>
      <c r="E64" s="273"/>
      <c r="F64" s="273"/>
      <c r="G64" s="273"/>
      <c r="H64" s="273"/>
      <c r="I64" s="274"/>
      <c r="J64" s="275">
        <f>J645</f>
        <v>0</v>
      </c>
      <c r="K64" s="276"/>
    </row>
    <row r="65" spans="2:11" s="269" customFormat="1" ht="24.75" customHeight="1">
      <c r="B65" s="262"/>
      <c r="C65" s="263"/>
      <c r="D65" s="264" t="s">
        <v>127</v>
      </c>
      <c r="E65" s="265"/>
      <c r="F65" s="265"/>
      <c r="G65" s="265"/>
      <c r="H65" s="265"/>
      <c r="I65" s="266"/>
      <c r="J65" s="267">
        <f>J648</f>
        <v>0</v>
      </c>
      <c r="K65" s="268"/>
    </row>
    <row r="66" spans="2:11" s="277" customFormat="1" ht="19.5" customHeight="1">
      <c r="B66" s="270"/>
      <c r="C66" s="271"/>
      <c r="D66" s="272" t="s">
        <v>128</v>
      </c>
      <c r="E66" s="273"/>
      <c r="F66" s="273"/>
      <c r="G66" s="273"/>
      <c r="H66" s="273"/>
      <c r="I66" s="274"/>
      <c r="J66" s="275">
        <f>J649</f>
        <v>0</v>
      </c>
      <c r="K66" s="276"/>
    </row>
    <row r="67" spans="2:11" s="32" customFormat="1" ht="21.75" customHeight="1">
      <c r="B67" s="25"/>
      <c r="C67" s="26"/>
      <c r="D67" s="26"/>
      <c r="E67" s="26"/>
      <c r="F67" s="26"/>
      <c r="G67" s="26"/>
      <c r="H67" s="26"/>
      <c r="I67" s="163"/>
      <c r="J67" s="26"/>
      <c r="K67" s="31"/>
    </row>
    <row r="68" spans="2:11" s="32" customFormat="1" ht="6.75" customHeight="1">
      <c r="B68" s="42"/>
      <c r="C68" s="43"/>
      <c r="D68" s="43"/>
      <c r="E68" s="43"/>
      <c r="F68" s="43"/>
      <c r="G68" s="43"/>
      <c r="H68" s="43"/>
      <c r="I68" s="182"/>
      <c r="J68" s="43"/>
      <c r="K68" s="44"/>
    </row>
    <row r="72" spans="2:12" s="32" customFormat="1" ht="6.75" customHeight="1">
      <c r="B72" s="45"/>
      <c r="C72" s="46"/>
      <c r="D72" s="46"/>
      <c r="E72" s="46"/>
      <c r="F72" s="46"/>
      <c r="G72" s="46"/>
      <c r="H72" s="46"/>
      <c r="I72" s="183"/>
      <c r="J72" s="46"/>
      <c r="K72" s="46"/>
      <c r="L72" s="25"/>
    </row>
    <row r="73" spans="2:12" s="32" customFormat="1" ht="36.75" customHeight="1">
      <c r="B73" s="25"/>
      <c r="C73" s="47" t="s">
        <v>1424</v>
      </c>
      <c r="L73" s="25"/>
    </row>
    <row r="74" spans="2:12" s="32" customFormat="1" ht="6.75" customHeight="1">
      <c r="B74" s="25"/>
      <c r="L74" s="25"/>
    </row>
    <row r="75" spans="2:12" s="32" customFormat="1" ht="14.25" customHeight="1">
      <c r="B75" s="25"/>
      <c r="C75" s="191" t="s">
        <v>19</v>
      </c>
      <c r="L75" s="25"/>
    </row>
    <row r="76" spans="2:12" s="32" customFormat="1" ht="16.5" customHeight="1">
      <c r="B76" s="25"/>
      <c r="E76" s="278" t="str">
        <f>E7</f>
        <v>Rekonstrukce kanalizace ul. Soukenická, Valchařská a Gorkého</v>
      </c>
      <c r="F76" s="279"/>
      <c r="G76" s="279"/>
      <c r="H76" s="279"/>
      <c r="L76" s="25"/>
    </row>
    <row r="77" spans="2:12" s="32" customFormat="1" ht="14.25" customHeight="1">
      <c r="B77" s="25"/>
      <c r="C77" s="191" t="s">
        <v>110</v>
      </c>
      <c r="L77" s="25"/>
    </row>
    <row r="78" spans="2:12" s="32" customFormat="1" ht="17.25" customHeight="1">
      <c r="B78" s="25"/>
      <c r="E78" s="53" t="str">
        <f>E9</f>
        <v>SO 01 - Kanalizace ul. Soukenická, Valchařská</v>
      </c>
      <c r="F78" s="190"/>
      <c r="G78" s="190"/>
      <c r="H78" s="190"/>
      <c r="L78" s="25"/>
    </row>
    <row r="79" spans="2:12" s="32" customFormat="1" ht="6.75" customHeight="1">
      <c r="B79" s="25"/>
      <c r="L79" s="25"/>
    </row>
    <row r="80" spans="2:12" s="32" customFormat="1" ht="18" customHeight="1">
      <c r="B80" s="25"/>
      <c r="C80" s="191" t="s">
        <v>27</v>
      </c>
      <c r="F80" s="191" t="str">
        <f>F12</f>
        <v>Ostrava</v>
      </c>
      <c r="I80" s="110" t="s">
        <v>29</v>
      </c>
      <c r="J80" s="192" t="str">
        <f>IF(J12="","",J12)</f>
        <v>28. 9. 2017</v>
      </c>
      <c r="L80" s="25"/>
    </row>
    <row r="81" spans="2:12" s="32" customFormat="1" ht="6.75" customHeight="1">
      <c r="B81" s="25"/>
      <c r="L81" s="25"/>
    </row>
    <row r="82" spans="2:12" s="32" customFormat="1" ht="13.5">
      <c r="B82" s="25"/>
      <c r="C82" s="191" t="s">
        <v>35</v>
      </c>
      <c r="F82" s="191" t="str">
        <f>E15</f>
        <v>Statutární město Ostrava</v>
      </c>
      <c r="I82" s="110" t="s">
        <v>43</v>
      </c>
      <c r="J82" s="191" t="str">
        <f>E21</f>
        <v>Koneko,spol.s r.o.(ÚRS2017/2-KROS4)</v>
      </c>
      <c r="L82" s="25"/>
    </row>
    <row r="83" spans="2:12" s="32" customFormat="1" ht="14.25" customHeight="1">
      <c r="B83" s="25"/>
      <c r="C83" s="191" t="s">
        <v>41</v>
      </c>
      <c r="F83" s="191">
        <f>IF(E18="","",E18)</f>
      </c>
      <c r="L83" s="25"/>
    </row>
    <row r="84" spans="2:12" s="32" customFormat="1" ht="9.75" customHeight="1">
      <c r="B84" s="25"/>
      <c r="L84" s="25"/>
    </row>
    <row r="85" spans="2:20" s="198" customFormat="1" ht="29.25" customHeight="1">
      <c r="B85" s="193"/>
      <c r="C85" s="194" t="s">
        <v>129</v>
      </c>
      <c r="D85" s="195" t="s">
        <v>68</v>
      </c>
      <c r="E85" s="195" t="s">
        <v>64</v>
      </c>
      <c r="F85" s="195" t="s">
        <v>130</v>
      </c>
      <c r="G85" s="195" t="s">
        <v>131</v>
      </c>
      <c r="H85" s="195" t="s">
        <v>132</v>
      </c>
      <c r="I85" s="196" t="s">
        <v>133</v>
      </c>
      <c r="J85" s="195" t="s">
        <v>116</v>
      </c>
      <c r="K85" s="197" t="s">
        <v>134</v>
      </c>
      <c r="L85" s="193"/>
      <c r="M85" s="231" t="s">
        <v>135</v>
      </c>
      <c r="N85" s="232" t="s">
        <v>54</v>
      </c>
      <c r="O85" s="232" t="s">
        <v>136</v>
      </c>
      <c r="P85" s="232" t="s">
        <v>137</v>
      </c>
      <c r="Q85" s="232" t="s">
        <v>138</v>
      </c>
      <c r="R85" s="232" t="s">
        <v>139</v>
      </c>
      <c r="S85" s="232" t="s">
        <v>140</v>
      </c>
      <c r="T85" s="233" t="s">
        <v>141</v>
      </c>
    </row>
    <row r="86" spans="2:63" s="32" customFormat="1" ht="29.25" customHeight="1">
      <c r="B86" s="25"/>
      <c r="C86" s="51" t="s">
        <v>117</v>
      </c>
      <c r="J86" s="280">
        <f>BK86</f>
        <v>0</v>
      </c>
      <c r="L86" s="25"/>
      <c r="M86" s="67"/>
      <c r="N86" s="58"/>
      <c r="O86" s="58"/>
      <c r="P86" s="281">
        <f>P87+P648</f>
        <v>0</v>
      </c>
      <c r="Q86" s="58"/>
      <c r="R86" s="281">
        <f>R87+R648</f>
        <v>2080.3642415199997</v>
      </c>
      <c r="S86" s="58"/>
      <c r="T86" s="282">
        <f>T87+T648</f>
        <v>810.96</v>
      </c>
      <c r="AT86" s="5" t="s">
        <v>82</v>
      </c>
      <c r="AU86" s="5" t="s">
        <v>118</v>
      </c>
      <c r="BK86" s="199">
        <f>BK87+BK648</f>
        <v>0</v>
      </c>
    </row>
    <row r="87" spans="2:63" s="284" customFormat="1" ht="36.75" customHeight="1">
      <c r="B87" s="283"/>
      <c r="D87" s="285" t="s">
        <v>82</v>
      </c>
      <c r="E87" s="286" t="s">
        <v>142</v>
      </c>
      <c r="F87" s="286" t="s">
        <v>143</v>
      </c>
      <c r="I87" s="287"/>
      <c r="J87" s="288">
        <f>BK87</f>
        <v>0</v>
      </c>
      <c r="L87" s="283"/>
      <c r="M87" s="289"/>
      <c r="N87" s="290"/>
      <c r="O87" s="290"/>
      <c r="P87" s="291">
        <f>P88+P324+P354+P385+P467+P593+P645</f>
        <v>0</v>
      </c>
      <c r="Q87" s="290"/>
      <c r="R87" s="291">
        <f>R88+R324+R354+R385+R467+R593+R645</f>
        <v>2080.3642415199997</v>
      </c>
      <c r="S87" s="290"/>
      <c r="T87" s="292">
        <f>T88+T324+T354+T385+T467+T593+T645</f>
        <v>810.96</v>
      </c>
      <c r="AR87" s="285" t="s">
        <v>26</v>
      </c>
      <c r="AT87" s="293" t="s">
        <v>82</v>
      </c>
      <c r="AU87" s="293" t="s">
        <v>83</v>
      </c>
      <c r="AY87" s="285" t="s">
        <v>144</v>
      </c>
      <c r="BK87" s="208">
        <f>BK88+BK324+BK354+BK385+BK467+BK593+BK645</f>
        <v>0</v>
      </c>
    </row>
    <row r="88" spans="2:63" s="284" customFormat="1" ht="19.5" customHeight="1">
      <c r="B88" s="283"/>
      <c r="D88" s="285" t="s">
        <v>82</v>
      </c>
      <c r="E88" s="294" t="s">
        <v>26</v>
      </c>
      <c r="F88" s="294" t="s">
        <v>145</v>
      </c>
      <c r="I88" s="287"/>
      <c r="J88" s="295">
        <f>BK88</f>
        <v>0</v>
      </c>
      <c r="L88" s="283"/>
      <c r="M88" s="289"/>
      <c r="N88" s="290"/>
      <c r="O88" s="290"/>
      <c r="P88" s="291">
        <f>SUM(P89:P323)</f>
        <v>0</v>
      </c>
      <c r="Q88" s="290"/>
      <c r="R88" s="291">
        <f>SUM(R89:R323)</f>
        <v>1678.0603099999998</v>
      </c>
      <c r="S88" s="290"/>
      <c r="T88" s="292">
        <f>SUM(T89:T323)</f>
        <v>810.96</v>
      </c>
      <c r="AR88" s="285" t="s">
        <v>26</v>
      </c>
      <c r="AT88" s="293" t="s">
        <v>82</v>
      </c>
      <c r="AU88" s="293" t="s">
        <v>26</v>
      </c>
      <c r="AY88" s="285" t="s">
        <v>144</v>
      </c>
      <c r="BK88" s="208">
        <f>SUM(BK89:BK323)</f>
        <v>0</v>
      </c>
    </row>
    <row r="89" spans="2:65" s="32" customFormat="1" ht="25.5" customHeight="1">
      <c r="B89" s="200"/>
      <c r="C89" s="201" t="s">
        <v>26</v>
      </c>
      <c r="D89" s="201" t="s">
        <v>146</v>
      </c>
      <c r="E89" s="202" t="s">
        <v>147</v>
      </c>
      <c r="F89" s="203" t="s">
        <v>148</v>
      </c>
      <c r="G89" s="204" t="s">
        <v>149</v>
      </c>
      <c r="H89" s="205">
        <v>220</v>
      </c>
      <c r="I89" s="206"/>
      <c r="J89" s="207">
        <f>ROUND(I89*H89,2)</f>
        <v>0</v>
      </c>
      <c r="K89" s="203" t="s">
        <v>1525</v>
      </c>
      <c r="L89" s="25"/>
      <c r="M89" s="296" t="s">
        <v>5</v>
      </c>
      <c r="N89" s="297" t="s">
        <v>55</v>
      </c>
      <c r="O89" s="26"/>
      <c r="P89" s="298">
        <f>O89*H89</f>
        <v>0</v>
      </c>
      <c r="Q89" s="298">
        <v>0</v>
      </c>
      <c r="R89" s="298">
        <f>Q89*H89</f>
        <v>0</v>
      </c>
      <c r="S89" s="298">
        <v>0</v>
      </c>
      <c r="T89" s="299">
        <f>S89*H89</f>
        <v>0</v>
      </c>
      <c r="AR89" s="5" t="s">
        <v>150</v>
      </c>
      <c r="AT89" s="5" t="s">
        <v>146</v>
      </c>
      <c r="AU89" s="5" t="s">
        <v>25</v>
      </c>
      <c r="AY89" s="5" t="s">
        <v>144</v>
      </c>
      <c r="BE89" s="208">
        <f>IF(N89="základní",J89,0)</f>
        <v>0</v>
      </c>
      <c r="BF89" s="208">
        <f>IF(N89="snížená",J89,0)</f>
        <v>0</v>
      </c>
      <c r="BG89" s="208">
        <f>IF(N89="zákl. přenesená",J89,0)</f>
        <v>0</v>
      </c>
      <c r="BH89" s="208">
        <f>IF(N89="sníž. přenesená",J89,0)</f>
        <v>0</v>
      </c>
      <c r="BI89" s="208">
        <f>IF(N89="nulová",J89,0)</f>
        <v>0</v>
      </c>
      <c r="BJ89" s="5" t="s">
        <v>26</v>
      </c>
      <c r="BK89" s="208">
        <f>ROUND(I89*H89,2)</f>
        <v>0</v>
      </c>
      <c r="BL89" s="5" t="s">
        <v>150</v>
      </c>
      <c r="BM89" s="5" t="s">
        <v>151</v>
      </c>
    </row>
    <row r="90" spans="2:47" s="32" customFormat="1" ht="22.5">
      <c r="B90" s="25"/>
      <c r="D90" s="300" t="s">
        <v>152</v>
      </c>
      <c r="F90" s="301" t="s">
        <v>153</v>
      </c>
      <c r="I90" s="209"/>
      <c r="L90" s="25"/>
      <c r="M90" s="210"/>
      <c r="N90" s="26"/>
      <c r="O90" s="26"/>
      <c r="P90" s="26"/>
      <c r="Q90" s="26"/>
      <c r="R90" s="26"/>
      <c r="S90" s="26"/>
      <c r="T90" s="60"/>
      <c r="AT90" s="5" t="s">
        <v>152</v>
      </c>
      <c r="AU90" s="5" t="s">
        <v>25</v>
      </c>
    </row>
    <row r="91" spans="2:51" s="32" customFormat="1" ht="12.75">
      <c r="B91" s="25"/>
      <c r="D91" s="300" t="s">
        <v>154</v>
      </c>
      <c r="E91" s="5" t="s">
        <v>5</v>
      </c>
      <c r="F91" s="302" t="s">
        <v>155</v>
      </c>
      <c r="H91" s="303">
        <v>220</v>
      </c>
      <c r="I91" s="209"/>
      <c r="L91" s="25"/>
      <c r="M91" s="210"/>
      <c r="N91" s="26"/>
      <c r="O91" s="26"/>
      <c r="P91" s="26"/>
      <c r="Q91" s="26"/>
      <c r="R91" s="26"/>
      <c r="S91" s="26"/>
      <c r="T91" s="60"/>
      <c r="AT91" s="5" t="s">
        <v>154</v>
      </c>
      <c r="AU91" s="5" t="s">
        <v>25</v>
      </c>
      <c r="AV91" s="32" t="s">
        <v>25</v>
      </c>
      <c r="AW91" s="32" t="s">
        <v>47</v>
      </c>
      <c r="AX91" s="32" t="s">
        <v>26</v>
      </c>
      <c r="AY91" s="5" t="s">
        <v>144</v>
      </c>
    </row>
    <row r="92" spans="2:65" s="32" customFormat="1" ht="16.5" customHeight="1">
      <c r="B92" s="200"/>
      <c r="C92" s="201" t="s">
        <v>25</v>
      </c>
      <c r="D92" s="201" t="s">
        <v>146</v>
      </c>
      <c r="E92" s="202" t="s">
        <v>156</v>
      </c>
      <c r="F92" s="203" t="s">
        <v>157</v>
      </c>
      <c r="G92" s="204" t="s">
        <v>149</v>
      </c>
      <c r="H92" s="205">
        <v>220</v>
      </c>
      <c r="I92" s="206"/>
      <c r="J92" s="207">
        <f>ROUND(I92*H92,2)</f>
        <v>0</v>
      </c>
      <c r="K92" s="203" t="s">
        <v>1525</v>
      </c>
      <c r="L92" s="25"/>
      <c r="M92" s="296" t="s">
        <v>5</v>
      </c>
      <c r="N92" s="297" t="s">
        <v>55</v>
      </c>
      <c r="O92" s="26"/>
      <c r="P92" s="298">
        <f>O92*H92</f>
        <v>0</v>
      </c>
      <c r="Q92" s="298">
        <v>0</v>
      </c>
      <c r="R92" s="298">
        <f>Q92*H92</f>
        <v>0</v>
      </c>
      <c r="S92" s="298">
        <v>0.235</v>
      </c>
      <c r="T92" s="299">
        <f>S92*H92</f>
        <v>51.699999999999996</v>
      </c>
      <c r="AR92" s="5" t="s">
        <v>150</v>
      </c>
      <c r="AT92" s="5" t="s">
        <v>146</v>
      </c>
      <c r="AU92" s="5" t="s">
        <v>25</v>
      </c>
      <c r="AY92" s="5" t="s">
        <v>144</v>
      </c>
      <c r="BE92" s="208">
        <f>IF(N92="základní",J92,0)</f>
        <v>0</v>
      </c>
      <c r="BF92" s="208">
        <f>IF(N92="snížená",J92,0)</f>
        <v>0</v>
      </c>
      <c r="BG92" s="208">
        <f>IF(N92="zákl. přenesená",J92,0)</f>
        <v>0</v>
      </c>
      <c r="BH92" s="208">
        <f>IF(N92="sníž. přenesená",J92,0)</f>
        <v>0</v>
      </c>
      <c r="BI92" s="208">
        <f>IF(N92="nulová",J92,0)</f>
        <v>0</v>
      </c>
      <c r="BJ92" s="5" t="s">
        <v>26</v>
      </c>
      <c r="BK92" s="208">
        <f>ROUND(I92*H92,2)</f>
        <v>0</v>
      </c>
      <c r="BL92" s="5" t="s">
        <v>150</v>
      </c>
      <c r="BM92" s="5" t="s">
        <v>158</v>
      </c>
    </row>
    <row r="93" spans="2:47" s="32" customFormat="1" ht="22.5">
      <c r="B93" s="25"/>
      <c r="D93" s="300" t="s">
        <v>159</v>
      </c>
      <c r="F93" s="214" t="s">
        <v>160</v>
      </c>
      <c r="I93" s="209"/>
      <c r="L93" s="25"/>
      <c r="M93" s="210"/>
      <c r="N93" s="26"/>
      <c r="O93" s="26"/>
      <c r="P93" s="26"/>
      <c r="Q93" s="26"/>
      <c r="R93" s="26"/>
      <c r="S93" s="26"/>
      <c r="T93" s="60"/>
      <c r="AT93" s="5" t="s">
        <v>159</v>
      </c>
      <c r="AU93" s="5" t="s">
        <v>25</v>
      </c>
    </row>
    <row r="94" spans="2:47" s="32" customFormat="1" ht="22.5">
      <c r="B94" s="25"/>
      <c r="D94" s="300" t="s">
        <v>152</v>
      </c>
      <c r="F94" s="301" t="s">
        <v>153</v>
      </c>
      <c r="I94" s="209"/>
      <c r="L94" s="25"/>
      <c r="M94" s="210"/>
      <c r="N94" s="26"/>
      <c r="O94" s="26"/>
      <c r="P94" s="26"/>
      <c r="Q94" s="26"/>
      <c r="R94" s="26"/>
      <c r="S94" s="26"/>
      <c r="T94" s="60"/>
      <c r="AT94" s="5" t="s">
        <v>152</v>
      </c>
      <c r="AU94" s="5" t="s">
        <v>25</v>
      </c>
    </row>
    <row r="95" spans="2:51" s="32" customFormat="1" ht="12.75">
      <c r="B95" s="25"/>
      <c r="D95" s="300" t="s">
        <v>154</v>
      </c>
      <c r="E95" s="5" t="s">
        <v>5</v>
      </c>
      <c r="F95" s="302" t="s">
        <v>155</v>
      </c>
      <c r="H95" s="303">
        <v>220</v>
      </c>
      <c r="I95" s="209"/>
      <c r="L95" s="25"/>
      <c r="M95" s="210"/>
      <c r="N95" s="26"/>
      <c r="O95" s="26"/>
      <c r="P95" s="26"/>
      <c r="Q95" s="26"/>
      <c r="R95" s="26"/>
      <c r="S95" s="26"/>
      <c r="T95" s="60"/>
      <c r="AT95" s="5" t="s">
        <v>154</v>
      </c>
      <c r="AU95" s="5" t="s">
        <v>25</v>
      </c>
      <c r="AV95" s="32" t="s">
        <v>25</v>
      </c>
      <c r="AW95" s="32" t="s">
        <v>47</v>
      </c>
      <c r="AX95" s="32" t="s">
        <v>26</v>
      </c>
      <c r="AY95" s="5" t="s">
        <v>144</v>
      </c>
    </row>
    <row r="96" spans="2:65" s="32" customFormat="1" ht="16.5" customHeight="1">
      <c r="B96" s="200"/>
      <c r="C96" s="201" t="s">
        <v>161</v>
      </c>
      <c r="D96" s="201" t="s">
        <v>146</v>
      </c>
      <c r="E96" s="202" t="s">
        <v>162</v>
      </c>
      <c r="F96" s="203" t="s">
        <v>163</v>
      </c>
      <c r="G96" s="204" t="s">
        <v>149</v>
      </c>
      <c r="H96" s="205">
        <v>220</v>
      </c>
      <c r="I96" s="206"/>
      <c r="J96" s="207">
        <f>ROUND(I96*H96,2)</f>
        <v>0</v>
      </c>
      <c r="K96" s="203" t="s">
        <v>1525</v>
      </c>
      <c r="L96" s="25"/>
      <c r="M96" s="296" t="s">
        <v>5</v>
      </c>
      <c r="N96" s="297" t="s">
        <v>55</v>
      </c>
      <c r="O96" s="26"/>
      <c r="P96" s="298">
        <f>O96*H96</f>
        <v>0</v>
      </c>
      <c r="Q96" s="298">
        <v>0</v>
      </c>
      <c r="R96" s="298">
        <f>Q96*H96</f>
        <v>0</v>
      </c>
      <c r="S96" s="298">
        <v>0.408</v>
      </c>
      <c r="T96" s="299">
        <f>S96*H96</f>
        <v>89.75999999999999</v>
      </c>
      <c r="AR96" s="5" t="s">
        <v>150</v>
      </c>
      <c r="AT96" s="5" t="s">
        <v>146</v>
      </c>
      <c r="AU96" s="5" t="s">
        <v>25</v>
      </c>
      <c r="AY96" s="5" t="s">
        <v>144</v>
      </c>
      <c r="BE96" s="208">
        <f>IF(N96="základní",J96,0)</f>
        <v>0</v>
      </c>
      <c r="BF96" s="208">
        <f>IF(N96="snížená",J96,0)</f>
        <v>0</v>
      </c>
      <c r="BG96" s="208">
        <f>IF(N96="zákl. přenesená",J96,0)</f>
        <v>0</v>
      </c>
      <c r="BH96" s="208">
        <f>IF(N96="sníž. přenesená",J96,0)</f>
        <v>0</v>
      </c>
      <c r="BI96" s="208">
        <f>IF(N96="nulová",J96,0)</f>
        <v>0</v>
      </c>
      <c r="BJ96" s="5" t="s">
        <v>26</v>
      </c>
      <c r="BK96" s="208">
        <f>ROUND(I96*H96,2)</f>
        <v>0</v>
      </c>
      <c r="BL96" s="5" t="s">
        <v>150</v>
      </c>
      <c r="BM96" s="5" t="s">
        <v>164</v>
      </c>
    </row>
    <row r="97" spans="2:47" s="32" customFormat="1" ht="33.75">
      <c r="B97" s="25"/>
      <c r="D97" s="300" t="s">
        <v>159</v>
      </c>
      <c r="F97" s="214" t="s">
        <v>165</v>
      </c>
      <c r="I97" s="209"/>
      <c r="L97" s="25"/>
      <c r="M97" s="210"/>
      <c r="N97" s="26"/>
      <c r="O97" s="26"/>
      <c r="P97" s="26"/>
      <c r="Q97" s="26"/>
      <c r="R97" s="26"/>
      <c r="S97" s="26"/>
      <c r="T97" s="60"/>
      <c r="AT97" s="5" t="s">
        <v>159</v>
      </c>
      <c r="AU97" s="5" t="s">
        <v>25</v>
      </c>
    </row>
    <row r="98" spans="2:47" s="32" customFormat="1" ht="22.5">
      <c r="B98" s="25"/>
      <c r="D98" s="300" t="s">
        <v>152</v>
      </c>
      <c r="F98" s="301" t="s">
        <v>153</v>
      </c>
      <c r="I98" s="209"/>
      <c r="L98" s="25"/>
      <c r="M98" s="210"/>
      <c r="N98" s="26"/>
      <c r="O98" s="26"/>
      <c r="P98" s="26"/>
      <c r="Q98" s="26"/>
      <c r="R98" s="26"/>
      <c r="S98" s="26"/>
      <c r="T98" s="60"/>
      <c r="AT98" s="5" t="s">
        <v>152</v>
      </c>
      <c r="AU98" s="5" t="s">
        <v>25</v>
      </c>
    </row>
    <row r="99" spans="2:51" s="32" customFormat="1" ht="12.75">
      <c r="B99" s="25"/>
      <c r="D99" s="300" t="s">
        <v>154</v>
      </c>
      <c r="E99" s="5" t="s">
        <v>5</v>
      </c>
      <c r="F99" s="302" t="s">
        <v>155</v>
      </c>
      <c r="H99" s="303">
        <v>220</v>
      </c>
      <c r="I99" s="209"/>
      <c r="L99" s="25"/>
      <c r="M99" s="210"/>
      <c r="N99" s="26"/>
      <c r="O99" s="26"/>
      <c r="P99" s="26"/>
      <c r="Q99" s="26"/>
      <c r="R99" s="26"/>
      <c r="S99" s="26"/>
      <c r="T99" s="60"/>
      <c r="AT99" s="5" t="s">
        <v>154</v>
      </c>
      <c r="AU99" s="5" t="s">
        <v>25</v>
      </c>
      <c r="AV99" s="32" t="s">
        <v>25</v>
      </c>
      <c r="AW99" s="32" t="s">
        <v>47</v>
      </c>
      <c r="AX99" s="32" t="s">
        <v>26</v>
      </c>
      <c r="AY99" s="5" t="s">
        <v>144</v>
      </c>
    </row>
    <row r="100" spans="2:65" s="32" customFormat="1" ht="25.5" customHeight="1">
      <c r="B100" s="200"/>
      <c r="C100" s="201" t="s">
        <v>150</v>
      </c>
      <c r="D100" s="201" t="s">
        <v>146</v>
      </c>
      <c r="E100" s="202" t="s">
        <v>166</v>
      </c>
      <c r="F100" s="203" t="s">
        <v>167</v>
      </c>
      <c r="G100" s="204" t="s">
        <v>149</v>
      </c>
      <c r="H100" s="205">
        <v>100</v>
      </c>
      <c r="I100" s="206"/>
      <c r="J100" s="207">
        <f>ROUND(I100*H100,2)</f>
        <v>0</v>
      </c>
      <c r="K100" s="203" t="s">
        <v>1525</v>
      </c>
      <c r="L100" s="25"/>
      <c r="M100" s="296" t="s">
        <v>5</v>
      </c>
      <c r="N100" s="297" t="s">
        <v>55</v>
      </c>
      <c r="O100" s="26"/>
      <c r="P100" s="298">
        <f>O100*H100</f>
        <v>0</v>
      </c>
      <c r="Q100" s="298">
        <v>0</v>
      </c>
      <c r="R100" s="298">
        <f>Q100*H100</f>
        <v>0</v>
      </c>
      <c r="S100" s="298">
        <v>0</v>
      </c>
      <c r="T100" s="299">
        <f>S100*H100</f>
        <v>0</v>
      </c>
      <c r="AR100" s="5" t="s">
        <v>150</v>
      </c>
      <c r="AT100" s="5" t="s">
        <v>146</v>
      </c>
      <c r="AU100" s="5" t="s">
        <v>25</v>
      </c>
      <c r="AY100" s="5" t="s">
        <v>144</v>
      </c>
      <c r="BE100" s="208">
        <f>IF(N100="základní",J100,0)</f>
        <v>0</v>
      </c>
      <c r="BF100" s="208">
        <f>IF(N100="snížená",J100,0)</f>
        <v>0</v>
      </c>
      <c r="BG100" s="208">
        <f>IF(N100="zákl. přenesená",J100,0)</f>
        <v>0</v>
      </c>
      <c r="BH100" s="208">
        <f>IF(N100="sníž. přenesená",J100,0)</f>
        <v>0</v>
      </c>
      <c r="BI100" s="208">
        <f>IF(N100="nulová",J100,0)</f>
        <v>0</v>
      </c>
      <c r="BJ100" s="5" t="s">
        <v>26</v>
      </c>
      <c r="BK100" s="208">
        <f>ROUND(I100*H100,2)</f>
        <v>0</v>
      </c>
      <c r="BL100" s="5" t="s">
        <v>150</v>
      </c>
      <c r="BM100" s="5" t="s">
        <v>168</v>
      </c>
    </row>
    <row r="101" spans="2:47" s="32" customFormat="1" ht="22.5">
      <c r="B101" s="25"/>
      <c r="D101" s="300" t="s">
        <v>152</v>
      </c>
      <c r="F101" s="301" t="s">
        <v>153</v>
      </c>
      <c r="I101" s="209"/>
      <c r="L101" s="25"/>
      <c r="M101" s="210"/>
      <c r="N101" s="26"/>
      <c r="O101" s="26"/>
      <c r="P101" s="26"/>
      <c r="Q101" s="26"/>
      <c r="R101" s="26"/>
      <c r="S101" s="26"/>
      <c r="T101" s="60"/>
      <c r="AT101" s="5" t="s">
        <v>152</v>
      </c>
      <c r="AU101" s="5" t="s">
        <v>25</v>
      </c>
    </row>
    <row r="102" spans="2:51" s="32" customFormat="1" ht="12.75">
      <c r="B102" s="25"/>
      <c r="D102" s="300" t="s">
        <v>154</v>
      </c>
      <c r="E102" s="5" t="s">
        <v>5</v>
      </c>
      <c r="F102" s="302" t="s">
        <v>169</v>
      </c>
      <c r="H102" s="303">
        <v>97.2</v>
      </c>
      <c r="I102" s="209"/>
      <c r="L102" s="25"/>
      <c r="M102" s="210"/>
      <c r="N102" s="26"/>
      <c r="O102" s="26"/>
      <c r="P102" s="26"/>
      <c r="Q102" s="26"/>
      <c r="R102" s="26"/>
      <c r="S102" s="26"/>
      <c r="T102" s="60"/>
      <c r="AT102" s="5" t="s">
        <v>154</v>
      </c>
      <c r="AU102" s="5" t="s">
        <v>25</v>
      </c>
      <c r="AV102" s="32" t="s">
        <v>25</v>
      </c>
      <c r="AW102" s="32" t="s">
        <v>47</v>
      </c>
      <c r="AX102" s="32" t="s">
        <v>83</v>
      </c>
      <c r="AY102" s="5" t="s">
        <v>144</v>
      </c>
    </row>
    <row r="103" spans="2:51" s="32" customFormat="1" ht="12.75">
      <c r="B103" s="25"/>
      <c r="D103" s="300" t="s">
        <v>154</v>
      </c>
      <c r="E103" s="5" t="s">
        <v>5</v>
      </c>
      <c r="F103" s="302" t="s">
        <v>170</v>
      </c>
      <c r="H103" s="303">
        <v>97.2</v>
      </c>
      <c r="I103" s="209"/>
      <c r="L103" s="25"/>
      <c r="M103" s="210"/>
      <c r="N103" s="26"/>
      <c r="O103" s="26"/>
      <c r="P103" s="26"/>
      <c r="Q103" s="26"/>
      <c r="R103" s="26"/>
      <c r="S103" s="26"/>
      <c r="T103" s="60"/>
      <c r="AT103" s="5" t="s">
        <v>154</v>
      </c>
      <c r="AU103" s="5" t="s">
        <v>25</v>
      </c>
      <c r="AV103" s="32" t="s">
        <v>161</v>
      </c>
      <c r="AW103" s="32" t="s">
        <v>47</v>
      </c>
      <c r="AX103" s="32" t="s">
        <v>83</v>
      </c>
      <c r="AY103" s="5" t="s">
        <v>144</v>
      </c>
    </row>
    <row r="104" spans="2:51" s="32" customFormat="1" ht="12.75">
      <c r="B104" s="25"/>
      <c r="D104" s="300" t="s">
        <v>154</v>
      </c>
      <c r="E104" s="5" t="s">
        <v>5</v>
      </c>
      <c r="F104" s="302" t="s">
        <v>171</v>
      </c>
      <c r="H104" s="303">
        <v>100</v>
      </c>
      <c r="I104" s="209"/>
      <c r="L104" s="25"/>
      <c r="M104" s="210"/>
      <c r="N104" s="26"/>
      <c r="O104" s="26"/>
      <c r="P104" s="26"/>
      <c r="Q104" s="26"/>
      <c r="R104" s="26"/>
      <c r="S104" s="26"/>
      <c r="T104" s="60"/>
      <c r="AT104" s="5" t="s">
        <v>154</v>
      </c>
      <c r="AU104" s="5" t="s">
        <v>25</v>
      </c>
      <c r="AV104" s="32" t="s">
        <v>25</v>
      </c>
      <c r="AW104" s="32" t="s">
        <v>47</v>
      </c>
      <c r="AX104" s="32" t="s">
        <v>26</v>
      </c>
      <c r="AY104" s="5" t="s">
        <v>144</v>
      </c>
    </row>
    <row r="105" spans="2:65" s="32" customFormat="1" ht="16.5" customHeight="1">
      <c r="B105" s="200"/>
      <c r="C105" s="201" t="s">
        <v>172</v>
      </c>
      <c r="D105" s="201" t="s">
        <v>146</v>
      </c>
      <c r="E105" s="202" t="s">
        <v>173</v>
      </c>
      <c r="F105" s="203" t="s">
        <v>174</v>
      </c>
      <c r="G105" s="204" t="s">
        <v>149</v>
      </c>
      <c r="H105" s="205">
        <v>100</v>
      </c>
      <c r="I105" s="206"/>
      <c r="J105" s="207">
        <f>ROUND(I105*H105,2)</f>
        <v>0</v>
      </c>
      <c r="K105" s="203" t="s">
        <v>1525</v>
      </c>
      <c r="L105" s="25"/>
      <c r="M105" s="296" t="s">
        <v>5</v>
      </c>
      <c r="N105" s="297" t="s">
        <v>55</v>
      </c>
      <c r="O105" s="26"/>
      <c r="P105" s="298">
        <f>O105*H105</f>
        <v>0</v>
      </c>
      <c r="Q105" s="298">
        <v>0</v>
      </c>
      <c r="R105" s="298">
        <f>Q105*H105</f>
        <v>0</v>
      </c>
      <c r="S105" s="298">
        <v>0.235</v>
      </c>
      <c r="T105" s="299">
        <f>S105*H105</f>
        <v>23.5</v>
      </c>
      <c r="AR105" s="5" t="s">
        <v>150</v>
      </c>
      <c r="AT105" s="5" t="s">
        <v>146</v>
      </c>
      <c r="AU105" s="5" t="s">
        <v>25</v>
      </c>
      <c r="AY105" s="5" t="s">
        <v>144</v>
      </c>
      <c r="BE105" s="208">
        <f>IF(N105="základní",J105,0)</f>
        <v>0</v>
      </c>
      <c r="BF105" s="208">
        <f>IF(N105="snížená",J105,0)</f>
        <v>0</v>
      </c>
      <c r="BG105" s="208">
        <f>IF(N105="zákl. přenesená",J105,0)</f>
        <v>0</v>
      </c>
      <c r="BH105" s="208">
        <f>IF(N105="sníž. přenesená",J105,0)</f>
        <v>0</v>
      </c>
      <c r="BI105" s="208">
        <f>IF(N105="nulová",J105,0)</f>
        <v>0</v>
      </c>
      <c r="BJ105" s="5" t="s">
        <v>26</v>
      </c>
      <c r="BK105" s="208">
        <f>ROUND(I105*H105,2)</f>
        <v>0</v>
      </c>
      <c r="BL105" s="5" t="s">
        <v>150</v>
      </c>
      <c r="BM105" s="5" t="s">
        <v>175</v>
      </c>
    </row>
    <row r="106" spans="2:47" s="32" customFormat="1" ht="22.5">
      <c r="B106" s="25"/>
      <c r="D106" s="300" t="s">
        <v>152</v>
      </c>
      <c r="F106" s="301" t="s">
        <v>153</v>
      </c>
      <c r="I106" s="209"/>
      <c r="L106" s="25"/>
      <c r="M106" s="210"/>
      <c r="N106" s="26"/>
      <c r="O106" s="26"/>
      <c r="P106" s="26"/>
      <c r="Q106" s="26"/>
      <c r="R106" s="26"/>
      <c r="S106" s="26"/>
      <c r="T106" s="60"/>
      <c r="AT106" s="5" t="s">
        <v>152</v>
      </c>
      <c r="AU106" s="5" t="s">
        <v>25</v>
      </c>
    </row>
    <row r="107" spans="2:51" s="32" customFormat="1" ht="12.75">
      <c r="B107" s="25"/>
      <c r="D107" s="300" t="s">
        <v>154</v>
      </c>
      <c r="E107" s="5" t="s">
        <v>5</v>
      </c>
      <c r="F107" s="302" t="s">
        <v>169</v>
      </c>
      <c r="H107" s="303">
        <v>97.2</v>
      </c>
      <c r="I107" s="209"/>
      <c r="L107" s="25"/>
      <c r="M107" s="210"/>
      <c r="N107" s="26"/>
      <c r="O107" s="26"/>
      <c r="P107" s="26"/>
      <c r="Q107" s="26"/>
      <c r="R107" s="26"/>
      <c r="S107" s="26"/>
      <c r="T107" s="60"/>
      <c r="AT107" s="5" t="s">
        <v>154</v>
      </c>
      <c r="AU107" s="5" t="s">
        <v>25</v>
      </c>
      <c r="AV107" s="32" t="s">
        <v>25</v>
      </c>
      <c r="AW107" s="32" t="s">
        <v>47</v>
      </c>
      <c r="AX107" s="32" t="s">
        <v>83</v>
      </c>
      <c r="AY107" s="5" t="s">
        <v>144</v>
      </c>
    </row>
    <row r="108" spans="2:51" s="32" customFormat="1" ht="12.75">
      <c r="B108" s="25"/>
      <c r="D108" s="300" t="s">
        <v>154</v>
      </c>
      <c r="E108" s="5" t="s">
        <v>5</v>
      </c>
      <c r="F108" s="302" t="s">
        <v>170</v>
      </c>
      <c r="H108" s="303">
        <v>97.2</v>
      </c>
      <c r="I108" s="209"/>
      <c r="L108" s="25"/>
      <c r="M108" s="210"/>
      <c r="N108" s="26"/>
      <c r="O108" s="26"/>
      <c r="P108" s="26"/>
      <c r="Q108" s="26"/>
      <c r="R108" s="26"/>
      <c r="S108" s="26"/>
      <c r="T108" s="60"/>
      <c r="AT108" s="5" t="s">
        <v>154</v>
      </c>
      <c r="AU108" s="5" t="s">
        <v>25</v>
      </c>
      <c r="AV108" s="32" t="s">
        <v>161</v>
      </c>
      <c r="AW108" s="32" t="s">
        <v>47</v>
      </c>
      <c r="AX108" s="32" t="s">
        <v>83</v>
      </c>
      <c r="AY108" s="5" t="s">
        <v>144</v>
      </c>
    </row>
    <row r="109" spans="2:51" s="32" customFormat="1" ht="12.75">
      <c r="B109" s="25"/>
      <c r="D109" s="300" t="s">
        <v>154</v>
      </c>
      <c r="E109" s="5" t="s">
        <v>5</v>
      </c>
      <c r="F109" s="302" t="s">
        <v>171</v>
      </c>
      <c r="H109" s="303">
        <v>100</v>
      </c>
      <c r="I109" s="209"/>
      <c r="L109" s="25"/>
      <c r="M109" s="210"/>
      <c r="N109" s="26"/>
      <c r="O109" s="26"/>
      <c r="P109" s="26"/>
      <c r="Q109" s="26"/>
      <c r="R109" s="26"/>
      <c r="S109" s="26"/>
      <c r="T109" s="60"/>
      <c r="AT109" s="5" t="s">
        <v>154</v>
      </c>
      <c r="AU109" s="5" t="s">
        <v>25</v>
      </c>
      <c r="AV109" s="32" t="s">
        <v>25</v>
      </c>
      <c r="AW109" s="32" t="s">
        <v>47</v>
      </c>
      <c r="AX109" s="32" t="s">
        <v>26</v>
      </c>
      <c r="AY109" s="5" t="s">
        <v>144</v>
      </c>
    </row>
    <row r="110" spans="2:65" s="32" customFormat="1" ht="16.5" customHeight="1">
      <c r="B110" s="200"/>
      <c r="C110" s="201" t="s">
        <v>176</v>
      </c>
      <c r="D110" s="201" t="s">
        <v>146</v>
      </c>
      <c r="E110" s="202" t="s">
        <v>177</v>
      </c>
      <c r="F110" s="203" t="s">
        <v>178</v>
      </c>
      <c r="G110" s="204" t="s">
        <v>149</v>
      </c>
      <c r="H110" s="205">
        <v>840</v>
      </c>
      <c r="I110" s="206"/>
      <c r="J110" s="207">
        <f>ROUND(I110*H110,2)</f>
        <v>0</v>
      </c>
      <c r="K110" s="203" t="s">
        <v>1525</v>
      </c>
      <c r="L110" s="25"/>
      <c r="M110" s="296" t="s">
        <v>5</v>
      </c>
      <c r="N110" s="297" t="s">
        <v>55</v>
      </c>
      <c r="O110" s="26"/>
      <c r="P110" s="298">
        <f>O110*H110</f>
        <v>0</v>
      </c>
      <c r="Q110" s="298">
        <v>0</v>
      </c>
      <c r="R110" s="298">
        <f>Q110*H110</f>
        <v>0</v>
      </c>
      <c r="S110" s="298">
        <v>0.4</v>
      </c>
      <c r="T110" s="299">
        <f>S110*H110</f>
        <v>336</v>
      </c>
      <c r="AR110" s="5" t="s">
        <v>150</v>
      </c>
      <c r="AT110" s="5" t="s">
        <v>146</v>
      </c>
      <c r="AU110" s="5" t="s">
        <v>25</v>
      </c>
      <c r="AY110" s="5" t="s">
        <v>144</v>
      </c>
      <c r="BE110" s="208">
        <f>IF(N110="základní",J110,0)</f>
        <v>0</v>
      </c>
      <c r="BF110" s="208">
        <f>IF(N110="snížená",J110,0)</f>
        <v>0</v>
      </c>
      <c r="BG110" s="208">
        <f>IF(N110="zákl. přenesená",J110,0)</f>
        <v>0</v>
      </c>
      <c r="BH110" s="208">
        <f>IF(N110="sníž. přenesená",J110,0)</f>
        <v>0</v>
      </c>
      <c r="BI110" s="208">
        <f>IF(N110="nulová",J110,0)</f>
        <v>0</v>
      </c>
      <c r="BJ110" s="5" t="s">
        <v>26</v>
      </c>
      <c r="BK110" s="208">
        <f>ROUND(I110*H110,2)</f>
        <v>0</v>
      </c>
      <c r="BL110" s="5" t="s">
        <v>150</v>
      </c>
      <c r="BM110" s="5" t="s">
        <v>179</v>
      </c>
    </row>
    <row r="111" spans="2:47" s="32" customFormat="1" ht="22.5">
      <c r="B111" s="25"/>
      <c r="D111" s="300" t="s">
        <v>159</v>
      </c>
      <c r="F111" s="214" t="s">
        <v>180</v>
      </c>
      <c r="I111" s="209"/>
      <c r="L111" s="25"/>
      <c r="M111" s="210"/>
      <c r="N111" s="26"/>
      <c r="O111" s="26"/>
      <c r="P111" s="26"/>
      <c r="Q111" s="26"/>
      <c r="R111" s="26"/>
      <c r="S111" s="26"/>
      <c r="T111" s="60"/>
      <c r="AT111" s="5" t="s">
        <v>159</v>
      </c>
      <c r="AU111" s="5" t="s">
        <v>25</v>
      </c>
    </row>
    <row r="112" spans="2:47" s="32" customFormat="1" ht="22.5">
      <c r="B112" s="25"/>
      <c r="D112" s="300" t="s">
        <v>152</v>
      </c>
      <c r="F112" s="301" t="s">
        <v>153</v>
      </c>
      <c r="I112" s="209"/>
      <c r="L112" s="25"/>
      <c r="M112" s="210"/>
      <c r="N112" s="26"/>
      <c r="O112" s="26"/>
      <c r="P112" s="26"/>
      <c r="Q112" s="26"/>
      <c r="R112" s="26"/>
      <c r="S112" s="26"/>
      <c r="T112" s="60"/>
      <c r="AT112" s="5" t="s">
        <v>152</v>
      </c>
      <c r="AU112" s="5" t="s">
        <v>25</v>
      </c>
    </row>
    <row r="113" spans="2:51" s="32" customFormat="1" ht="12.75">
      <c r="B113" s="25"/>
      <c r="D113" s="300" t="s">
        <v>154</v>
      </c>
      <c r="E113" s="5" t="s">
        <v>5</v>
      </c>
      <c r="F113" s="302" t="s">
        <v>181</v>
      </c>
      <c r="H113" s="303">
        <v>388.8</v>
      </c>
      <c r="I113" s="209"/>
      <c r="L113" s="25"/>
      <c r="M113" s="210"/>
      <c r="N113" s="26"/>
      <c r="O113" s="26"/>
      <c r="P113" s="26"/>
      <c r="Q113" s="26"/>
      <c r="R113" s="26"/>
      <c r="S113" s="26"/>
      <c r="T113" s="60"/>
      <c r="AT113" s="5" t="s">
        <v>154</v>
      </c>
      <c r="AU113" s="5" t="s">
        <v>25</v>
      </c>
      <c r="AV113" s="32" t="s">
        <v>25</v>
      </c>
      <c r="AW113" s="32" t="s">
        <v>47</v>
      </c>
      <c r="AX113" s="32" t="s">
        <v>83</v>
      </c>
      <c r="AY113" s="5" t="s">
        <v>144</v>
      </c>
    </row>
    <row r="114" spans="2:51" s="32" customFormat="1" ht="12.75">
      <c r="B114" s="25"/>
      <c r="D114" s="300" t="s">
        <v>154</v>
      </c>
      <c r="E114" s="5" t="s">
        <v>5</v>
      </c>
      <c r="F114" s="302" t="s">
        <v>182</v>
      </c>
      <c r="H114" s="303">
        <v>45.5</v>
      </c>
      <c r="I114" s="209"/>
      <c r="L114" s="25"/>
      <c r="M114" s="210"/>
      <c r="N114" s="26"/>
      <c r="O114" s="26"/>
      <c r="P114" s="26"/>
      <c r="Q114" s="26"/>
      <c r="R114" s="26"/>
      <c r="S114" s="26"/>
      <c r="T114" s="60"/>
      <c r="AT114" s="5" t="s">
        <v>154</v>
      </c>
      <c r="AU114" s="5" t="s">
        <v>25</v>
      </c>
      <c r="AV114" s="32" t="s">
        <v>25</v>
      </c>
      <c r="AW114" s="32" t="s">
        <v>47</v>
      </c>
      <c r="AX114" s="32" t="s">
        <v>83</v>
      </c>
      <c r="AY114" s="5" t="s">
        <v>144</v>
      </c>
    </row>
    <row r="115" spans="2:51" s="32" customFormat="1" ht="12.75">
      <c r="B115" s="25"/>
      <c r="D115" s="300" t="s">
        <v>154</v>
      </c>
      <c r="E115" s="5" t="s">
        <v>5</v>
      </c>
      <c r="F115" s="302" t="s">
        <v>183</v>
      </c>
      <c r="H115" s="303">
        <v>94.22</v>
      </c>
      <c r="I115" s="209"/>
      <c r="L115" s="25"/>
      <c r="M115" s="210"/>
      <c r="N115" s="26"/>
      <c r="O115" s="26"/>
      <c r="P115" s="26"/>
      <c r="Q115" s="26"/>
      <c r="R115" s="26"/>
      <c r="S115" s="26"/>
      <c r="T115" s="60"/>
      <c r="AT115" s="5" t="s">
        <v>154</v>
      </c>
      <c r="AU115" s="5" t="s">
        <v>25</v>
      </c>
      <c r="AV115" s="32" t="s">
        <v>25</v>
      </c>
      <c r="AW115" s="32" t="s">
        <v>47</v>
      </c>
      <c r="AX115" s="32" t="s">
        <v>83</v>
      </c>
      <c r="AY115" s="5" t="s">
        <v>144</v>
      </c>
    </row>
    <row r="116" spans="2:51" s="32" customFormat="1" ht="12.75">
      <c r="B116" s="25"/>
      <c r="D116" s="300" t="s">
        <v>154</v>
      </c>
      <c r="E116" s="5" t="s">
        <v>5</v>
      </c>
      <c r="F116" s="302" t="s">
        <v>5</v>
      </c>
      <c r="H116" s="303">
        <v>0</v>
      </c>
      <c r="I116" s="209"/>
      <c r="L116" s="25"/>
      <c r="M116" s="210"/>
      <c r="N116" s="26"/>
      <c r="O116" s="26"/>
      <c r="P116" s="26"/>
      <c r="Q116" s="26"/>
      <c r="R116" s="26"/>
      <c r="S116" s="26"/>
      <c r="T116" s="60"/>
      <c r="AT116" s="5" t="s">
        <v>154</v>
      </c>
      <c r="AU116" s="5" t="s">
        <v>25</v>
      </c>
      <c r="AV116" s="32" t="s">
        <v>25</v>
      </c>
      <c r="AW116" s="32" t="s">
        <v>47</v>
      </c>
      <c r="AX116" s="32" t="s">
        <v>83</v>
      </c>
      <c r="AY116" s="5" t="s">
        <v>144</v>
      </c>
    </row>
    <row r="117" spans="2:51" s="32" customFormat="1" ht="12.75">
      <c r="B117" s="25"/>
      <c r="D117" s="300" t="s">
        <v>154</v>
      </c>
      <c r="E117" s="5" t="s">
        <v>5</v>
      </c>
      <c r="F117" s="302" t="s">
        <v>184</v>
      </c>
      <c r="H117" s="303">
        <v>40.56</v>
      </c>
      <c r="I117" s="209"/>
      <c r="L117" s="25"/>
      <c r="M117" s="210"/>
      <c r="N117" s="26"/>
      <c r="O117" s="26"/>
      <c r="P117" s="26"/>
      <c r="Q117" s="26"/>
      <c r="R117" s="26"/>
      <c r="S117" s="26"/>
      <c r="T117" s="60"/>
      <c r="AT117" s="5" t="s">
        <v>154</v>
      </c>
      <c r="AU117" s="5" t="s">
        <v>25</v>
      </c>
      <c r="AV117" s="32" t="s">
        <v>25</v>
      </c>
      <c r="AW117" s="32" t="s">
        <v>47</v>
      </c>
      <c r="AX117" s="32" t="s">
        <v>83</v>
      </c>
      <c r="AY117" s="5" t="s">
        <v>144</v>
      </c>
    </row>
    <row r="118" spans="2:51" s="32" customFormat="1" ht="12.75">
      <c r="B118" s="25"/>
      <c r="D118" s="300" t="s">
        <v>154</v>
      </c>
      <c r="E118" s="5" t="s">
        <v>5</v>
      </c>
      <c r="F118" s="302" t="s">
        <v>185</v>
      </c>
      <c r="H118" s="303">
        <v>110</v>
      </c>
      <c r="I118" s="209"/>
      <c r="L118" s="25"/>
      <c r="M118" s="210"/>
      <c r="N118" s="26"/>
      <c r="O118" s="26"/>
      <c r="P118" s="26"/>
      <c r="Q118" s="26"/>
      <c r="R118" s="26"/>
      <c r="S118" s="26"/>
      <c r="T118" s="60"/>
      <c r="AT118" s="5" t="s">
        <v>154</v>
      </c>
      <c r="AU118" s="5" t="s">
        <v>25</v>
      </c>
      <c r="AV118" s="32" t="s">
        <v>25</v>
      </c>
      <c r="AW118" s="32" t="s">
        <v>47</v>
      </c>
      <c r="AX118" s="32" t="s">
        <v>83</v>
      </c>
      <c r="AY118" s="5" t="s">
        <v>144</v>
      </c>
    </row>
    <row r="119" spans="2:51" s="32" customFormat="1" ht="12.75">
      <c r="B119" s="25"/>
      <c r="D119" s="300" t="s">
        <v>154</v>
      </c>
      <c r="E119" s="5" t="s">
        <v>5</v>
      </c>
      <c r="F119" s="302" t="s">
        <v>5</v>
      </c>
      <c r="H119" s="303">
        <v>0</v>
      </c>
      <c r="I119" s="209"/>
      <c r="L119" s="25"/>
      <c r="M119" s="210"/>
      <c r="N119" s="26"/>
      <c r="O119" s="26"/>
      <c r="P119" s="26"/>
      <c r="Q119" s="26"/>
      <c r="R119" s="26"/>
      <c r="S119" s="26"/>
      <c r="T119" s="60"/>
      <c r="AT119" s="5" t="s">
        <v>154</v>
      </c>
      <c r="AU119" s="5" t="s">
        <v>25</v>
      </c>
      <c r="AV119" s="32" t="s">
        <v>25</v>
      </c>
      <c r="AW119" s="32" t="s">
        <v>47</v>
      </c>
      <c r="AX119" s="32" t="s">
        <v>83</v>
      </c>
      <c r="AY119" s="5" t="s">
        <v>144</v>
      </c>
    </row>
    <row r="120" spans="2:51" s="32" customFormat="1" ht="12.75">
      <c r="B120" s="25"/>
      <c r="D120" s="300" t="s">
        <v>154</v>
      </c>
      <c r="E120" s="5" t="s">
        <v>5</v>
      </c>
      <c r="F120" s="302" t="s">
        <v>186</v>
      </c>
      <c r="H120" s="303">
        <v>65</v>
      </c>
      <c r="I120" s="209"/>
      <c r="L120" s="25"/>
      <c r="M120" s="210"/>
      <c r="N120" s="26"/>
      <c r="O120" s="26"/>
      <c r="P120" s="26"/>
      <c r="Q120" s="26"/>
      <c r="R120" s="26"/>
      <c r="S120" s="26"/>
      <c r="T120" s="60"/>
      <c r="AT120" s="5" t="s">
        <v>154</v>
      </c>
      <c r="AU120" s="5" t="s">
        <v>25</v>
      </c>
      <c r="AV120" s="32" t="s">
        <v>25</v>
      </c>
      <c r="AW120" s="32" t="s">
        <v>47</v>
      </c>
      <c r="AX120" s="32" t="s">
        <v>83</v>
      </c>
      <c r="AY120" s="5" t="s">
        <v>144</v>
      </c>
    </row>
    <row r="121" spans="2:51" s="32" customFormat="1" ht="12.75">
      <c r="B121" s="25"/>
      <c r="D121" s="300" t="s">
        <v>154</v>
      </c>
      <c r="E121" s="5" t="s">
        <v>5</v>
      </c>
      <c r="F121" s="302" t="s">
        <v>187</v>
      </c>
      <c r="H121" s="303">
        <v>96.36</v>
      </c>
      <c r="I121" s="209"/>
      <c r="L121" s="25"/>
      <c r="M121" s="210"/>
      <c r="N121" s="26"/>
      <c r="O121" s="26"/>
      <c r="P121" s="26"/>
      <c r="Q121" s="26"/>
      <c r="R121" s="26"/>
      <c r="S121" s="26"/>
      <c r="T121" s="60"/>
      <c r="AT121" s="5" t="s">
        <v>154</v>
      </c>
      <c r="AU121" s="5" t="s">
        <v>25</v>
      </c>
      <c r="AV121" s="32" t="s">
        <v>25</v>
      </c>
      <c r="AW121" s="32" t="s">
        <v>47</v>
      </c>
      <c r="AX121" s="32" t="s">
        <v>83</v>
      </c>
      <c r="AY121" s="5" t="s">
        <v>144</v>
      </c>
    </row>
    <row r="122" spans="2:51" s="32" customFormat="1" ht="12.75">
      <c r="B122" s="25"/>
      <c r="D122" s="300" t="s">
        <v>154</v>
      </c>
      <c r="E122" s="5" t="s">
        <v>5</v>
      </c>
      <c r="F122" s="302" t="s">
        <v>5</v>
      </c>
      <c r="H122" s="303">
        <v>0</v>
      </c>
      <c r="I122" s="209"/>
      <c r="L122" s="25"/>
      <c r="M122" s="210"/>
      <c r="N122" s="26"/>
      <c r="O122" s="26"/>
      <c r="P122" s="26"/>
      <c r="Q122" s="26"/>
      <c r="R122" s="26"/>
      <c r="S122" s="26"/>
      <c r="T122" s="60"/>
      <c r="AT122" s="5" t="s">
        <v>154</v>
      </c>
      <c r="AU122" s="5" t="s">
        <v>25</v>
      </c>
      <c r="AV122" s="32" t="s">
        <v>25</v>
      </c>
      <c r="AW122" s="32" t="s">
        <v>47</v>
      </c>
      <c r="AX122" s="32" t="s">
        <v>83</v>
      </c>
      <c r="AY122" s="5" t="s">
        <v>144</v>
      </c>
    </row>
    <row r="123" spans="2:51" s="32" customFormat="1" ht="12.75">
      <c r="B123" s="25"/>
      <c r="D123" s="300" t="s">
        <v>154</v>
      </c>
      <c r="E123" s="5" t="s">
        <v>5</v>
      </c>
      <c r="F123" s="302" t="s">
        <v>188</v>
      </c>
      <c r="H123" s="303">
        <v>840.44</v>
      </c>
      <c r="I123" s="209"/>
      <c r="L123" s="25"/>
      <c r="M123" s="210"/>
      <c r="N123" s="26"/>
      <c r="O123" s="26"/>
      <c r="P123" s="26"/>
      <c r="Q123" s="26"/>
      <c r="R123" s="26"/>
      <c r="S123" s="26"/>
      <c r="T123" s="60"/>
      <c r="AT123" s="5" t="s">
        <v>154</v>
      </c>
      <c r="AU123" s="5" t="s">
        <v>25</v>
      </c>
      <c r="AV123" s="32" t="s">
        <v>150</v>
      </c>
      <c r="AW123" s="32" t="s">
        <v>47</v>
      </c>
      <c r="AX123" s="32" t="s">
        <v>83</v>
      </c>
      <c r="AY123" s="5" t="s">
        <v>144</v>
      </c>
    </row>
    <row r="124" spans="2:51" s="32" customFormat="1" ht="12.75">
      <c r="B124" s="25"/>
      <c r="D124" s="300" t="s">
        <v>154</v>
      </c>
      <c r="E124" s="5" t="s">
        <v>5</v>
      </c>
      <c r="F124" s="302" t="s">
        <v>189</v>
      </c>
      <c r="H124" s="303">
        <v>840</v>
      </c>
      <c r="I124" s="209"/>
      <c r="L124" s="25"/>
      <c r="M124" s="210"/>
      <c r="N124" s="26"/>
      <c r="O124" s="26"/>
      <c r="P124" s="26"/>
      <c r="Q124" s="26"/>
      <c r="R124" s="26"/>
      <c r="S124" s="26"/>
      <c r="T124" s="60"/>
      <c r="AT124" s="5" t="s">
        <v>154</v>
      </c>
      <c r="AU124" s="5" t="s">
        <v>25</v>
      </c>
      <c r="AV124" s="32" t="s">
        <v>25</v>
      </c>
      <c r="AW124" s="32" t="s">
        <v>47</v>
      </c>
      <c r="AX124" s="32" t="s">
        <v>26</v>
      </c>
      <c r="AY124" s="5" t="s">
        <v>144</v>
      </c>
    </row>
    <row r="125" spans="2:65" s="32" customFormat="1" ht="16.5" customHeight="1">
      <c r="B125" s="200"/>
      <c r="C125" s="201" t="s">
        <v>190</v>
      </c>
      <c r="D125" s="201" t="s">
        <v>146</v>
      </c>
      <c r="E125" s="202" t="s">
        <v>191</v>
      </c>
      <c r="F125" s="203" t="s">
        <v>192</v>
      </c>
      <c r="G125" s="204" t="s">
        <v>149</v>
      </c>
      <c r="H125" s="205">
        <v>840</v>
      </c>
      <c r="I125" s="206"/>
      <c r="J125" s="207">
        <f>ROUND(I125*H125,2)</f>
        <v>0</v>
      </c>
      <c r="K125" s="203" t="s">
        <v>1525</v>
      </c>
      <c r="L125" s="25"/>
      <c r="M125" s="296" t="s">
        <v>5</v>
      </c>
      <c r="N125" s="297" t="s">
        <v>55</v>
      </c>
      <c r="O125" s="26"/>
      <c r="P125" s="298">
        <f>O125*H125</f>
        <v>0</v>
      </c>
      <c r="Q125" s="298">
        <v>0</v>
      </c>
      <c r="R125" s="298">
        <f>Q125*H125</f>
        <v>0</v>
      </c>
      <c r="S125" s="298">
        <v>0.316</v>
      </c>
      <c r="T125" s="299">
        <f>S125*H125</f>
        <v>265.44</v>
      </c>
      <c r="AR125" s="5" t="s">
        <v>150</v>
      </c>
      <c r="AT125" s="5" t="s">
        <v>146</v>
      </c>
      <c r="AU125" s="5" t="s">
        <v>25</v>
      </c>
      <c r="AY125" s="5" t="s">
        <v>144</v>
      </c>
      <c r="BE125" s="208">
        <f>IF(N125="základní",J125,0)</f>
        <v>0</v>
      </c>
      <c r="BF125" s="208">
        <f>IF(N125="snížená",J125,0)</f>
        <v>0</v>
      </c>
      <c r="BG125" s="208">
        <f>IF(N125="zákl. přenesená",J125,0)</f>
        <v>0</v>
      </c>
      <c r="BH125" s="208">
        <f>IF(N125="sníž. přenesená",J125,0)</f>
        <v>0</v>
      </c>
      <c r="BI125" s="208">
        <f>IF(N125="nulová",J125,0)</f>
        <v>0</v>
      </c>
      <c r="BJ125" s="5" t="s">
        <v>26</v>
      </c>
      <c r="BK125" s="208">
        <f>ROUND(I125*H125,2)</f>
        <v>0</v>
      </c>
      <c r="BL125" s="5" t="s">
        <v>150</v>
      </c>
      <c r="BM125" s="5" t="s">
        <v>193</v>
      </c>
    </row>
    <row r="126" spans="2:47" s="32" customFormat="1" ht="22.5">
      <c r="B126" s="25"/>
      <c r="D126" s="300" t="s">
        <v>159</v>
      </c>
      <c r="F126" s="214" t="s">
        <v>194</v>
      </c>
      <c r="I126" s="209"/>
      <c r="L126" s="25"/>
      <c r="M126" s="210"/>
      <c r="N126" s="26"/>
      <c r="O126" s="26"/>
      <c r="P126" s="26"/>
      <c r="Q126" s="26"/>
      <c r="R126" s="26"/>
      <c r="S126" s="26"/>
      <c r="T126" s="60"/>
      <c r="AT126" s="5" t="s">
        <v>159</v>
      </c>
      <c r="AU126" s="5" t="s">
        <v>25</v>
      </c>
    </row>
    <row r="127" spans="2:47" s="32" customFormat="1" ht="22.5">
      <c r="B127" s="25"/>
      <c r="D127" s="300" t="s">
        <v>152</v>
      </c>
      <c r="F127" s="301" t="s">
        <v>153</v>
      </c>
      <c r="I127" s="209"/>
      <c r="L127" s="25"/>
      <c r="M127" s="210"/>
      <c r="N127" s="26"/>
      <c r="O127" s="26"/>
      <c r="P127" s="26"/>
      <c r="Q127" s="26"/>
      <c r="R127" s="26"/>
      <c r="S127" s="26"/>
      <c r="T127" s="60"/>
      <c r="AT127" s="5" t="s">
        <v>152</v>
      </c>
      <c r="AU127" s="5" t="s">
        <v>25</v>
      </c>
    </row>
    <row r="128" spans="2:65" s="32" customFormat="1" ht="25.5" customHeight="1">
      <c r="B128" s="200"/>
      <c r="C128" s="201" t="s">
        <v>195</v>
      </c>
      <c r="D128" s="201" t="s">
        <v>146</v>
      </c>
      <c r="E128" s="202" t="s">
        <v>196</v>
      </c>
      <c r="F128" s="203" t="s">
        <v>197</v>
      </c>
      <c r="G128" s="204" t="s">
        <v>149</v>
      </c>
      <c r="H128" s="205">
        <v>320</v>
      </c>
      <c r="I128" s="206"/>
      <c r="J128" s="207">
        <f>ROUND(I128*H128,2)</f>
        <v>0</v>
      </c>
      <c r="K128" s="203" t="s">
        <v>1525</v>
      </c>
      <c r="L128" s="25"/>
      <c r="M128" s="296" t="s">
        <v>5</v>
      </c>
      <c r="N128" s="297" t="s">
        <v>55</v>
      </c>
      <c r="O128" s="26"/>
      <c r="P128" s="298">
        <f>O128*H128</f>
        <v>0</v>
      </c>
      <c r="Q128" s="298">
        <v>3E-05</v>
      </c>
      <c r="R128" s="298">
        <f>Q128*H128</f>
        <v>0.009600000000000001</v>
      </c>
      <c r="S128" s="298">
        <v>0.103</v>
      </c>
      <c r="T128" s="299">
        <f>S128*H128</f>
        <v>32.96</v>
      </c>
      <c r="AR128" s="5" t="s">
        <v>150</v>
      </c>
      <c r="AT128" s="5" t="s">
        <v>146</v>
      </c>
      <c r="AU128" s="5" t="s">
        <v>25</v>
      </c>
      <c r="AY128" s="5" t="s">
        <v>144</v>
      </c>
      <c r="BE128" s="208">
        <f>IF(N128="základní",J128,0)</f>
        <v>0</v>
      </c>
      <c r="BF128" s="208">
        <f>IF(N128="snížená",J128,0)</f>
        <v>0</v>
      </c>
      <c r="BG128" s="208">
        <f>IF(N128="zákl. přenesená",J128,0)</f>
        <v>0</v>
      </c>
      <c r="BH128" s="208">
        <f>IF(N128="sníž. přenesená",J128,0)</f>
        <v>0</v>
      </c>
      <c r="BI128" s="208">
        <f>IF(N128="nulová",J128,0)</f>
        <v>0</v>
      </c>
      <c r="BJ128" s="5" t="s">
        <v>26</v>
      </c>
      <c r="BK128" s="208">
        <f>ROUND(I128*H128,2)</f>
        <v>0</v>
      </c>
      <c r="BL128" s="5" t="s">
        <v>150</v>
      </c>
      <c r="BM128" s="5" t="s">
        <v>198</v>
      </c>
    </row>
    <row r="129" spans="2:47" s="32" customFormat="1" ht="22.5">
      <c r="B129" s="25"/>
      <c r="D129" s="300" t="s">
        <v>159</v>
      </c>
      <c r="F129" s="214" t="s">
        <v>199</v>
      </c>
      <c r="I129" s="209"/>
      <c r="L129" s="25"/>
      <c r="M129" s="210"/>
      <c r="N129" s="26"/>
      <c r="O129" s="26"/>
      <c r="P129" s="26"/>
      <c r="Q129" s="26"/>
      <c r="R129" s="26"/>
      <c r="S129" s="26"/>
      <c r="T129" s="60"/>
      <c r="AT129" s="5" t="s">
        <v>159</v>
      </c>
      <c r="AU129" s="5" t="s">
        <v>25</v>
      </c>
    </row>
    <row r="130" spans="2:47" s="32" customFormat="1" ht="22.5">
      <c r="B130" s="25"/>
      <c r="D130" s="300" t="s">
        <v>152</v>
      </c>
      <c r="F130" s="301" t="s">
        <v>153</v>
      </c>
      <c r="I130" s="209"/>
      <c r="L130" s="25"/>
      <c r="M130" s="210"/>
      <c r="N130" s="26"/>
      <c r="O130" s="26"/>
      <c r="P130" s="26"/>
      <c r="Q130" s="26"/>
      <c r="R130" s="26"/>
      <c r="S130" s="26"/>
      <c r="T130" s="60"/>
      <c r="AT130" s="5" t="s">
        <v>152</v>
      </c>
      <c r="AU130" s="5" t="s">
        <v>25</v>
      </c>
    </row>
    <row r="131" spans="2:51" s="32" customFormat="1" ht="12.75">
      <c r="B131" s="25"/>
      <c r="D131" s="300" t="s">
        <v>154</v>
      </c>
      <c r="E131" s="5" t="s">
        <v>5</v>
      </c>
      <c r="F131" s="302" t="s">
        <v>200</v>
      </c>
      <c r="H131" s="303">
        <v>320</v>
      </c>
      <c r="I131" s="209"/>
      <c r="L131" s="25"/>
      <c r="M131" s="210"/>
      <c r="N131" s="26"/>
      <c r="O131" s="26"/>
      <c r="P131" s="26"/>
      <c r="Q131" s="26"/>
      <c r="R131" s="26"/>
      <c r="S131" s="26"/>
      <c r="T131" s="60"/>
      <c r="AT131" s="5" t="s">
        <v>154</v>
      </c>
      <c r="AU131" s="5" t="s">
        <v>25</v>
      </c>
      <c r="AV131" s="32" t="s">
        <v>25</v>
      </c>
      <c r="AW131" s="32" t="s">
        <v>47</v>
      </c>
      <c r="AX131" s="32" t="s">
        <v>26</v>
      </c>
      <c r="AY131" s="5" t="s">
        <v>144</v>
      </c>
    </row>
    <row r="132" spans="2:65" s="32" customFormat="1" ht="16.5" customHeight="1">
      <c r="B132" s="200"/>
      <c r="C132" s="201" t="s">
        <v>201</v>
      </c>
      <c r="D132" s="201" t="s">
        <v>146</v>
      </c>
      <c r="E132" s="202" t="s">
        <v>202</v>
      </c>
      <c r="F132" s="203" t="s">
        <v>203</v>
      </c>
      <c r="G132" s="204" t="s">
        <v>204</v>
      </c>
      <c r="H132" s="205">
        <v>40</v>
      </c>
      <c r="I132" s="206"/>
      <c r="J132" s="207">
        <f>ROUND(I132*H132,2)</f>
        <v>0</v>
      </c>
      <c r="K132" s="203" t="s">
        <v>1525</v>
      </c>
      <c r="L132" s="25"/>
      <c r="M132" s="296" t="s">
        <v>5</v>
      </c>
      <c r="N132" s="297" t="s">
        <v>55</v>
      </c>
      <c r="O132" s="26"/>
      <c r="P132" s="298">
        <f>O132*H132</f>
        <v>0</v>
      </c>
      <c r="Q132" s="298">
        <v>0</v>
      </c>
      <c r="R132" s="298">
        <f>Q132*H132</f>
        <v>0</v>
      </c>
      <c r="S132" s="298">
        <v>0.29</v>
      </c>
      <c r="T132" s="299">
        <f>S132*H132</f>
        <v>11.6</v>
      </c>
      <c r="AR132" s="5" t="s">
        <v>150</v>
      </c>
      <c r="AT132" s="5" t="s">
        <v>146</v>
      </c>
      <c r="AU132" s="5" t="s">
        <v>25</v>
      </c>
      <c r="AY132" s="5" t="s">
        <v>144</v>
      </c>
      <c r="BE132" s="208">
        <f>IF(N132="základní",J132,0)</f>
        <v>0</v>
      </c>
      <c r="BF132" s="208">
        <f>IF(N132="snížená",J132,0)</f>
        <v>0</v>
      </c>
      <c r="BG132" s="208">
        <f>IF(N132="zákl. přenesená",J132,0)</f>
        <v>0</v>
      </c>
      <c r="BH132" s="208">
        <f>IF(N132="sníž. přenesená",J132,0)</f>
        <v>0</v>
      </c>
      <c r="BI132" s="208">
        <f>IF(N132="nulová",J132,0)</f>
        <v>0</v>
      </c>
      <c r="BJ132" s="5" t="s">
        <v>26</v>
      </c>
      <c r="BK132" s="208">
        <f>ROUND(I132*H132,2)</f>
        <v>0</v>
      </c>
      <c r="BL132" s="5" t="s">
        <v>150</v>
      </c>
      <c r="BM132" s="5" t="s">
        <v>205</v>
      </c>
    </row>
    <row r="133" spans="2:47" s="32" customFormat="1" ht="22.5">
      <c r="B133" s="25"/>
      <c r="D133" s="300" t="s">
        <v>159</v>
      </c>
      <c r="F133" s="214" t="s">
        <v>206</v>
      </c>
      <c r="I133" s="209"/>
      <c r="L133" s="25"/>
      <c r="M133" s="210"/>
      <c r="N133" s="26"/>
      <c r="O133" s="26"/>
      <c r="P133" s="26"/>
      <c r="Q133" s="26"/>
      <c r="R133" s="26"/>
      <c r="S133" s="26"/>
      <c r="T133" s="60"/>
      <c r="AT133" s="5" t="s">
        <v>159</v>
      </c>
      <c r="AU133" s="5" t="s">
        <v>25</v>
      </c>
    </row>
    <row r="134" spans="2:47" s="32" customFormat="1" ht="22.5">
      <c r="B134" s="25"/>
      <c r="D134" s="300" t="s">
        <v>152</v>
      </c>
      <c r="F134" s="301" t="s">
        <v>153</v>
      </c>
      <c r="I134" s="209"/>
      <c r="L134" s="25"/>
      <c r="M134" s="210"/>
      <c r="N134" s="26"/>
      <c r="O134" s="26"/>
      <c r="P134" s="26"/>
      <c r="Q134" s="26"/>
      <c r="R134" s="26"/>
      <c r="S134" s="26"/>
      <c r="T134" s="60"/>
      <c r="AT134" s="5" t="s">
        <v>152</v>
      </c>
      <c r="AU134" s="5" t="s">
        <v>25</v>
      </c>
    </row>
    <row r="135" spans="2:65" s="32" customFormat="1" ht="16.5" customHeight="1">
      <c r="B135" s="200"/>
      <c r="C135" s="201" t="s">
        <v>31</v>
      </c>
      <c r="D135" s="201" t="s">
        <v>146</v>
      </c>
      <c r="E135" s="202" t="s">
        <v>207</v>
      </c>
      <c r="F135" s="203" t="s">
        <v>208</v>
      </c>
      <c r="G135" s="204" t="s">
        <v>209</v>
      </c>
      <c r="H135" s="205">
        <v>192</v>
      </c>
      <c r="I135" s="206"/>
      <c r="J135" s="207">
        <f>ROUND(I135*H135,2)</f>
        <v>0</v>
      </c>
      <c r="K135" s="203" t="s">
        <v>1525</v>
      </c>
      <c r="L135" s="25"/>
      <c r="M135" s="296" t="s">
        <v>5</v>
      </c>
      <c r="N135" s="297" t="s">
        <v>55</v>
      </c>
      <c r="O135" s="26"/>
      <c r="P135" s="298">
        <f>O135*H135</f>
        <v>0</v>
      </c>
      <c r="Q135" s="298">
        <v>0</v>
      </c>
      <c r="R135" s="298">
        <f>Q135*H135</f>
        <v>0</v>
      </c>
      <c r="S135" s="298">
        <v>0</v>
      </c>
      <c r="T135" s="299">
        <f>S135*H135</f>
        <v>0</v>
      </c>
      <c r="AR135" s="5" t="s">
        <v>150</v>
      </c>
      <c r="AT135" s="5" t="s">
        <v>146</v>
      </c>
      <c r="AU135" s="5" t="s">
        <v>25</v>
      </c>
      <c r="AY135" s="5" t="s">
        <v>144</v>
      </c>
      <c r="BE135" s="208">
        <f>IF(N135="základní",J135,0)</f>
        <v>0</v>
      </c>
      <c r="BF135" s="208">
        <f>IF(N135="snížená",J135,0)</f>
        <v>0</v>
      </c>
      <c r="BG135" s="208">
        <f>IF(N135="zákl. přenesená",J135,0)</f>
        <v>0</v>
      </c>
      <c r="BH135" s="208">
        <f>IF(N135="sníž. přenesená",J135,0)</f>
        <v>0</v>
      </c>
      <c r="BI135" s="208">
        <f>IF(N135="nulová",J135,0)</f>
        <v>0</v>
      </c>
      <c r="BJ135" s="5" t="s">
        <v>26</v>
      </c>
      <c r="BK135" s="208">
        <f>ROUND(I135*H135,2)</f>
        <v>0</v>
      </c>
      <c r="BL135" s="5" t="s">
        <v>150</v>
      </c>
      <c r="BM135" s="5" t="s">
        <v>210</v>
      </c>
    </row>
    <row r="136" spans="2:47" s="32" customFormat="1" ht="12.75">
      <c r="B136" s="25"/>
      <c r="D136" s="300" t="s">
        <v>159</v>
      </c>
      <c r="F136" s="214" t="s">
        <v>211</v>
      </c>
      <c r="I136" s="209"/>
      <c r="L136" s="25"/>
      <c r="M136" s="210"/>
      <c r="N136" s="26"/>
      <c r="O136" s="26"/>
      <c r="P136" s="26"/>
      <c r="Q136" s="26"/>
      <c r="R136" s="26"/>
      <c r="S136" s="26"/>
      <c r="T136" s="60"/>
      <c r="AT136" s="5" t="s">
        <v>159</v>
      </c>
      <c r="AU136" s="5" t="s">
        <v>25</v>
      </c>
    </row>
    <row r="137" spans="2:47" s="32" customFormat="1" ht="22.5">
      <c r="B137" s="25"/>
      <c r="D137" s="300" t="s">
        <v>152</v>
      </c>
      <c r="F137" s="301" t="s">
        <v>153</v>
      </c>
      <c r="I137" s="209"/>
      <c r="L137" s="25"/>
      <c r="M137" s="210"/>
      <c r="N137" s="26"/>
      <c r="O137" s="26"/>
      <c r="P137" s="26"/>
      <c r="Q137" s="26"/>
      <c r="R137" s="26"/>
      <c r="S137" s="26"/>
      <c r="T137" s="60"/>
      <c r="AT137" s="5" t="s">
        <v>152</v>
      </c>
      <c r="AU137" s="5" t="s">
        <v>25</v>
      </c>
    </row>
    <row r="138" spans="2:51" s="32" customFormat="1" ht="12.75">
      <c r="B138" s="25"/>
      <c r="D138" s="300" t="s">
        <v>154</v>
      </c>
      <c r="E138" s="5" t="s">
        <v>5</v>
      </c>
      <c r="F138" s="302" t="s">
        <v>212</v>
      </c>
      <c r="H138" s="303">
        <v>192</v>
      </c>
      <c r="I138" s="209"/>
      <c r="L138" s="25"/>
      <c r="M138" s="210"/>
      <c r="N138" s="26"/>
      <c r="O138" s="26"/>
      <c r="P138" s="26"/>
      <c r="Q138" s="26"/>
      <c r="R138" s="26"/>
      <c r="S138" s="26"/>
      <c r="T138" s="60"/>
      <c r="AT138" s="5" t="s">
        <v>154</v>
      </c>
      <c r="AU138" s="5" t="s">
        <v>25</v>
      </c>
      <c r="AV138" s="32" t="s">
        <v>25</v>
      </c>
      <c r="AW138" s="32" t="s">
        <v>47</v>
      </c>
      <c r="AX138" s="32" t="s">
        <v>26</v>
      </c>
      <c r="AY138" s="5" t="s">
        <v>144</v>
      </c>
    </row>
    <row r="139" spans="2:65" s="32" customFormat="1" ht="25.5" customHeight="1">
      <c r="B139" s="200"/>
      <c r="C139" s="201" t="s">
        <v>213</v>
      </c>
      <c r="D139" s="201" t="s">
        <v>146</v>
      </c>
      <c r="E139" s="202" t="s">
        <v>214</v>
      </c>
      <c r="F139" s="203" t="s">
        <v>215</v>
      </c>
      <c r="G139" s="204" t="s">
        <v>216</v>
      </c>
      <c r="H139" s="205">
        <v>48</v>
      </c>
      <c r="I139" s="206"/>
      <c r="J139" s="207">
        <f>ROUND(I139*H139,2)</f>
        <v>0</v>
      </c>
      <c r="K139" s="203" t="s">
        <v>1525</v>
      </c>
      <c r="L139" s="25"/>
      <c r="M139" s="296" t="s">
        <v>5</v>
      </c>
      <c r="N139" s="297" t="s">
        <v>55</v>
      </c>
      <c r="O139" s="26"/>
      <c r="P139" s="298">
        <f>O139*H139</f>
        <v>0</v>
      </c>
      <c r="Q139" s="298">
        <v>0</v>
      </c>
      <c r="R139" s="298">
        <f>Q139*H139</f>
        <v>0</v>
      </c>
      <c r="S139" s="298">
        <v>0</v>
      </c>
      <c r="T139" s="299">
        <f>S139*H139</f>
        <v>0</v>
      </c>
      <c r="AR139" s="5" t="s">
        <v>150</v>
      </c>
      <c r="AT139" s="5" t="s">
        <v>146</v>
      </c>
      <c r="AU139" s="5" t="s">
        <v>25</v>
      </c>
      <c r="AY139" s="5" t="s">
        <v>144</v>
      </c>
      <c r="BE139" s="208">
        <f>IF(N139="základní",J139,0)</f>
        <v>0</v>
      </c>
      <c r="BF139" s="208">
        <f>IF(N139="snížená",J139,0)</f>
        <v>0</v>
      </c>
      <c r="BG139" s="208">
        <f>IF(N139="zákl. přenesená",J139,0)</f>
        <v>0</v>
      </c>
      <c r="BH139" s="208">
        <f>IF(N139="sníž. přenesená",J139,0)</f>
        <v>0</v>
      </c>
      <c r="BI139" s="208">
        <f>IF(N139="nulová",J139,0)</f>
        <v>0</v>
      </c>
      <c r="BJ139" s="5" t="s">
        <v>26</v>
      </c>
      <c r="BK139" s="208">
        <f>ROUND(I139*H139,2)</f>
        <v>0</v>
      </c>
      <c r="BL139" s="5" t="s">
        <v>150</v>
      </c>
      <c r="BM139" s="5" t="s">
        <v>217</v>
      </c>
    </row>
    <row r="140" spans="2:47" s="32" customFormat="1" ht="12.75">
      <c r="B140" s="25"/>
      <c r="D140" s="300" t="s">
        <v>159</v>
      </c>
      <c r="F140" s="214" t="s">
        <v>218</v>
      </c>
      <c r="I140" s="209"/>
      <c r="L140" s="25"/>
      <c r="M140" s="210"/>
      <c r="N140" s="26"/>
      <c r="O140" s="26"/>
      <c r="P140" s="26"/>
      <c r="Q140" s="26"/>
      <c r="R140" s="26"/>
      <c r="S140" s="26"/>
      <c r="T140" s="60"/>
      <c r="AT140" s="5" t="s">
        <v>159</v>
      </c>
      <c r="AU140" s="5" t="s">
        <v>25</v>
      </c>
    </row>
    <row r="141" spans="2:47" s="32" customFormat="1" ht="22.5">
      <c r="B141" s="25"/>
      <c r="D141" s="300" t="s">
        <v>152</v>
      </c>
      <c r="F141" s="301" t="s">
        <v>219</v>
      </c>
      <c r="I141" s="209"/>
      <c r="L141" s="25"/>
      <c r="M141" s="210"/>
      <c r="N141" s="26"/>
      <c r="O141" s="26"/>
      <c r="P141" s="26"/>
      <c r="Q141" s="26"/>
      <c r="R141" s="26"/>
      <c r="S141" s="26"/>
      <c r="T141" s="60"/>
      <c r="AT141" s="5" t="s">
        <v>152</v>
      </c>
      <c r="AU141" s="5" t="s">
        <v>25</v>
      </c>
    </row>
    <row r="142" spans="2:51" s="32" customFormat="1" ht="12.75">
      <c r="B142" s="25"/>
      <c r="D142" s="300" t="s">
        <v>154</v>
      </c>
      <c r="E142" s="5" t="s">
        <v>5</v>
      </c>
      <c r="F142" s="302" t="s">
        <v>220</v>
      </c>
      <c r="H142" s="303">
        <v>48</v>
      </c>
      <c r="I142" s="209"/>
      <c r="L142" s="25"/>
      <c r="M142" s="210"/>
      <c r="N142" s="26"/>
      <c r="O142" s="26"/>
      <c r="P142" s="26"/>
      <c r="Q142" s="26"/>
      <c r="R142" s="26"/>
      <c r="S142" s="26"/>
      <c r="T142" s="60"/>
      <c r="AT142" s="5" t="s">
        <v>154</v>
      </c>
      <c r="AU142" s="5" t="s">
        <v>25</v>
      </c>
      <c r="AV142" s="32" t="s">
        <v>25</v>
      </c>
      <c r="AW142" s="32" t="s">
        <v>47</v>
      </c>
      <c r="AX142" s="32" t="s">
        <v>26</v>
      </c>
      <c r="AY142" s="5" t="s">
        <v>144</v>
      </c>
    </row>
    <row r="143" spans="2:65" s="32" customFormat="1" ht="16.5" customHeight="1">
      <c r="B143" s="200"/>
      <c r="C143" s="201" t="s">
        <v>221</v>
      </c>
      <c r="D143" s="201" t="s">
        <v>146</v>
      </c>
      <c r="E143" s="202" t="s">
        <v>222</v>
      </c>
      <c r="F143" s="203" t="s">
        <v>223</v>
      </c>
      <c r="G143" s="204" t="s">
        <v>204</v>
      </c>
      <c r="H143" s="205">
        <v>30</v>
      </c>
      <c r="I143" s="206"/>
      <c r="J143" s="207">
        <f>ROUND(I143*H143,2)</f>
        <v>0</v>
      </c>
      <c r="K143" s="203" t="s">
        <v>1525</v>
      </c>
      <c r="L143" s="25"/>
      <c r="M143" s="296" t="s">
        <v>5</v>
      </c>
      <c r="N143" s="297" t="s">
        <v>55</v>
      </c>
      <c r="O143" s="26"/>
      <c r="P143" s="298">
        <f>O143*H143</f>
        <v>0</v>
      </c>
      <c r="Q143" s="298">
        <v>0.00868</v>
      </c>
      <c r="R143" s="298">
        <f>Q143*H143</f>
        <v>0.2604</v>
      </c>
      <c r="S143" s="298">
        <v>0</v>
      </c>
      <c r="T143" s="299">
        <f>S143*H143</f>
        <v>0</v>
      </c>
      <c r="AR143" s="5" t="s">
        <v>150</v>
      </c>
      <c r="AT143" s="5" t="s">
        <v>146</v>
      </c>
      <c r="AU143" s="5" t="s">
        <v>25</v>
      </c>
      <c r="AY143" s="5" t="s">
        <v>144</v>
      </c>
      <c r="BE143" s="208">
        <f>IF(N143="základní",J143,0)</f>
        <v>0</v>
      </c>
      <c r="BF143" s="208">
        <f>IF(N143="snížená",J143,0)</f>
        <v>0</v>
      </c>
      <c r="BG143" s="208">
        <f>IF(N143="zákl. přenesená",J143,0)</f>
        <v>0</v>
      </c>
      <c r="BH143" s="208">
        <f>IF(N143="sníž. přenesená",J143,0)</f>
        <v>0</v>
      </c>
      <c r="BI143" s="208">
        <f>IF(N143="nulová",J143,0)</f>
        <v>0</v>
      </c>
      <c r="BJ143" s="5" t="s">
        <v>26</v>
      </c>
      <c r="BK143" s="208">
        <f>ROUND(I143*H143,2)</f>
        <v>0</v>
      </c>
      <c r="BL143" s="5" t="s">
        <v>150</v>
      </c>
      <c r="BM143" s="5" t="s">
        <v>224</v>
      </c>
    </row>
    <row r="144" spans="2:47" s="32" customFormat="1" ht="33.75">
      <c r="B144" s="25"/>
      <c r="D144" s="300" t="s">
        <v>159</v>
      </c>
      <c r="F144" s="214" t="s">
        <v>225</v>
      </c>
      <c r="I144" s="209"/>
      <c r="L144" s="25"/>
      <c r="M144" s="210"/>
      <c r="N144" s="26"/>
      <c r="O144" s="26"/>
      <c r="P144" s="26"/>
      <c r="Q144" s="26"/>
      <c r="R144" s="26"/>
      <c r="S144" s="26"/>
      <c r="T144" s="60"/>
      <c r="AT144" s="5" t="s">
        <v>159</v>
      </c>
      <c r="AU144" s="5" t="s">
        <v>25</v>
      </c>
    </row>
    <row r="145" spans="2:47" s="32" customFormat="1" ht="22.5">
      <c r="B145" s="25"/>
      <c r="D145" s="300" t="s">
        <v>152</v>
      </c>
      <c r="F145" s="301" t="s">
        <v>153</v>
      </c>
      <c r="I145" s="209"/>
      <c r="L145" s="25"/>
      <c r="M145" s="210"/>
      <c r="N145" s="26"/>
      <c r="O145" s="26"/>
      <c r="P145" s="26"/>
      <c r="Q145" s="26"/>
      <c r="R145" s="26"/>
      <c r="S145" s="26"/>
      <c r="T145" s="60"/>
      <c r="AT145" s="5" t="s">
        <v>152</v>
      </c>
      <c r="AU145" s="5" t="s">
        <v>25</v>
      </c>
    </row>
    <row r="146" spans="2:65" s="32" customFormat="1" ht="16.5" customHeight="1">
      <c r="B146" s="200"/>
      <c r="C146" s="201" t="s">
        <v>226</v>
      </c>
      <c r="D146" s="201" t="s">
        <v>146</v>
      </c>
      <c r="E146" s="202" t="s">
        <v>227</v>
      </c>
      <c r="F146" s="203" t="s">
        <v>228</v>
      </c>
      <c r="G146" s="204" t="s">
        <v>204</v>
      </c>
      <c r="H146" s="205">
        <v>40</v>
      </c>
      <c r="I146" s="206"/>
      <c r="J146" s="207">
        <f>ROUND(I146*H146,2)</f>
        <v>0</v>
      </c>
      <c r="K146" s="203" t="s">
        <v>1525</v>
      </c>
      <c r="L146" s="25"/>
      <c r="M146" s="296" t="s">
        <v>5</v>
      </c>
      <c r="N146" s="297" t="s">
        <v>55</v>
      </c>
      <c r="O146" s="26"/>
      <c r="P146" s="298">
        <f>O146*H146</f>
        <v>0</v>
      </c>
      <c r="Q146" s="298">
        <v>0.0369</v>
      </c>
      <c r="R146" s="298">
        <f>Q146*H146</f>
        <v>1.476</v>
      </c>
      <c r="S146" s="298">
        <v>0</v>
      </c>
      <c r="T146" s="299">
        <f>S146*H146</f>
        <v>0</v>
      </c>
      <c r="AR146" s="5" t="s">
        <v>150</v>
      </c>
      <c r="AT146" s="5" t="s">
        <v>146</v>
      </c>
      <c r="AU146" s="5" t="s">
        <v>25</v>
      </c>
      <c r="AY146" s="5" t="s">
        <v>144</v>
      </c>
      <c r="BE146" s="208">
        <f>IF(N146="základní",J146,0)</f>
        <v>0</v>
      </c>
      <c r="BF146" s="208">
        <f>IF(N146="snížená",J146,0)</f>
        <v>0</v>
      </c>
      <c r="BG146" s="208">
        <f>IF(N146="zákl. přenesená",J146,0)</f>
        <v>0</v>
      </c>
      <c r="BH146" s="208">
        <f>IF(N146="sníž. přenesená",J146,0)</f>
        <v>0</v>
      </c>
      <c r="BI146" s="208">
        <f>IF(N146="nulová",J146,0)</f>
        <v>0</v>
      </c>
      <c r="BJ146" s="5" t="s">
        <v>26</v>
      </c>
      <c r="BK146" s="208">
        <f>ROUND(I146*H146,2)</f>
        <v>0</v>
      </c>
      <c r="BL146" s="5" t="s">
        <v>150</v>
      </c>
      <c r="BM146" s="5" t="s">
        <v>229</v>
      </c>
    </row>
    <row r="147" spans="2:47" s="32" customFormat="1" ht="33.75">
      <c r="B147" s="25"/>
      <c r="D147" s="300" t="s">
        <v>159</v>
      </c>
      <c r="F147" s="214" t="s">
        <v>230</v>
      </c>
      <c r="I147" s="209"/>
      <c r="L147" s="25"/>
      <c r="M147" s="210"/>
      <c r="N147" s="26"/>
      <c r="O147" s="26"/>
      <c r="P147" s="26"/>
      <c r="Q147" s="26"/>
      <c r="R147" s="26"/>
      <c r="S147" s="26"/>
      <c r="T147" s="60"/>
      <c r="AT147" s="5" t="s">
        <v>159</v>
      </c>
      <c r="AU147" s="5" t="s">
        <v>25</v>
      </c>
    </row>
    <row r="148" spans="2:47" s="32" customFormat="1" ht="22.5">
      <c r="B148" s="25"/>
      <c r="D148" s="300" t="s">
        <v>152</v>
      </c>
      <c r="F148" s="301" t="s">
        <v>153</v>
      </c>
      <c r="I148" s="209"/>
      <c r="L148" s="25"/>
      <c r="M148" s="210"/>
      <c r="N148" s="26"/>
      <c r="O148" s="26"/>
      <c r="P148" s="26"/>
      <c r="Q148" s="26"/>
      <c r="R148" s="26"/>
      <c r="S148" s="26"/>
      <c r="T148" s="60"/>
      <c r="AT148" s="5" t="s">
        <v>152</v>
      </c>
      <c r="AU148" s="5" t="s">
        <v>25</v>
      </c>
    </row>
    <row r="149" spans="2:65" s="32" customFormat="1" ht="16.5" customHeight="1">
      <c r="B149" s="200"/>
      <c r="C149" s="201" t="s">
        <v>231</v>
      </c>
      <c r="D149" s="201" t="s">
        <v>146</v>
      </c>
      <c r="E149" s="202" t="s">
        <v>232</v>
      </c>
      <c r="F149" s="203" t="s">
        <v>233</v>
      </c>
      <c r="G149" s="204" t="s">
        <v>234</v>
      </c>
      <c r="H149" s="205">
        <v>120</v>
      </c>
      <c r="I149" s="206"/>
      <c r="J149" s="207">
        <f>ROUND(I149*H149,2)</f>
        <v>0</v>
      </c>
      <c r="K149" s="203" t="s">
        <v>1525</v>
      </c>
      <c r="L149" s="25"/>
      <c r="M149" s="296" t="s">
        <v>5</v>
      </c>
      <c r="N149" s="297" t="s">
        <v>55</v>
      </c>
      <c r="O149" s="26"/>
      <c r="P149" s="298">
        <f>O149*H149</f>
        <v>0</v>
      </c>
      <c r="Q149" s="298">
        <v>0</v>
      </c>
      <c r="R149" s="298">
        <f>Q149*H149</f>
        <v>0</v>
      </c>
      <c r="S149" s="298">
        <v>0</v>
      </c>
      <c r="T149" s="299">
        <f>S149*H149</f>
        <v>0</v>
      </c>
      <c r="AR149" s="5" t="s">
        <v>150</v>
      </c>
      <c r="AT149" s="5" t="s">
        <v>146</v>
      </c>
      <c r="AU149" s="5" t="s">
        <v>25</v>
      </c>
      <c r="AY149" s="5" t="s">
        <v>144</v>
      </c>
      <c r="BE149" s="208">
        <f>IF(N149="základní",J149,0)</f>
        <v>0</v>
      </c>
      <c r="BF149" s="208">
        <f>IF(N149="snížená",J149,0)</f>
        <v>0</v>
      </c>
      <c r="BG149" s="208">
        <f>IF(N149="zákl. přenesená",J149,0)</f>
        <v>0</v>
      </c>
      <c r="BH149" s="208">
        <f>IF(N149="sníž. přenesená",J149,0)</f>
        <v>0</v>
      </c>
      <c r="BI149" s="208">
        <f>IF(N149="nulová",J149,0)</f>
        <v>0</v>
      </c>
      <c r="BJ149" s="5" t="s">
        <v>26</v>
      </c>
      <c r="BK149" s="208">
        <f>ROUND(I149*H149,2)</f>
        <v>0</v>
      </c>
      <c r="BL149" s="5" t="s">
        <v>150</v>
      </c>
      <c r="BM149" s="5" t="s">
        <v>235</v>
      </c>
    </row>
    <row r="150" spans="2:47" s="32" customFormat="1" ht="12.75">
      <c r="B150" s="25"/>
      <c r="D150" s="300" t="s">
        <v>159</v>
      </c>
      <c r="F150" s="214" t="s">
        <v>236</v>
      </c>
      <c r="I150" s="209"/>
      <c r="L150" s="25"/>
      <c r="M150" s="210"/>
      <c r="N150" s="26"/>
      <c r="O150" s="26"/>
      <c r="P150" s="26"/>
      <c r="Q150" s="26"/>
      <c r="R150" s="26"/>
      <c r="S150" s="26"/>
      <c r="T150" s="60"/>
      <c r="AT150" s="5" t="s">
        <v>159</v>
      </c>
      <c r="AU150" s="5" t="s">
        <v>25</v>
      </c>
    </row>
    <row r="151" spans="2:47" s="32" customFormat="1" ht="22.5">
      <c r="B151" s="25"/>
      <c r="D151" s="300" t="s">
        <v>152</v>
      </c>
      <c r="F151" s="301" t="s">
        <v>237</v>
      </c>
      <c r="I151" s="209"/>
      <c r="L151" s="25"/>
      <c r="M151" s="210"/>
      <c r="N151" s="26"/>
      <c r="O151" s="26"/>
      <c r="P151" s="26"/>
      <c r="Q151" s="26"/>
      <c r="R151" s="26"/>
      <c r="S151" s="26"/>
      <c r="T151" s="60"/>
      <c r="AT151" s="5" t="s">
        <v>152</v>
      </c>
      <c r="AU151" s="5" t="s">
        <v>25</v>
      </c>
    </row>
    <row r="152" spans="2:51" s="32" customFormat="1" ht="12.75">
      <c r="B152" s="25"/>
      <c r="D152" s="300" t="s">
        <v>154</v>
      </c>
      <c r="E152" s="5" t="s">
        <v>5</v>
      </c>
      <c r="F152" s="302" t="s">
        <v>238</v>
      </c>
      <c r="H152" s="303">
        <v>105</v>
      </c>
      <c r="I152" s="209"/>
      <c r="L152" s="25"/>
      <c r="M152" s="210"/>
      <c r="N152" s="26"/>
      <c r="O152" s="26"/>
      <c r="P152" s="26"/>
      <c r="Q152" s="26"/>
      <c r="R152" s="26"/>
      <c r="S152" s="26"/>
      <c r="T152" s="60"/>
      <c r="AT152" s="5" t="s">
        <v>154</v>
      </c>
      <c r="AU152" s="5" t="s">
        <v>25</v>
      </c>
      <c r="AV152" s="32" t="s">
        <v>25</v>
      </c>
      <c r="AW152" s="32" t="s">
        <v>47</v>
      </c>
      <c r="AX152" s="32" t="s">
        <v>83</v>
      </c>
      <c r="AY152" s="5" t="s">
        <v>144</v>
      </c>
    </row>
    <row r="153" spans="2:51" s="32" customFormat="1" ht="12.75">
      <c r="B153" s="25"/>
      <c r="D153" s="300" t="s">
        <v>154</v>
      </c>
      <c r="E153" s="5" t="s">
        <v>5</v>
      </c>
      <c r="F153" s="302" t="s">
        <v>170</v>
      </c>
      <c r="H153" s="303">
        <v>105</v>
      </c>
      <c r="I153" s="209"/>
      <c r="L153" s="25"/>
      <c r="M153" s="210"/>
      <c r="N153" s="26"/>
      <c r="O153" s="26"/>
      <c r="P153" s="26"/>
      <c r="Q153" s="26"/>
      <c r="R153" s="26"/>
      <c r="S153" s="26"/>
      <c r="T153" s="60"/>
      <c r="AT153" s="5" t="s">
        <v>154</v>
      </c>
      <c r="AU153" s="5" t="s">
        <v>25</v>
      </c>
      <c r="AV153" s="32" t="s">
        <v>161</v>
      </c>
      <c r="AW153" s="32" t="s">
        <v>47</v>
      </c>
      <c r="AX153" s="32" t="s">
        <v>83</v>
      </c>
      <c r="AY153" s="5" t="s">
        <v>144</v>
      </c>
    </row>
    <row r="154" spans="2:51" s="32" customFormat="1" ht="12.75">
      <c r="B154" s="25"/>
      <c r="D154" s="300" t="s">
        <v>154</v>
      </c>
      <c r="E154" s="5" t="s">
        <v>5</v>
      </c>
      <c r="F154" s="302" t="s">
        <v>239</v>
      </c>
      <c r="H154" s="303">
        <v>120.75</v>
      </c>
      <c r="I154" s="209"/>
      <c r="L154" s="25"/>
      <c r="M154" s="210"/>
      <c r="N154" s="26"/>
      <c r="O154" s="26"/>
      <c r="P154" s="26"/>
      <c r="Q154" s="26"/>
      <c r="R154" s="26"/>
      <c r="S154" s="26"/>
      <c r="T154" s="60"/>
      <c r="AT154" s="5" t="s">
        <v>154</v>
      </c>
      <c r="AU154" s="5" t="s">
        <v>25</v>
      </c>
      <c r="AV154" s="32" t="s">
        <v>25</v>
      </c>
      <c r="AW154" s="32" t="s">
        <v>47</v>
      </c>
      <c r="AX154" s="32" t="s">
        <v>83</v>
      </c>
      <c r="AY154" s="5" t="s">
        <v>144</v>
      </c>
    </row>
    <row r="155" spans="2:51" s="32" customFormat="1" ht="12.75">
      <c r="B155" s="25"/>
      <c r="D155" s="300" t="s">
        <v>154</v>
      </c>
      <c r="E155" s="5" t="s">
        <v>5</v>
      </c>
      <c r="F155" s="302" t="s">
        <v>240</v>
      </c>
      <c r="H155" s="303">
        <v>120</v>
      </c>
      <c r="I155" s="209"/>
      <c r="L155" s="25"/>
      <c r="M155" s="210"/>
      <c r="N155" s="26"/>
      <c r="O155" s="26"/>
      <c r="P155" s="26"/>
      <c r="Q155" s="26"/>
      <c r="R155" s="26"/>
      <c r="S155" s="26"/>
      <c r="T155" s="60"/>
      <c r="AT155" s="5" t="s">
        <v>154</v>
      </c>
      <c r="AU155" s="5" t="s">
        <v>25</v>
      </c>
      <c r="AV155" s="32" t="s">
        <v>25</v>
      </c>
      <c r="AW155" s="32" t="s">
        <v>47</v>
      </c>
      <c r="AX155" s="32" t="s">
        <v>26</v>
      </c>
      <c r="AY155" s="5" t="s">
        <v>144</v>
      </c>
    </row>
    <row r="156" spans="2:65" s="32" customFormat="1" ht="25.5" customHeight="1">
      <c r="B156" s="200"/>
      <c r="C156" s="201" t="s">
        <v>11</v>
      </c>
      <c r="D156" s="201" t="s">
        <v>146</v>
      </c>
      <c r="E156" s="202" t="s">
        <v>241</v>
      </c>
      <c r="F156" s="203" t="s">
        <v>242</v>
      </c>
      <c r="G156" s="204" t="s">
        <v>234</v>
      </c>
      <c r="H156" s="205">
        <v>10</v>
      </c>
      <c r="I156" s="206"/>
      <c r="J156" s="207">
        <f>ROUND(I156*H156,2)</f>
        <v>0</v>
      </c>
      <c r="K156" s="203" t="s">
        <v>1525</v>
      </c>
      <c r="L156" s="25"/>
      <c r="M156" s="296" t="s">
        <v>5</v>
      </c>
      <c r="N156" s="297" t="s">
        <v>55</v>
      </c>
      <c r="O156" s="26"/>
      <c r="P156" s="298">
        <f>O156*H156</f>
        <v>0</v>
      </c>
      <c r="Q156" s="298">
        <v>0</v>
      </c>
      <c r="R156" s="298">
        <f>Q156*H156</f>
        <v>0</v>
      </c>
      <c r="S156" s="298">
        <v>0</v>
      </c>
      <c r="T156" s="299">
        <f>S156*H156</f>
        <v>0</v>
      </c>
      <c r="AR156" s="5" t="s">
        <v>150</v>
      </c>
      <c r="AT156" s="5" t="s">
        <v>146</v>
      </c>
      <c r="AU156" s="5" t="s">
        <v>25</v>
      </c>
      <c r="AY156" s="5" t="s">
        <v>144</v>
      </c>
      <c r="BE156" s="208">
        <f>IF(N156="základní",J156,0)</f>
        <v>0</v>
      </c>
      <c r="BF156" s="208">
        <f>IF(N156="snížená",J156,0)</f>
        <v>0</v>
      </c>
      <c r="BG156" s="208">
        <f>IF(N156="zákl. přenesená",J156,0)</f>
        <v>0</v>
      </c>
      <c r="BH156" s="208">
        <f>IF(N156="sníž. přenesená",J156,0)</f>
        <v>0</v>
      </c>
      <c r="BI156" s="208">
        <f>IF(N156="nulová",J156,0)</f>
        <v>0</v>
      </c>
      <c r="BJ156" s="5" t="s">
        <v>26</v>
      </c>
      <c r="BK156" s="208">
        <f>ROUND(I156*H156,2)</f>
        <v>0</v>
      </c>
      <c r="BL156" s="5" t="s">
        <v>150</v>
      </c>
      <c r="BM156" s="5" t="s">
        <v>243</v>
      </c>
    </row>
    <row r="157" spans="2:47" s="32" customFormat="1" ht="22.5">
      <c r="B157" s="25"/>
      <c r="D157" s="300" t="s">
        <v>159</v>
      </c>
      <c r="F157" s="214" t="s">
        <v>244</v>
      </c>
      <c r="I157" s="209"/>
      <c r="L157" s="25"/>
      <c r="M157" s="210"/>
      <c r="N157" s="26"/>
      <c r="O157" s="26"/>
      <c r="P157" s="26"/>
      <c r="Q157" s="26"/>
      <c r="R157" s="26"/>
      <c r="S157" s="26"/>
      <c r="T157" s="60"/>
      <c r="AT157" s="5" t="s">
        <v>159</v>
      </c>
      <c r="AU157" s="5" t="s">
        <v>25</v>
      </c>
    </row>
    <row r="158" spans="2:47" s="32" customFormat="1" ht="22.5">
      <c r="B158" s="25"/>
      <c r="D158" s="300" t="s">
        <v>152</v>
      </c>
      <c r="F158" s="301" t="s">
        <v>153</v>
      </c>
      <c r="I158" s="209"/>
      <c r="L158" s="25"/>
      <c r="M158" s="210"/>
      <c r="N158" s="26"/>
      <c r="O158" s="26"/>
      <c r="P158" s="26"/>
      <c r="Q158" s="26"/>
      <c r="R158" s="26"/>
      <c r="S158" s="26"/>
      <c r="T158" s="60"/>
      <c r="AT158" s="5" t="s">
        <v>152</v>
      </c>
      <c r="AU158" s="5" t="s">
        <v>25</v>
      </c>
    </row>
    <row r="159" spans="2:51" s="32" customFormat="1" ht="12.75">
      <c r="B159" s="25"/>
      <c r="D159" s="300" t="s">
        <v>154</v>
      </c>
      <c r="E159" s="5" t="s">
        <v>5</v>
      </c>
      <c r="F159" s="302" t="s">
        <v>245</v>
      </c>
      <c r="H159" s="303">
        <v>10.728</v>
      </c>
      <c r="I159" s="209"/>
      <c r="L159" s="25"/>
      <c r="M159" s="210"/>
      <c r="N159" s="26"/>
      <c r="O159" s="26"/>
      <c r="P159" s="26"/>
      <c r="Q159" s="26"/>
      <c r="R159" s="26"/>
      <c r="S159" s="26"/>
      <c r="T159" s="60"/>
      <c r="AT159" s="5" t="s">
        <v>154</v>
      </c>
      <c r="AU159" s="5" t="s">
        <v>25</v>
      </c>
      <c r="AV159" s="32" t="s">
        <v>25</v>
      </c>
      <c r="AW159" s="32" t="s">
        <v>47</v>
      </c>
      <c r="AX159" s="32" t="s">
        <v>83</v>
      </c>
      <c r="AY159" s="5" t="s">
        <v>144</v>
      </c>
    </row>
    <row r="160" spans="2:51" s="32" customFormat="1" ht="12.75">
      <c r="B160" s="25"/>
      <c r="D160" s="300" t="s">
        <v>154</v>
      </c>
      <c r="E160" s="5" t="s">
        <v>5</v>
      </c>
      <c r="F160" s="302" t="s">
        <v>31</v>
      </c>
      <c r="H160" s="303">
        <v>10</v>
      </c>
      <c r="I160" s="209"/>
      <c r="L160" s="25"/>
      <c r="M160" s="210"/>
      <c r="N160" s="26"/>
      <c r="O160" s="26"/>
      <c r="P160" s="26"/>
      <c r="Q160" s="26"/>
      <c r="R160" s="26"/>
      <c r="S160" s="26"/>
      <c r="T160" s="60"/>
      <c r="AT160" s="5" t="s">
        <v>154</v>
      </c>
      <c r="AU160" s="5" t="s">
        <v>25</v>
      </c>
      <c r="AV160" s="32" t="s">
        <v>25</v>
      </c>
      <c r="AW160" s="32" t="s">
        <v>47</v>
      </c>
      <c r="AX160" s="32" t="s">
        <v>26</v>
      </c>
      <c r="AY160" s="5" t="s">
        <v>144</v>
      </c>
    </row>
    <row r="161" spans="2:65" s="32" customFormat="1" ht="16.5" customHeight="1">
      <c r="B161" s="200"/>
      <c r="C161" s="201" t="s">
        <v>246</v>
      </c>
      <c r="D161" s="201" t="s">
        <v>146</v>
      </c>
      <c r="E161" s="202" t="s">
        <v>247</v>
      </c>
      <c r="F161" s="203" t="s">
        <v>248</v>
      </c>
      <c r="G161" s="204" t="s">
        <v>234</v>
      </c>
      <c r="H161" s="205">
        <v>2970</v>
      </c>
      <c r="I161" s="206"/>
      <c r="J161" s="207">
        <f>ROUND(I161*H161,2)</f>
        <v>0</v>
      </c>
      <c r="K161" s="203" t="s">
        <v>1525</v>
      </c>
      <c r="L161" s="25"/>
      <c r="M161" s="296" t="s">
        <v>5</v>
      </c>
      <c r="N161" s="297" t="s">
        <v>55</v>
      </c>
      <c r="O161" s="26"/>
      <c r="P161" s="298">
        <f>O161*H161</f>
        <v>0</v>
      </c>
      <c r="Q161" s="298">
        <v>0</v>
      </c>
      <c r="R161" s="298">
        <f>Q161*H161</f>
        <v>0</v>
      </c>
      <c r="S161" s="298">
        <v>0</v>
      </c>
      <c r="T161" s="299">
        <f>S161*H161</f>
        <v>0</v>
      </c>
      <c r="AR161" s="5" t="s">
        <v>150</v>
      </c>
      <c r="AT161" s="5" t="s">
        <v>146</v>
      </c>
      <c r="AU161" s="5" t="s">
        <v>25</v>
      </c>
      <c r="AY161" s="5" t="s">
        <v>144</v>
      </c>
      <c r="BE161" s="208">
        <f>IF(N161="základní",J161,0)</f>
        <v>0</v>
      </c>
      <c r="BF161" s="208">
        <f>IF(N161="snížená",J161,0)</f>
        <v>0</v>
      </c>
      <c r="BG161" s="208">
        <f>IF(N161="zákl. přenesená",J161,0)</f>
        <v>0</v>
      </c>
      <c r="BH161" s="208">
        <f>IF(N161="sníž. přenesená",J161,0)</f>
        <v>0</v>
      </c>
      <c r="BI161" s="208">
        <f>IF(N161="nulová",J161,0)</f>
        <v>0</v>
      </c>
      <c r="BJ161" s="5" t="s">
        <v>26</v>
      </c>
      <c r="BK161" s="208">
        <f>ROUND(I161*H161,2)</f>
        <v>0</v>
      </c>
      <c r="BL161" s="5" t="s">
        <v>150</v>
      </c>
      <c r="BM161" s="5" t="s">
        <v>249</v>
      </c>
    </row>
    <row r="162" spans="2:47" s="32" customFormat="1" ht="22.5">
      <c r="B162" s="25"/>
      <c r="D162" s="300" t="s">
        <v>159</v>
      </c>
      <c r="F162" s="214" t="s">
        <v>250</v>
      </c>
      <c r="I162" s="209"/>
      <c r="L162" s="25"/>
      <c r="M162" s="210"/>
      <c r="N162" s="26"/>
      <c r="O162" s="26"/>
      <c r="P162" s="26"/>
      <c r="Q162" s="26"/>
      <c r="R162" s="26"/>
      <c r="S162" s="26"/>
      <c r="T162" s="60"/>
      <c r="AT162" s="5" t="s">
        <v>159</v>
      </c>
      <c r="AU162" s="5" t="s">
        <v>25</v>
      </c>
    </row>
    <row r="163" spans="2:47" s="32" customFormat="1" ht="22.5">
      <c r="B163" s="25"/>
      <c r="D163" s="300" t="s">
        <v>152</v>
      </c>
      <c r="F163" s="301" t="s">
        <v>153</v>
      </c>
      <c r="I163" s="209"/>
      <c r="L163" s="25"/>
      <c r="M163" s="210"/>
      <c r="N163" s="26"/>
      <c r="O163" s="26"/>
      <c r="P163" s="26"/>
      <c r="Q163" s="26"/>
      <c r="R163" s="26"/>
      <c r="S163" s="26"/>
      <c r="T163" s="60"/>
      <c r="AT163" s="5" t="s">
        <v>152</v>
      </c>
      <c r="AU163" s="5" t="s">
        <v>25</v>
      </c>
    </row>
    <row r="164" spans="2:51" s="32" customFormat="1" ht="12.75">
      <c r="B164" s="25"/>
      <c r="D164" s="300" t="s">
        <v>154</v>
      </c>
      <c r="E164" s="5" t="s">
        <v>5</v>
      </c>
      <c r="F164" s="302" t="s">
        <v>251</v>
      </c>
      <c r="H164" s="303">
        <v>2970</v>
      </c>
      <c r="I164" s="209"/>
      <c r="L164" s="25"/>
      <c r="M164" s="210"/>
      <c r="N164" s="26"/>
      <c r="O164" s="26"/>
      <c r="P164" s="26"/>
      <c r="Q164" s="26"/>
      <c r="R164" s="26"/>
      <c r="S164" s="26"/>
      <c r="T164" s="60"/>
      <c r="AT164" s="5" t="s">
        <v>154</v>
      </c>
      <c r="AU164" s="5" t="s">
        <v>25</v>
      </c>
      <c r="AV164" s="32" t="s">
        <v>25</v>
      </c>
      <c r="AW164" s="32" t="s">
        <v>47</v>
      </c>
      <c r="AX164" s="32" t="s">
        <v>26</v>
      </c>
      <c r="AY164" s="5" t="s">
        <v>144</v>
      </c>
    </row>
    <row r="165" spans="2:65" s="32" customFormat="1" ht="16.5" customHeight="1">
      <c r="B165" s="200"/>
      <c r="C165" s="201" t="s">
        <v>252</v>
      </c>
      <c r="D165" s="201" t="s">
        <v>146</v>
      </c>
      <c r="E165" s="202" t="s">
        <v>253</v>
      </c>
      <c r="F165" s="203" t="s">
        <v>254</v>
      </c>
      <c r="G165" s="204" t="s">
        <v>234</v>
      </c>
      <c r="H165" s="205">
        <v>891</v>
      </c>
      <c r="I165" s="206"/>
      <c r="J165" s="207">
        <f>ROUND(I165*H165,2)</f>
        <v>0</v>
      </c>
      <c r="K165" s="203" t="s">
        <v>1525</v>
      </c>
      <c r="L165" s="25"/>
      <c r="M165" s="296" t="s">
        <v>5</v>
      </c>
      <c r="N165" s="297" t="s">
        <v>55</v>
      </c>
      <c r="O165" s="26"/>
      <c r="P165" s="298">
        <f>O165*H165</f>
        <v>0</v>
      </c>
      <c r="Q165" s="298">
        <v>0</v>
      </c>
      <c r="R165" s="298">
        <f>Q165*H165</f>
        <v>0</v>
      </c>
      <c r="S165" s="298">
        <v>0</v>
      </c>
      <c r="T165" s="299">
        <f>S165*H165</f>
        <v>0</v>
      </c>
      <c r="AR165" s="5" t="s">
        <v>150</v>
      </c>
      <c r="AT165" s="5" t="s">
        <v>146</v>
      </c>
      <c r="AU165" s="5" t="s">
        <v>25</v>
      </c>
      <c r="AY165" s="5" t="s">
        <v>144</v>
      </c>
      <c r="BE165" s="208">
        <f>IF(N165="základní",J165,0)</f>
        <v>0</v>
      </c>
      <c r="BF165" s="208">
        <f>IF(N165="snížená",J165,0)</f>
        <v>0</v>
      </c>
      <c r="BG165" s="208">
        <f>IF(N165="zákl. přenesená",J165,0)</f>
        <v>0</v>
      </c>
      <c r="BH165" s="208">
        <f>IF(N165="sníž. přenesená",J165,0)</f>
        <v>0</v>
      </c>
      <c r="BI165" s="208">
        <f>IF(N165="nulová",J165,0)</f>
        <v>0</v>
      </c>
      <c r="BJ165" s="5" t="s">
        <v>26</v>
      </c>
      <c r="BK165" s="208">
        <f>ROUND(I165*H165,2)</f>
        <v>0</v>
      </c>
      <c r="BL165" s="5" t="s">
        <v>150</v>
      </c>
      <c r="BM165" s="5" t="s">
        <v>255</v>
      </c>
    </row>
    <row r="166" spans="2:47" s="32" customFormat="1" ht="22.5">
      <c r="B166" s="25"/>
      <c r="D166" s="300" t="s">
        <v>159</v>
      </c>
      <c r="F166" s="214" t="s">
        <v>256</v>
      </c>
      <c r="I166" s="209"/>
      <c r="L166" s="25"/>
      <c r="M166" s="210"/>
      <c r="N166" s="26"/>
      <c r="O166" s="26"/>
      <c r="P166" s="26"/>
      <c r="Q166" s="26"/>
      <c r="R166" s="26"/>
      <c r="S166" s="26"/>
      <c r="T166" s="60"/>
      <c r="AT166" s="5" t="s">
        <v>159</v>
      </c>
      <c r="AU166" s="5" t="s">
        <v>25</v>
      </c>
    </row>
    <row r="167" spans="2:47" s="32" customFormat="1" ht="22.5">
      <c r="B167" s="25"/>
      <c r="D167" s="300" t="s">
        <v>152</v>
      </c>
      <c r="F167" s="301" t="s">
        <v>153</v>
      </c>
      <c r="I167" s="209"/>
      <c r="L167" s="25"/>
      <c r="M167" s="210"/>
      <c r="N167" s="26"/>
      <c r="O167" s="26"/>
      <c r="P167" s="26"/>
      <c r="Q167" s="26"/>
      <c r="R167" s="26"/>
      <c r="S167" s="26"/>
      <c r="T167" s="60"/>
      <c r="AT167" s="5" t="s">
        <v>152</v>
      </c>
      <c r="AU167" s="5" t="s">
        <v>25</v>
      </c>
    </row>
    <row r="168" spans="2:51" s="32" customFormat="1" ht="12.75">
      <c r="B168" s="25"/>
      <c r="D168" s="300" t="s">
        <v>154</v>
      </c>
      <c r="E168" s="5" t="s">
        <v>5</v>
      </c>
      <c r="F168" s="302" t="s">
        <v>257</v>
      </c>
      <c r="H168" s="303">
        <v>891</v>
      </c>
      <c r="I168" s="209"/>
      <c r="L168" s="25"/>
      <c r="M168" s="210"/>
      <c r="N168" s="26"/>
      <c r="O168" s="26"/>
      <c r="P168" s="26"/>
      <c r="Q168" s="26"/>
      <c r="R168" s="26"/>
      <c r="S168" s="26"/>
      <c r="T168" s="60"/>
      <c r="AT168" s="5" t="s">
        <v>154</v>
      </c>
      <c r="AU168" s="5" t="s">
        <v>25</v>
      </c>
      <c r="AV168" s="32" t="s">
        <v>25</v>
      </c>
      <c r="AW168" s="32" t="s">
        <v>47</v>
      </c>
      <c r="AX168" s="32" t="s">
        <v>26</v>
      </c>
      <c r="AY168" s="5" t="s">
        <v>144</v>
      </c>
    </row>
    <row r="169" spans="2:65" s="32" customFormat="1" ht="16.5" customHeight="1">
      <c r="B169" s="200"/>
      <c r="C169" s="201" t="s">
        <v>258</v>
      </c>
      <c r="D169" s="201" t="s">
        <v>146</v>
      </c>
      <c r="E169" s="202" t="s">
        <v>259</v>
      </c>
      <c r="F169" s="203" t="s">
        <v>260</v>
      </c>
      <c r="G169" s="204" t="s">
        <v>234</v>
      </c>
      <c r="H169" s="205">
        <v>330</v>
      </c>
      <c r="I169" s="206"/>
      <c r="J169" s="207">
        <f>ROUND(I169*H169,2)</f>
        <v>0</v>
      </c>
      <c r="K169" s="203" t="s">
        <v>1525</v>
      </c>
      <c r="L169" s="25"/>
      <c r="M169" s="296" t="s">
        <v>5</v>
      </c>
      <c r="N169" s="297" t="s">
        <v>55</v>
      </c>
      <c r="O169" s="26"/>
      <c r="P169" s="298">
        <f>O169*H169</f>
        <v>0</v>
      </c>
      <c r="Q169" s="298">
        <v>0</v>
      </c>
      <c r="R169" s="298">
        <f>Q169*H169</f>
        <v>0</v>
      </c>
      <c r="S169" s="298">
        <v>0</v>
      </c>
      <c r="T169" s="299">
        <f>S169*H169</f>
        <v>0</v>
      </c>
      <c r="AR169" s="5" t="s">
        <v>150</v>
      </c>
      <c r="AT169" s="5" t="s">
        <v>146</v>
      </c>
      <c r="AU169" s="5" t="s">
        <v>25</v>
      </c>
      <c r="AY169" s="5" t="s">
        <v>144</v>
      </c>
      <c r="BE169" s="208">
        <f>IF(N169="základní",J169,0)</f>
        <v>0</v>
      </c>
      <c r="BF169" s="208">
        <f>IF(N169="snížená",J169,0)</f>
        <v>0</v>
      </c>
      <c r="BG169" s="208">
        <f>IF(N169="zákl. přenesená",J169,0)</f>
        <v>0</v>
      </c>
      <c r="BH169" s="208">
        <f>IF(N169="sníž. přenesená",J169,0)</f>
        <v>0</v>
      </c>
      <c r="BI169" s="208">
        <f>IF(N169="nulová",J169,0)</f>
        <v>0</v>
      </c>
      <c r="BJ169" s="5" t="s">
        <v>26</v>
      </c>
      <c r="BK169" s="208">
        <f>ROUND(I169*H169,2)</f>
        <v>0</v>
      </c>
      <c r="BL169" s="5" t="s">
        <v>150</v>
      </c>
      <c r="BM169" s="5" t="s">
        <v>261</v>
      </c>
    </row>
    <row r="170" spans="2:47" s="32" customFormat="1" ht="22.5">
      <c r="B170" s="25"/>
      <c r="D170" s="300" t="s">
        <v>159</v>
      </c>
      <c r="F170" s="214" t="s">
        <v>262</v>
      </c>
      <c r="I170" s="209"/>
      <c r="L170" s="25"/>
      <c r="M170" s="210"/>
      <c r="N170" s="26"/>
      <c r="O170" s="26"/>
      <c r="P170" s="26"/>
      <c r="Q170" s="26"/>
      <c r="R170" s="26"/>
      <c r="S170" s="26"/>
      <c r="T170" s="60"/>
      <c r="AT170" s="5" t="s">
        <v>159</v>
      </c>
      <c r="AU170" s="5" t="s">
        <v>25</v>
      </c>
    </row>
    <row r="171" spans="2:47" s="32" customFormat="1" ht="22.5">
      <c r="B171" s="25"/>
      <c r="D171" s="300" t="s">
        <v>152</v>
      </c>
      <c r="F171" s="301" t="s">
        <v>153</v>
      </c>
      <c r="I171" s="209"/>
      <c r="L171" s="25"/>
      <c r="M171" s="210"/>
      <c r="N171" s="26"/>
      <c r="O171" s="26"/>
      <c r="P171" s="26"/>
      <c r="Q171" s="26"/>
      <c r="R171" s="26"/>
      <c r="S171" s="26"/>
      <c r="T171" s="60"/>
      <c r="AT171" s="5" t="s">
        <v>152</v>
      </c>
      <c r="AU171" s="5" t="s">
        <v>25</v>
      </c>
    </row>
    <row r="172" spans="2:51" s="32" customFormat="1" ht="12.75">
      <c r="B172" s="25"/>
      <c r="D172" s="300" t="s">
        <v>154</v>
      </c>
      <c r="E172" s="5" t="s">
        <v>5</v>
      </c>
      <c r="F172" s="302" t="s">
        <v>263</v>
      </c>
      <c r="H172" s="303">
        <v>330</v>
      </c>
      <c r="I172" s="209"/>
      <c r="L172" s="25"/>
      <c r="M172" s="210"/>
      <c r="N172" s="26"/>
      <c r="O172" s="26"/>
      <c r="P172" s="26"/>
      <c r="Q172" s="26"/>
      <c r="R172" s="26"/>
      <c r="S172" s="26"/>
      <c r="T172" s="60"/>
      <c r="AT172" s="5" t="s">
        <v>154</v>
      </c>
      <c r="AU172" s="5" t="s">
        <v>25</v>
      </c>
      <c r="AV172" s="32" t="s">
        <v>25</v>
      </c>
      <c r="AW172" s="32" t="s">
        <v>47</v>
      </c>
      <c r="AX172" s="32" t="s">
        <v>26</v>
      </c>
      <c r="AY172" s="5" t="s">
        <v>144</v>
      </c>
    </row>
    <row r="173" spans="2:65" s="32" customFormat="1" ht="16.5" customHeight="1">
      <c r="B173" s="200"/>
      <c r="C173" s="201" t="s">
        <v>264</v>
      </c>
      <c r="D173" s="201" t="s">
        <v>146</v>
      </c>
      <c r="E173" s="202" t="s">
        <v>265</v>
      </c>
      <c r="F173" s="203" t="s">
        <v>266</v>
      </c>
      <c r="G173" s="204" t="s">
        <v>234</v>
      </c>
      <c r="H173" s="205">
        <v>99</v>
      </c>
      <c r="I173" s="206"/>
      <c r="J173" s="207">
        <f>ROUND(I173*H173,2)</f>
        <v>0</v>
      </c>
      <c r="K173" s="203" t="s">
        <v>1525</v>
      </c>
      <c r="L173" s="25"/>
      <c r="M173" s="296" t="s">
        <v>5</v>
      </c>
      <c r="N173" s="297" t="s">
        <v>55</v>
      </c>
      <c r="O173" s="26"/>
      <c r="P173" s="298">
        <f>O173*H173</f>
        <v>0</v>
      </c>
      <c r="Q173" s="298">
        <v>0</v>
      </c>
      <c r="R173" s="298">
        <f>Q173*H173</f>
        <v>0</v>
      </c>
      <c r="S173" s="298">
        <v>0</v>
      </c>
      <c r="T173" s="299">
        <f>S173*H173</f>
        <v>0</v>
      </c>
      <c r="AR173" s="5" t="s">
        <v>150</v>
      </c>
      <c r="AT173" s="5" t="s">
        <v>146</v>
      </c>
      <c r="AU173" s="5" t="s">
        <v>25</v>
      </c>
      <c r="AY173" s="5" t="s">
        <v>144</v>
      </c>
      <c r="BE173" s="208">
        <f>IF(N173="základní",J173,0)</f>
        <v>0</v>
      </c>
      <c r="BF173" s="208">
        <f>IF(N173="snížená",J173,0)</f>
        <v>0</v>
      </c>
      <c r="BG173" s="208">
        <f>IF(N173="zákl. přenesená",J173,0)</f>
        <v>0</v>
      </c>
      <c r="BH173" s="208">
        <f>IF(N173="sníž. přenesená",J173,0)</f>
        <v>0</v>
      </c>
      <c r="BI173" s="208">
        <f>IF(N173="nulová",J173,0)</f>
        <v>0</v>
      </c>
      <c r="BJ173" s="5" t="s">
        <v>26</v>
      </c>
      <c r="BK173" s="208">
        <f>ROUND(I173*H173,2)</f>
        <v>0</v>
      </c>
      <c r="BL173" s="5" t="s">
        <v>150</v>
      </c>
      <c r="BM173" s="5" t="s">
        <v>267</v>
      </c>
    </row>
    <row r="174" spans="2:47" s="32" customFormat="1" ht="22.5">
      <c r="B174" s="25"/>
      <c r="D174" s="300" t="s">
        <v>159</v>
      </c>
      <c r="F174" s="214" t="s">
        <v>268</v>
      </c>
      <c r="I174" s="209"/>
      <c r="L174" s="25"/>
      <c r="M174" s="210"/>
      <c r="N174" s="26"/>
      <c r="O174" s="26"/>
      <c r="P174" s="26"/>
      <c r="Q174" s="26"/>
      <c r="R174" s="26"/>
      <c r="S174" s="26"/>
      <c r="T174" s="60"/>
      <c r="AT174" s="5" t="s">
        <v>159</v>
      </c>
      <c r="AU174" s="5" t="s">
        <v>25</v>
      </c>
    </row>
    <row r="175" spans="2:47" s="32" customFormat="1" ht="22.5">
      <c r="B175" s="25"/>
      <c r="D175" s="300" t="s">
        <v>152</v>
      </c>
      <c r="F175" s="301" t="s">
        <v>153</v>
      </c>
      <c r="I175" s="209"/>
      <c r="L175" s="25"/>
      <c r="M175" s="210"/>
      <c r="N175" s="26"/>
      <c r="O175" s="26"/>
      <c r="P175" s="26"/>
      <c r="Q175" s="26"/>
      <c r="R175" s="26"/>
      <c r="S175" s="26"/>
      <c r="T175" s="60"/>
      <c r="AT175" s="5" t="s">
        <v>152</v>
      </c>
      <c r="AU175" s="5" t="s">
        <v>25</v>
      </c>
    </row>
    <row r="176" spans="2:51" s="32" customFormat="1" ht="12.75">
      <c r="B176" s="25"/>
      <c r="D176" s="300" t="s">
        <v>154</v>
      </c>
      <c r="E176" s="5" t="s">
        <v>5</v>
      </c>
      <c r="F176" s="302" t="s">
        <v>269</v>
      </c>
      <c r="H176" s="303">
        <v>99</v>
      </c>
      <c r="I176" s="209"/>
      <c r="L176" s="25"/>
      <c r="M176" s="210"/>
      <c r="N176" s="26"/>
      <c r="O176" s="26"/>
      <c r="P176" s="26"/>
      <c r="Q176" s="26"/>
      <c r="R176" s="26"/>
      <c r="S176" s="26"/>
      <c r="T176" s="60"/>
      <c r="AT176" s="5" t="s">
        <v>154</v>
      </c>
      <c r="AU176" s="5" t="s">
        <v>25</v>
      </c>
      <c r="AV176" s="32" t="s">
        <v>25</v>
      </c>
      <c r="AW176" s="32" t="s">
        <v>47</v>
      </c>
      <c r="AX176" s="32" t="s">
        <v>26</v>
      </c>
      <c r="AY176" s="5" t="s">
        <v>144</v>
      </c>
    </row>
    <row r="177" spans="2:65" s="32" customFormat="1" ht="51" customHeight="1">
      <c r="B177" s="200"/>
      <c r="C177" s="201" t="s">
        <v>270</v>
      </c>
      <c r="D177" s="201" t="s">
        <v>146</v>
      </c>
      <c r="E177" s="202" t="s">
        <v>271</v>
      </c>
      <c r="F177" s="203" t="s">
        <v>272</v>
      </c>
      <c r="G177" s="204" t="s">
        <v>204</v>
      </c>
      <c r="H177" s="205">
        <v>14.5</v>
      </c>
      <c r="I177" s="206"/>
      <c r="J177" s="207">
        <f>ROUND(I177*H177,2)</f>
        <v>0</v>
      </c>
      <c r="K177" s="203" t="s">
        <v>1525</v>
      </c>
      <c r="L177" s="25"/>
      <c r="M177" s="296" t="s">
        <v>5</v>
      </c>
      <c r="N177" s="297" t="s">
        <v>55</v>
      </c>
      <c r="O177" s="26"/>
      <c r="P177" s="298">
        <f>O177*H177</f>
        <v>0</v>
      </c>
      <c r="Q177" s="298">
        <v>0.03018</v>
      </c>
      <c r="R177" s="298">
        <f>Q177*H177</f>
        <v>0.43761</v>
      </c>
      <c r="S177" s="298">
        <v>0</v>
      </c>
      <c r="T177" s="299">
        <f>S177*H177</f>
        <v>0</v>
      </c>
      <c r="AR177" s="5" t="s">
        <v>150</v>
      </c>
      <c r="AT177" s="5" t="s">
        <v>146</v>
      </c>
      <c r="AU177" s="5" t="s">
        <v>25</v>
      </c>
      <c r="AY177" s="5" t="s">
        <v>144</v>
      </c>
      <c r="BE177" s="208">
        <f>IF(N177="základní",J177,0)</f>
        <v>0</v>
      </c>
      <c r="BF177" s="208">
        <f>IF(N177="snížená",J177,0)</f>
        <v>0</v>
      </c>
      <c r="BG177" s="208">
        <f>IF(N177="zákl. přenesená",J177,0)</f>
        <v>0</v>
      </c>
      <c r="BH177" s="208">
        <f>IF(N177="sníž. přenesená",J177,0)</f>
        <v>0</v>
      </c>
      <c r="BI177" s="208">
        <f>IF(N177="nulová",J177,0)</f>
        <v>0</v>
      </c>
      <c r="BJ177" s="5" t="s">
        <v>26</v>
      </c>
      <c r="BK177" s="208">
        <f>ROUND(I177*H177,2)</f>
        <v>0</v>
      </c>
      <c r="BL177" s="5" t="s">
        <v>150</v>
      </c>
      <c r="BM177" s="5" t="s">
        <v>273</v>
      </c>
    </row>
    <row r="178" spans="2:47" s="32" customFormat="1" ht="22.5">
      <c r="B178" s="25"/>
      <c r="D178" s="300" t="s">
        <v>152</v>
      </c>
      <c r="F178" s="301" t="s">
        <v>153</v>
      </c>
      <c r="I178" s="209"/>
      <c r="L178" s="25"/>
      <c r="M178" s="210"/>
      <c r="N178" s="26"/>
      <c r="O178" s="26"/>
      <c r="P178" s="26"/>
      <c r="Q178" s="26"/>
      <c r="R178" s="26"/>
      <c r="S178" s="26"/>
      <c r="T178" s="60"/>
      <c r="AT178" s="5" t="s">
        <v>152</v>
      </c>
      <c r="AU178" s="5" t="s">
        <v>25</v>
      </c>
    </row>
    <row r="179" spans="2:51" s="32" customFormat="1" ht="12.75">
      <c r="B179" s="25"/>
      <c r="D179" s="300" t="s">
        <v>154</v>
      </c>
      <c r="E179" s="5" t="s">
        <v>5</v>
      </c>
      <c r="F179" s="302" t="s">
        <v>274</v>
      </c>
      <c r="H179" s="303">
        <v>14.5</v>
      </c>
      <c r="I179" s="209"/>
      <c r="L179" s="25"/>
      <c r="M179" s="210"/>
      <c r="N179" s="26"/>
      <c r="O179" s="26"/>
      <c r="P179" s="26"/>
      <c r="Q179" s="26"/>
      <c r="R179" s="26"/>
      <c r="S179" s="26"/>
      <c r="T179" s="60"/>
      <c r="AT179" s="5" t="s">
        <v>154</v>
      </c>
      <c r="AU179" s="5" t="s">
        <v>25</v>
      </c>
      <c r="AV179" s="32" t="s">
        <v>25</v>
      </c>
      <c r="AW179" s="32" t="s">
        <v>47</v>
      </c>
      <c r="AX179" s="32" t="s">
        <v>26</v>
      </c>
      <c r="AY179" s="5" t="s">
        <v>144</v>
      </c>
    </row>
    <row r="180" spans="2:65" s="32" customFormat="1" ht="25.5" customHeight="1">
      <c r="B180" s="200"/>
      <c r="C180" s="201" t="s">
        <v>10</v>
      </c>
      <c r="D180" s="201" t="s">
        <v>275</v>
      </c>
      <c r="E180" s="202" t="s">
        <v>276</v>
      </c>
      <c r="F180" s="203" t="s">
        <v>277</v>
      </c>
      <c r="G180" s="204" t="s">
        <v>204</v>
      </c>
      <c r="H180" s="205">
        <v>17.85</v>
      </c>
      <c r="I180" s="206"/>
      <c r="J180" s="207">
        <f>ROUND(I180*H180,2)</f>
        <v>0</v>
      </c>
      <c r="K180" s="203" t="s">
        <v>1525</v>
      </c>
      <c r="L180" s="25"/>
      <c r="M180" s="296" t="s">
        <v>5</v>
      </c>
      <c r="N180" s="297" t="s">
        <v>55</v>
      </c>
      <c r="O180" s="26"/>
      <c r="P180" s="298">
        <f>O180*H180</f>
        <v>0</v>
      </c>
      <c r="Q180" s="298">
        <v>0.198</v>
      </c>
      <c r="R180" s="298">
        <f>Q180*H180</f>
        <v>3.5343000000000004</v>
      </c>
      <c r="S180" s="298">
        <v>0</v>
      </c>
      <c r="T180" s="299">
        <f>S180*H180</f>
        <v>0</v>
      </c>
      <c r="AR180" s="5" t="s">
        <v>195</v>
      </c>
      <c r="AT180" s="5" t="s">
        <v>275</v>
      </c>
      <c r="AU180" s="5" t="s">
        <v>25</v>
      </c>
      <c r="AY180" s="5" t="s">
        <v>144</v>
      </c>
      <c r="BE180" s="208">
        <f>IF(N180="základní",J180,0)</f>
        <v>0</v>
      </c>
      <c r="BF180" s="208">
        <f>IF(N180="snížená",J180,0)</f>
        <v>0</v>
      </c>
      <c r="BG180" s="208">
        <f>IF(N180="zákl. přenesená",J180,0)</f>
        <v>0</v>
      </c>
      <c r="BH180" s="208">
        <f>IF(N180="sníž. přenesená",J180,0)</f>
        <v>0</v>
      </c>
      <c r="BI180" s="208">
        <f>IF(N180="nulová",J180,0)</f>
        <v>0</v>
      </c>
      <c r="BJ180" s="5" t="s">
        <v>26</v>
      </c>
      <c r="BK180" s="208">
        <f>ROUND(I180*H180,2)</f>
        <v>0</v>
      </c>
      <c r="BL180" s="5" t="s">
        <v>150</v>
      </c>
      <c r="BM180" s="5" t="s">
        <v>278</v>
      </c>
    </row>
    <row r="181" spans="2:47" s="32" customFormat="1" ht="22.5">
      <c r="B181" s="25"/>
      <c r="D181" s="300" t="s">
        <v>159</v>
      </c>
      <c r="F181" s="214" t="s">
        <v>279</v>
      </c>
      <c r="I181" s="209"/>
      <c r="L181" s="25"/>
      <c r="M181" s="210"/>
      <c r="N181" s="26"/>
      <c r="O181" s="26"/>
      <c r="P181" s="26"/>
      <c r="Q181" s="26"/>
      <c r="R181" s="26"/>
      <c r="S181" s="26"/>
      <c r="T181" s="60"/>
      <c r="AT181" s="5" t="s">
        <v>159</v>
      </c>
      <c r="AU181" s="5" t="s">
        <v>25</v>
      </c>
    </row>
    <row r="182" spans="2:47" s="32" customFormat="1" ht="22.5">
      <c r="B182" s="25"/>
      <c r="D182" s="300" t="s">
        <v>152</v>
      </c>
      <c r="F182" s="301" t="s">
        <v>153</v>
      </c>
      <c r="I182" s="209"/>
      <c r="L182" s="25"/>
      <c r="M182" s="210"/>
      <c r="N182" s="26"/>
      <c r="O182" s="26"/>
      <c r="P182" s="26"/>
      <c r="Q182" s="26"/>
      <c r="R182" s="26"/>
      <c r="S182" s="26"/>
      <c r="T182" s="60"/>
      <c r="AT182" s="5" t="s">
        <v>152</v>
      </c>
      <c r="AU182" s="5" t="s">
        <v>25</v>
      </c>
    </row>
    <row r="183" spans="2:51" s="32" customFormat="1" ht="12.75">
      <c r="B183" s="25"/>
      <c r="D183" s="300" t="s">
        <v>154</v>
      </c>
      <c r="E183" s="5" t="s">
        <v>5</v>
      </c>
      <c r="F183" s="302" t="s">
        <v>280</v>
      </c>
      <c r="H183" s="303">
        <v>17</v>
      </c>
      <c r="I183" s="209"/>
      <c r="L183" s="25"/>
      <c r="M183" s="210"/>
      <c r="N183" s="26"/>
      <c r="O183" s="26"/>
      <c r="P183" s="26"/>
      <c r="Q183" s="26"/>
      <c r="R183" s="26"/>
      <c r="S183" s="26"/>
      <c r="T183" s="60"/>
      <c r="AT183" s="5" t="s">
        <v>154</v>
      </c>
      <c r="AU183" s="5" t="s">
        <v>25</v>
      </c>
      <c r="AV183" s="32" t="s">
        <v>25</v>
      </c>
      <c r="AW183" s="32" t="s">
        <v>47</v>
      </c>
      <c r="AX183" s="32" t="s">
        <v>26</v>
      </c>
      <c r="AY183" s="5" t="s">
        <v>144</v>
      </c>
    </row>
    <row r="184" spans="2:51" s="32" customFormat="1" ht="12.75">
      <c r="B184" s="25"/>
      <c r="D184" s="300" t="s">
        <v>154</v>
      </c>
      <c r="F184" s="302" t="s">
        <v>281</v>
      </c>
      <c r="H184" s="303">
        <v>17.85</v>
      </c>
      <c r="I184" s="209"/>
      <c r="L184" s="25"/>
      <c r="M184" s="210"/>
      <c r="N184" s="26"/>
      <c r="O184" s="26"/>
      <c r="P184" s="26"/>
      <c r="Q184" s="26"/>
      <c r="R184" s="26"/>
      <c r="S184" s="26"/>
      <c r="T184" s="60"/>
      <c r="AT184" s="5" t="s">
        <v>154</v>
      </c>
      <c r="AU184" s="5" t="s">
        <v>25</v>
      </c>
      <c r="AV184" s="32" t="s">
        <v>25</v>
      </c>
      <c r="AW184" s="32" t="s">
        <v>6</v>
      </c>
      <c r="AX184" s="32" t="s">
        <v>26</v>
      </c>
      <c r="AY184" s="5" t="s">
        <v>144</v>
      </c>
    </row>
    <row r="185" spans="2:65" s="32" customFormat="1" ht="51" customHeight="1">
      <c r="B185" s="200"/>
      <c r="C185" s="201" t="s">
        <v>282</v>
      </c>
      <c r="D185" s="201" t="s">
        <v>146</v>
      </c>
      <c r="E185" s="202" t="s">
        <v>283</v>
      </c>
      <c r="F185" s="203" t="s">
        <v>284</v>
      </c>
      <c r="G185" s="204" t="s">
        <v>234</v>
      </c>
      <c r="H185" s="205">
        <v>200</v>
      </c>
      <c r="I185" s="206"/>
      <c r="J185" s="207">
        <f>ROUND(I185*H185,2)</f>
        <v>0</v>
      </c>
      <c r="K185" s="203" t="s">
        <v>1525</v>
      </c>
      <c r="L185" s="25"/>
      <c r="M185" s="296" t="s">
        <v>5</v>
      </c>
      <c r="N185" s="297" t="s">
        <v>55</v>
      </c>
      <c r="O185" s="26"/>
      <c r="P185" s="298">
        <f>O185*H185</f>
        <v>0</v>
      </c>
      <c r="Q185" s="298">
        <v>0</v>
      </c>
      <c r="R185" s="298">
        <f>Q185*H185</f>
        <v>0</v>
      </c>
      <c r="S185" s="298">
        <v>0</v>
      </c>
      <c r="T185" s="299">
        <f>S185*H185</f>
        <v>0</v>
      </c>
      <c r="AR185" s="5" t="s">
        <v>150</v>
      </c>
      <c r="AT185" s="5" t="s">
        <v>146</v>
      </c>
      <c r="AU185" s="5" t="s">
        <v>25</v>
      </c>
      <c r="AY185" s="5" t="s">
        <v>144</v>
      </c>
      <c r="BE185" s="208">
        <f>IF(N185="základní",J185,0)</f>
        <v>0</v>
      </c>
      <c r="BF185" s="208">
        <f>IF(N185="snížená",J185,0)</f>
        <v>0</v>
      </c>
      <c r="BG185" s="208">
        <f>IF(N185="zákl. přenesená",J185,0)</f>
        <v>0</v>
      </c>
      <c r="BH185" s="208">
        <f>IF(N185="sníž. přenesená",J185,0)</f>
        <v>0</v>
      </c>
      <c r="BI185" s="208">
        <f>IF(N185="nulová",J185,0)</f>
        <v>0</v>
      </c>
      <c r="BJ185" s="5" t="s">
        <v>26</v>
      </c>
      <c r="BK185" s="208">
        <f>ROUND(I185*H185,2)</f>
        <v>0</v>
      </c>
      <c r="BL185" s="5" t="s">
        <v>150</v>
      </c>
      <c r="BM185" s="5" t="s">
        <v>285</v>
      </c>
    </row>
    <row r="186" spans="2:47" s="32" customFormat="1" ht="22.5">
      <c r="B186" s="25"/>
      <c r="D186" s="300" t="s">
        <v>152</v>
      </c>
      <c r="F186" s="301" t="s">
        <v>153</v>
      </c>
      <c r="I186" s="209"/>
      <c r="L186" s="25"/>
      <c r="M186" s="210"/>
      <c r="N186" s="26"/>
      <c r="O186" s="26"/>
      <c r="P186" s="26"/>
      <c r="Q186" s="26"/>
      <c r="R186" s="26"/>
      <c r="S186" s="26"/>
      <c r="T186" s="60"/>
      <c r="AT186" s="5" t="s">
        <v>152</v>
      </c>
      <c r="AU186" s="5" t="s">
        <v>25</v>
      </c>
    </row>
    <row r="187" spans="2:51" s="32" customFormat="1" ht="12.75">
      <c r="B187" s="25"/>
      <c r="D187" s="300" t="s">
        <v>154</v>
      </c>
      <c r="E187" s="5" t="s">
        <v>5</v>
      </c>
      <c r="F187" s="302" t="s">
        <v>286</v>
      </c>
      <c r="H187" s="303">
        <v>159.988</v>
      </c>
      <c r="I187" s="209"/>
      <c r="L187" s="25"/>
      <c r="M187" s="210"/>
      <c r="N187" s="26"/>
      <c r="O187" s="26"/>
      <c r="P187" s="26"/>
      <c r="Q187" s="26"/>
      <c r="R187" s="26"/>
      <c r="S187" s="26"/>
      <c r="T187" s="60"/>
      <c r="AT187" s="5" t="s">
        <v>154</v>
      </c>
      <c r="AU187" s="5" t="s">
        <v>25</v>
      </c>
      <c r="AV187" s="32" t="s">
        <v>25</v>
      </c>
      <c r="AW187" s="32" t="s">
        <v>47</v>
      </c>
      <c r="AX187" s="32" t="s">
        <v>83</v>
      </c>
      <c r="AY187" s="5" t="s">
        <v>144</v>
      </c>
    </row>
    <row r="188" spans="2:51" s="32" customFormat="1" ht="12.75">
      <c r="B188" s="25"/>
      <c r="D188" s="300" t="s">
        <v>154</v>
      </c>
      <c r="E188" s="5" t="s">
        <v>5</v>
      </c>
      <c r="F188" s="302" t="s">
        <v>287</v>
      </c>
      <c r="H188" s="303">
        <v>33.534</v>
      </c>
      <c r="I188" s="209"/>
      <c r="L188" s="25"/>
      <c r="M188" s="210"/>
      <c r="N188" s="26"/>
      <c r="O188" s="26"/>
      <c r="P188" s="26"/>
      <c r="Q188" s="26"/>
      <c r="R188" s="26"/>
      <c r="S188" s="26"/>
      <c r="T188" s="60"/>
      <c r="AT188" s="5" t="s">
        <v>154</v>
      </c>
      <c r="AU188" s="5" t="s">
        <v>25</v>
      </c>
      <c r="AV188" s="32" t="s">
        <v>25</v>
      </c>
      <c r="AW188" s="32" t="s">
        <v>47</v>
      </c>
      <c r="AX188" s="32" t="s">
        <v>83</v>
      </c>
      <c r="AY188" s="5" t="s">
        <v>144</v>
      </c>
    </row>
    <row r="189" spans="2:51" s="32" customFormat="1" ht="12.75">
      <c r="B189" s="25"/>
      <c r="D189" s="300" t="s">
        <v>154</v>
      </c>
      <c r="E189" s="5" t="s">
        <v>5</v>
      </c>
      <c r="F189" s="302" t="s">
        <v>188</v>
      </c>
      <c r="H189" s="303">
        <v>193.522</v>
      </c>
      <c r="I189" s="209"/>
      <c r="L189" s="25"/>
      <c r="M189" s="210"/>
      <c r="N189" s="26"/>
      <c r="O189" s="26"/>
      <c r="P189" s="26"/>
      <c r="Q189" s="26"/>
      <c r="R189" s="26"/>
      <c r="S189" s="26"/>
      <c r="T189" s="60"/>
      <c r="AT189" s="5" t="s">
        <v>154</v>
      </c>
      <c r="AU189" s="5" t="s">
        <v>25</v>
      </c>
      <c r="AV189" s="32" t="s">
        <v>150</v>
      </c>
      <c r="AW189" s="32" t="s">
        <v>47</v>
      </c>
      <c r="AX189" s="32" t="s">
        <v>83</v>
      </c>
      <c r="AY189" s="5" t="s">
        <v>144</v>
      </c>
    </row>
    <row r="190" spans="2:51" s="32" customFormat="1" ht="12.75">
      <c r="B190" s="25"/>
      <c r="D190" s="300" t="s">
        <v>154</v>
      </c>
      <c r="E190" s="5" t="s">
        <v>5</v>
      </c>
      <c r="F190" s="302" t="s">
        <v>288</v>
      </c>
      <c r="H190" s="303">
        <v>200</v>
      </c>
      <c r="I190" s="209"/>
      <c r="L190" s="25"/>
      <c r="M190" s="210"/>
      <c r="N190" s="26"/>
      <c r="O190" s="26"/>
      <c r="P190" s="26"/>
      <c r="Q190" s="26"/>
      <c r="R190" s="26"/>
      <c r="S190" s="26"/>
      <c r="T190" s="60"/>
      <c r="AT190" s="5" t="s">
        <v>154</v>
      </c>
      <c r="AU190" s="5" t="s">
        <v>25</v>
      </c>
      <c r="AV190" s="32" t="s">
        <v>25</v>
      </c>
      <c r="AW190" s="32" t="s">
        <v>47</v>
      </c>
      <c r="AX190" s="32" t="s">
        <v>26</v>
      </c>
      <c r="AY190" s="5" t="s">
        <v>144</v>
      </c>
    </row>
    <row r="191" spans="2:65" s="32" customFormat="1" ht="16.5" customHeight="1">
      <c r="B191" s="200"/>
      <c r="C191" s="201" t="s">
        <v>289</v>
      </c>
      <c r="D191" s="201" t="s">
        <v>146</v>
      </c>
      <c r="E191" s="202" t="s">
        <v>290</v>
      </c>
      <c r="F191" s="203" t="s">
        <v>291</v>
      </c>
      <c r="G191" s="204" t="s">
        <v>234</v>
      </c>
      <c r="H191" s="205">
        <v>9</v>
      </c>
      <c r="I191" s="206"/>
      <c r="J191" s="207">
        <f>ROUND(I191*H191,2)</f>
        <v>0</v>
      </c>
      <c r="K191" s="203" t="s">
        <v>1525</v>
      </c>
      <c r="L191" s="25"/>
      <c r="M191" s="296" t="s">
        <v>5</v>
      </c>
      <c r="N191" s="297" t="s">
        <v>55</v>
      </c>
      <c r="O191" s="26"/>
      <c r="P191" s="298">
        <f>O191*H191</f>
        <v>0</v>
      </c>
      <c r="Q191" s="298">
        <v>1</v>
      </c>
      <c r="R191" s="298">
        <f>Q191*H191</f>
        <v>9</v>
      </c>
      <c r="S191" s="298">
        <v>0</v>
      </c>
      <c r="T191" s="299">
        <f>S191*H191</f>
        <v>0</v>
      </c>
      <c r="AR191" s="5" t="s">
        <v>150</v>
      </c>
      <c r="AT191" s="5" t="s">
        <v>146</v>
      </c>
      <c r="AU191" s="5" t="s">
        <v>25</v>
      </c>
      <c r="AY191" s="5" t="s">
        <v>144</v>
      </c>
      <c r="BE191" s="208">
        <f>IF(N191="základní",J191,0)</f>
        <v>0</v>
      </c>
      <c r="BF191" s="208">
        <f>IF(N191="snížená",J191,0)</f>
        <v>0</v>
      </c>
      <c r="BG191" s="208">
        <f>IF(N191="zákl. přenesená",J191,0)</f>
        <v>0</v>
      </c>
      <c r="BH191" s="208">
        <f>IF(N191="sníž. přenesená",J191,0)</f>
        <v>0</v>
      </c>
      <c r="BI191" s="208">
        <f>IF(N191="nulová",J191,0)</f>
        <v>0</v>
      </c>
      <c r="BJ191" s="5" t="s">
        <v>26</v>
      </c>
      <c r="BK191" s="208">
        <f>ROUND(I191*H191,2)</f>
        <v>0</v>
      </c>
      <c r="BL191" s="5" t="s">
        <v>150</v>
      </c>
      <c r="BM191" s="5" t="s">
        <v>292</v>
      </c>
    </row>
    <row r="192" spans="2:47" s="32" customFormat="1" ht="22.5">
      <c r="B192" s="25"/>
      <c r="D192" s="300" t="s">
        <v>152</v>
      </c>
      <c r="F192" s="301" t="s">
        <v>153</v>
      </c>
      <c r="I192" s="209"/>
      <c r="L192" s="25"/>
      <c r="M192" s="210"/>
      <c r="N192" s="26"/>
      <c r="O192" s="26"/>
      <c r="P192" s="26"/>
      <c r="Q192" s="26"/>
      <c r="R192" s="26"/>
      <c r="S192" s="26"/>
      <c r="T192" s="60"/>
      <c r="AT192" s="5" t="s">
        <v>152</v>
      </c>
      <c r="AU192" s="5" t="s">
        <v>25</v>
      </c>
    </row>
    <row r="193" spans="2:51" s="32" customFormat="1" ht="12.75">
      <c r="B193" s="25"/>
      <c r="D193" s="300" t="s">
        <v>154</v>
      </c>
      <c r="E193" s="5" t="s">
        <v>5</v>
      </c>
      <c r="F193" s="302" t="s">
        <v>293</v>
      </c>
      <c r="H193" s="303">
        <v>-4.804</v>
      </c>
      <c r="I193" s="209"/>
      <c r="L193" s="25"/>
      <c r="M193" s="210"/>
      <c r="N193" s="26"/>
      <c r="O193" s="26"/>
      <c r="P193" s="26"/>
      <c r="Q193" s="26"/>
      <c r="R193" s="26"/>
      <c r="S193" s="26"/>
      <c r="T193" s="60"/>
      <c r="AT193" s="5" t="s">
        <v>154</v>
      </c>
      <c r="AU193" s="5" t="s">
        <v>25</v>
      </c>
      <c r="AV193" s="32" t="s">
        <v>25</v>
      </c>
      <c r="AW193" s="32" t="s">
        <v>47</v>
      </c>
      <c r="AX193" s="32" t="s">
        <v>83</v>
      </c>
      <c r="AY193" s="5" t="s">
        <v>144</v>
      </c>
    </row>
    <row r="194" spans="2:51" s="32" customFormat="1" ht="12.75">
      <c r="B194" s="25"/>
      <c r="D194" s="300" t="s">
        <v>154</v>
      </c>
      <c r="E194" s="5" t="s">
        <v>5</v>
      </c>
      <c r="F194" s="302" t="s">
        <v>294</v>
      </c>
      <c r="H194" s="303">
        <v>13.345</v>
      </c>
      <c r="I194" s="209"/>
      <c r="L194" s="25"/>
      <c r="M194" s="210"/>
      <c r="N194" s="26"/>
      <c r="O194" s="26"/>
      <c r="P194" s="26"/>
      <c r="Q194" s="26"/>
      <c r="R194" s="26"/>
      <c r="S194" s="26"/>
      <c r="T194" s="60"/>
      <c r="AT194" s="5" t="s">
        <v>154</v>
      </c>
      <c r="AU194" s="5" t="s">
        <v>25</v>
      </c>
      <c r="AV194" s="32" t="s">
        <v>25</v>
      </c>
      <c r="AW194" s="32" t="s">
        <v>47</v>
      </c>
      <c r="AX194" s="32" t="s">
        <v>83</v>
      </c>
      <c r="AY194" s="5" t="s">
        <v>144</v>
      </c>
    </row>
    <row r="195" spans="2:51" s="32" customFormat="1" ht="12.75">
      <c r="B195" s="25"/>
      <c r="D195" s="300" t="s">
        <v>154</v>
      </c>
      <c r="E195" s="5" t="s">
        <v>5</v>
      </c>
      <c r="F195" s="302" t="s">
        <v>188</v>
      </c>
      <c r="H195" s="303">
        <v>8.541</v>
      </c>
      <c r="I195" s="209"/>
      <c r="L195" s="25"/>
      <c r="M195" s="210"/>
      <c r="N195" s="26"/>
      <c r="O195" s="26"/>
      <c r="P195" s="26"/>
      <c r="Q195" s="26"/>
      <c r="R195" s="26"/>
      <c r="S195" s="26"/>
      <c r="T195" s="60"/>
      <c r="AT195" s="5" t="s">
        <v>154</v>
      </c>
      <c r="AU195" s="5" t="s">
        <v>25</v>
      </c>
      <c r="AV195" s="32" t="s">
        <v>150</v>
      </c>
      <c r="AW195" s="32" t="s">
        <v>47</v>
      </c>
      <c r="AX195" s="32" t="s">
        <v>83</v>
      </c>
      <c r="AY195" s="5" t="s">
        <v>144</v>
      </c>
    </row>
    <row r="196" spans="2:51" s="32" customFormat="1" ht="12.75">
      <c r="B196" s="25"/>
      <c r="D196" s="300" t="s">
        <v>154</v>
      </c>
      <c r="E196" s="5" t="s">
        <v>5</v>
      </c>
      <c r="F196" s="302" t="s">
        <v>201</v>
      </c>
      <c r="H196" s="303">
        <v>9</v>
      </c>
      <c r="I196" s="209"/>
      <c r="L196" s="25"/>
      <c r="M196" s="210"/>
      <c r="N196" s="26"/>
      <c r="O196" s="26"/>
      <c r="P196" s="26"/>
      <c r="Q196" s="26"/>
      <c r="R196" s="26"/>
      <c r="S196" s="26"/>
      <c r="T196" s="60"/>
      <c r="AT196" s="5" t="s">
        <v>154</v>
      </c>
      <c r="AU196" s="5" t="s">
        <v>25</v>
      </c>
      <c r="AV196" s="32" t="s">
        <v>25</v>
      </c>
      <c r="AW196" s="32" t="s">
        <v>47</v>
      </c>
      <c r="AX196" s="32" t="s">
        <v>26</v>
      </c>
      <c r="AY196" s="5" t="s">
        <v>144</v>
      </c>
    </row>
    <row r="197" spans="2:65" s="32" customFormat="1" ht="38.25" customHeight="1">
      <c r="B197" s="200"/>
      <c r="C197" s="201" t="s">
        <v>295</v>
      </c>
      <c r="D197" s="201" t="s">
        <v>146</v>
      </c>
      <c r="E197" s="202" t="s">
        <v>296</v>
      </c>
      <c r="F197" s="203" t="s">
        <v>297</v>
      </c>
      <c r="G197" s="204" t="s">
        <v>298</v>
      </c>
      <c r="H197" s="205">
        <v>1</v>
      </c>
      <c r="I197" s="206"/>
      <c r="J197" s="207">
        <f>ROUND(I197*H197,2)</f>
        <v>0</v>
      </c>
      <c r="K197" s="203" t="s">
        <v>1525</v>
      </c>
      <c r="L197" s="25"/>
      <c r="M197" s="296" t="s">
        <v>5</v>
      </c>
      <c r="N197" s="297" t="s">
        <v>55</v>
      </c>
      <c r="O197" s="26"/>
      <c r="P197" s="298">
        <f>O197*H197</f>
        <v>0</v>
      </c>
      <c r="Q197" s="298">
        <v>1</v>
      </c>
      <c r="R197" s="298">
        <f>Q197*H197</f>
        <v>1</v>
      </c>
      <c r="S197" s="298">
        <v>0</v>
      </c>
      <c r="T197" s="299">
        <f>S197*H197</f>
        <v>0</v>
      </c>
      <c r="AR197" s="5" t="s">
        <v>150</v>
      </c>
      <c r="AT197" s="5" t="s">
        <v>146</v>
      </c>
      <c r="AU197" s="5" t="s">
        <v>25</v>
      </c>
      <c r="AY197" s="5" t="s">
        <v>144</v>
      </c>
      <c r="BE197" s="208">
        <f>IF(N197="základní",J197,0)</f>
        <v>0</v>
      </c>
      <c r="BF197" s="208">
        <f>IF(N197="snížená",J197,0)</f>
        <v>0</v>
      </c>
      <c r="BG197" s="208">
        <f>IF(N197="zákl. přenesená",J197,0)</f>
        <v>0</v>
      </c>
      <c r="BH197" s="208">
        <f>IF(N197="sníž. přenesená",J197,0)</f>
        <v>0</v>
      </c>
      <c r="BI197" s="208">
        <f>IF(N197="nulová",J197,0)</f>
        <v>0</v>
      </c>
      <c r="BJ197" s="5" t="s">
        <v>26</v>
      </c>
      <c r="BK197" s="208">
        <f>ROUND(I197*H197,2)</f>
        <v>0</v>
      </c>
      <c r="BL197" s="5" t="s">
        <v>150</v>
      </c>
      <c r="BM197" s="5" t="s">
        <v>299</v>
      </c>
    </row>
    <row r="198" spans="2:47" s="32" customFormat="1" ht="22.5">
      <c r="B198" s="25"/>
      <c r="D198" s="300" t="s">
        <v>152</v>
      </c>
      <c r="F198" s="301" t="s">
        <v>153</v>
      </c>
      <c r="I198" s="209"/>
      <c r="L198" s="25"/>
      <c r="M198" s="210"/>
      <c r="N198" s="26"/>
      <c r="O198" s="26"/>
      <c r="P198" s="26"/>
      <c r="Q198" s="26"/>
      <c r="R198" s="26"/>
      <c r="S198" s="26"/>
      <c r="T198" s="60"/>
      <c r="AT198" s="5" t="s">
        <v>152</v>
      </c>
      <c r="AU198" s="5" t="s">
        <v>25</v>
      </c>
    </row>
    <row r="199" spans="2:65" s="32" customFormat="1" ht="16.5" customHeight="1">
      <c r="B199" s="200"/>
      <c r="C199" s="201" t="s">
        <v>300</v>
      </c>
      <c r="D199" s="201" t="s">
        <v>146</v>
      </c>
      <c r="E199" s="202" t="s">
        <v>301</v>
      </c>
      <c r="F199" s="203" t="s">
        <v>302</v>
      </c>
      <c r="G199" s="204" t="s">
        <v>149</v>
      </c>
      <c r="H199" s="205">
        <v>1850</v>
      </c>
      <c r="I199" s="206"/>
      <c r="J199" s="207">
        <f>ROUND(I199*H199,2)</f>
        <v>0</v>
      </c>
      <c r="K199" s="203" t="s">
        <v>1525</v>
      </c>
      <c r="L199" s="25"/>
      <c r="M199" s="296" t="s">
        <v>5</v>
      </c>
      <c r="N199" s="297" t="s">
        <v>55</v>
      </c>
      <c r="O199" s="26"/>
      <c r="P199" s="298">
        <f>O199*H199</f>
        <v>0</v>
      </c>
      <c r="Q199" s="298">
        <v>0.00201</v>
      </c>
      <c r="R199" s="298">
        <f>Q199*H199</f>
        <v>3.7185</v>
      </c>
      <c r="S199" s="298">
        <v>0</v>
      </c>
      <c r="T199" s="299">
        <f>S199*H199</f>
        <v>0</v>
      </c>
      <c r="AR199" s="5" t="s">
        <v>150</v>
      </c>
      <c r="AT199" s="5" t="s">
        <v>146</v>
      </c>
      <c r="AU199" s="5" t="s">
        <v>25</v>
      </c>
      <c r="AY199" s="5" t="s">
        <v>144</v>
      </c>
      <c r="BE199" s="208">
        <f>IF(N199="základní",J199,0)</f>
        <v>0</v>
      </c>
      <c r="BF199" s="208">
        <f>IF(N199="snížená",J199,0)</f>
        <v>0</v>
      </c>
      <c r="BG199" s="208">
        <f>IF(N199="zákl. přenesená",J199,0)</f>
        <v>0</v>
      </c>
      <c r="BH199" s="208">
        <f>IF(N199="sníž. přenesená",J199,0)</f>
        <v>0</v>
      </c>
      <c r="BI199" s="208">
        <f>IF(N199="nulová",J199,0)</f>
        <v>0</v>
      </c>
      <c r="BJ199" s="5" t="s">
        <v>26</v>
      </c>
      <c r="BK199" s="208">
        <f>ROUND(I199*H199,2)</f>
        <v>0</v>
      </c>
      <c r="BL199" s="5" t="s">
        <v>150</v>
      </c>
      <c r="BM199" s="5" t="s">
        <v>303</v>
      </c>
    </row>
    <row r="200" spans="2:47" s="32" customFormat="1" ht="12.75">
      <c r="B200" s="25"/>
      <c r="D200" s="300" t="s">
        <v>159</v>
      </c>
      <c r="F200" s="214" t="s">
        <v>304</v>
      </c>
      <c r="I200" s="209"/>
      <c r="L200" s="25"/>
      <c r="M200" s="210"/>
      <c r="N200" s="26"/>
      <c r="O200" s="26"/>
      <c r="P200" s="26"/>
      <c r="Q200" s="26"/>
      <c r="R200" s="26"/>
      <c r="S200" s="26"/>
      <c r="T200" s="60"/>
      <c r="AT200" s="5" t="s">
        <v>159</v>
      </c>
      <c r="AU200" s="5" t="s">
        <v>25</v>
      </c>
    </row>
    <row r="201" spans="2:47" s="32" customFormat="1" ht="22.5">
      <c r="B201" s="25"/>
      <c r="D201" s="300" t="s">
        <v>152</v>
      </c>
      <c r="F201" s="301" t="s">
        <v>153</v>
      </c>
      <c r="I201" s="209"/>
      <c r="L201" s="25"/>
      <c r="M201" s="210"/>
      <c r="N201" s="26"/>
      <c r="O201" s="26"/>
      <c r="P201" s="26"/>
      <c r="Q201" s="26"/>
      <c r="R201" s="26"/>
      <c r="S201" s="26"/>
      <c r="T201" s="60"/>
      <c r="AT201" s="5" t="s">
        <v>152</v>
      </c>
      <c r="AU201" s="5" t="s">
        <v>25</v>
      </c>
    </row>
    <row r="202" spans="2:51" s="32" customFormat="1" ht="12.75">
      <c r="B202" s="25"/>
      <c r="D202" s="300" t="s">
        <v>154</v>
      </c>
      <c r="E202" s="5" t="s">
        <v>5</v>
      </c>
      <c r="F202" s="302" t="s">
        <v>305</v>
      </c>
      <c r="H202" s="303">
        <v>397.07</v>
      </c>
      <c r="I202" s="209"/>
      <c r="L202" s="25"/>
      <c r="M202" s="210"/>
      <c r="N202" s="26"/>
      <c r="O202" s="26"/>
      <c r="P202" s="26"/>
      <c r="Q202" s="26"/>
      <c r="R202" s="26"/>
      <c r="S202" s="26"/>
      <c r="T202" s="60"/>
      <c r="AT202" s="5" t="s">
        <v>154</v>
      </c>
      <c r="AU202" s="5" t="s">
        <v>25</v>
      </c>
      <c r="AV202" s="32" t="s">
        <v>25</v>
      </c>
      <c r="AW202" s="32" t="s">
        <v>47</v>
      </c>
      <c r="AX202" s="32" t="s">
        <v>83</v>
      </c>
      <c r="AY202" s="5" t="s">
        <v>144</v>
      </c>
    </row>
    <row r="203" spans="2:51" s="32" customFormat="1" ht="12.75">
      <c r="B203" s="25"/>
      <c r="D203" s="300" t="s">
        <v>154</v>
      </c>
      <c r="E203" s="5" t="s">
        <v>5</v>
      </c>
      <c r="F203" s="302" t="s">
        <v>306</v>
      </c>
      <c r="H203" s="303">
        <v>42.35</v>
      </c>
      <c r="I203" s="209"/>
      <c r="L203" s="25"/>
      <c r="M203" s="210"/>
      <c r="N203" s="26"/>
      <c r="O203" s="26"/>
      <c r="P203" s="26"/>
      <c r="Q203" s="26"/>
      <c r="R203" s="26"/>
      <c r="S203" s="26"/>
      <c r="T203" s="60"/>
      <c r="AT203" s="5" t="s">
        <v>154</v>
      </c>
      <c r="AU203" s="5" t="s">
        <v>25</v>
      </c>
      <c r="AV203" s="32" t="s">
        <v>25</v>
      </c>
      <c r="AW203" s="32" t="s">
        <v>47</v>
      </c>
      <c r="AX203" s="32" t="s">
        <v>83</v>
      </c>
      <c r="AY203" s="5" t="s">
        <v>144</v>
      </c>
    </row>
    <row r="204" spans="2:51" s="32" customFormat="1" ht="12.75">
      <c r="B204" s="25"/>
      <c r="D204" s="300" t="s">
        <v>154</v>
      </c>
      <c r="E204" s="5" t="s">
        <v>5</v>
      </c>
      <c r="F204" s="302" t="s">
        <v>5</v>
      </c>
      <c r="H204" s="303">
        <v>0</v>
      </c>
      <c r="I204" s="209"/>
      <c r="L204" s="25"/>
      <c r="M204" s="210"/>
      <c r="N204" s="26"/>
      <c r="O204" s="26"/>
      <c r="P204" s="26"/>
      <c r="Q204" s="26"/>
      <c r="R204" s="26"/>
      <c r="S204" s="26"/>
      <c r="T204" s="60"/>
      <c r="AT204" s="5" t="s">
        <v>154</v>
      </c>
      <c r="AU204" s="5" t="s">
        <v>25</v>
      </c>
      <c r="AV204" s="32" t="s">
        <v>25</v>
      </c>
      <c r="AW204" s="32" t="s">
        <v>47</v>
      </c>
      <c r="AX204" s="32" t="s">
        <v>83</v>
      </c>
      <c r="AY204" s="5" t="s">
        <v>144</v>
      </c>
    </row>
    <row r="205" spans="2:51" s="32" customFormat="1" ht="12.75">
      <c r="B205" s="25"/>
      <c r="D205" s="300" t="s">
        <v>154</v>
      </c>
      <c r="E205" s="5" t="s">
        <v>5</v>
      </c>
      <c r="F205" s="302" t="s">
        <v>307</v>
      </c>
      <c r="H205" s="303">
        <v>975.52</v>
      </c>
      <c r="I205" s="209"/>
      <c r="L205" s="25"/>
      <c r="M205" s="210"/>
      <c r="N205" s="26"/>
      <c r="O205" s="26"/>
      <c r="P205" s="26"/>
      <c r="Q205" s="26"/>
      <c r="R205" s="26"/>
      <c r="S205" s="26"/>
      <c r="T205" s="60"/>
      <c r="AT205" s="5" t="s">
        <v>154</v>
      </c>
      <c r="AU205" s="5" t="s">
        <v>25</v>
      </c>
      <c r="AV205" s="32" t="s">
        <v>25</v>
      </c>
      <c r="AW205" s="32" t="s">
        <v>47</v>
      </c>
      <c r="AX205" s="32" t="s">
        <v>83</v>
      </c>
      <c r="AY205" s="5" t="s">
        <v>144</v>
      </c>
    </row>
    <row r="206" spans="2:51" s="32" customFormat="1" ht="12.75">
      <c r="B206" s="25"/>
      <c r="D206" s="300" t="s">
        <v>154</v>
      </c>
      <c r="E206" s="5" t="s">
        <v>5</v>
      </c>
      <c r="F206" s="302" t="s">
        <v>308</v>
      </c>
      <c r="H206" s="303">
        <v>365.12</v>
      </c>
      <c r="I206" s="209"/>
      <c r="L206" s="25"/>
      <c r="M206" s="210"/>
      <c r="N206" s="26"/>
      <c r="O206" s="26"/>
      <c r="P206" s="26"/>
      <c r="Q206" s="26"/>
      <c r="R206" s="26"/>
      <c r="S206" s="26"/>
      <c r="T206" s="60"/>
      <c r="AT206" s="5" t="s">
        <v>154</v>
      </c>
      <c r="AU206" s="5" t="s">
        <v>25</v>
      </c>
      <c r="AV206" s="32" t="s">
        <v>25</v>
      </c>
      <c r="AW206" s="32" t="s">
        <v>47</v>
      </c>
      <c r="AX206" s="32" t="s">
        <v>83</v>
      </c>
      <c r="AY206" s="5" t="s">
        <v>144</v>
      </c>
    </row>
    <row r="207" spans="2:51" s="32" customFormat="1" ht="12.75">
      <c r="B207" s="25"/>
      <c r="D207" s="300" t="s">
        <v>154</v>
      </c>
      <c r="E207" s="5" t="s">
        <v>5</v>
      </c>
      <c r="F207" s="302" t="s">
        <v>5</v>
      </c>
      <c r="H207" s="303">
        <v>0</v>
      </c>
      <c r="I207" s="209"/>
      <c r="L207" s="25"/>
      <c r="M207" s="210"/>
      <c r="N207" s="26"/>
      <c r="O207" s="26"/>
      <c r="P207" s="26"/>
      <c r="Q207" s="26"/>
      <c r="R207" s="26"/>
      <c r="S207" s="26"/>
      <c r="T207" s="60"/>
      <c r="AT207" s="5" t="s">
        <v>154</v>
      </c>
      <c r="AU207" s="5" t="s">
        <v>25</v>
      </c>
      <c r="AV207" s="32" t="s">
        <v>25</v>
      </c>
      <c r="AW207" s="32" t="s">
        <v>47</v>
      </c>
      <c r="AX207" s="32" t="s">
        <v>83</v>
      </c>
      <c r="AY207" s="5" t="s">
        <v>144</v>
      </c>
    </row>
    <row r="208" spans="2:51" s="32" customFormat="1" ht="12.75">
      <c r="B208" s="25"/>
      <c r="D208" s="300" t="s">
        <v>154</v>
      </c>
      <c r="E208" s="5" t="s">
        <v>5</v>
      </c>
      <c r="F208" s="302" t="s">
        <v>309</v>
      </c>
      <c r="H208" s="303">
        <v>69.94</v>
      </c>
      <c r="I208" s="209"/>
      <c r="L208" s="25"/>
      <c r="M208" s="210"/>
      <c r="N208" s="26"/>
      <c r="O208" s="26"/>
      <c r="P208" s="26"/>
      <c r="Q208" s="26"/>
      <c r="R208" s="26"/>
      <c r="S208" s="26"/>
      <c r="T208" s="60"/>
      <c r="AT208" s="5" t="s">
        <v>154</v>
      </c>
      <c r="AU208" s="5" t="s">
        <v>25</v>
      </c>
      <c r="AV208" s="32" t="s">
        <v>25</v>
      </c>
      <c r="AW208" s="32" t="s">
        <v>47</v>
      </c>
      <c r="AX208" s="32" t="s">
        <v>83</v>
      </c>
      <c r="AY208" s="5" t="s">
        <v>144</v>
      </c>
    </row>
    <row r="209" spans="2:51" s="32" customFormat="1" ht="12.75">
      <c r="B209" s="25"/>
      <c r="D209" s="300" t="s">
        <v>154</v>
      </c>
      <c r="E209" s="5" t="s">
        <v>5</v>
      </c>
      <c r="F209" s="302" t="s">
        <v>188</v>
      </c>
      <c r="H209" s="303">
        <v>1850</v>
      </c>
      <c r="I209" s="209"/>
      <c r="L209" s="25"/>
      <c r="M209" s="210"/>
      <c r="N209" s="26"/>
      <c r="O209" s="26"/>
      <c r="P209" s="26"/>
      <c r="Q209" s="26"/>
      <c r="R209" s="26"/>
      <c r="S209" s="26"/>
      <c r="T209" s="60"/>
      <c r="AT209" s="5" t="s">
        <v>154</v>
      </c>
      <c r="AU209" s="5" t="s">
        <v>25</v>
      </c>
      <c r="AV209" s="32" t="s">
        <v>150</v>
      </c>
      <c r="AW209" s="32" t="s">
        <v>47</v>
      </c>
      <c r="AX209" s="32" t="s">
        <v>26</v>
      </c>
      <c r="AY209" s="5" t="s">
        <v>144</v>
      </c>
    </row>
    <row r="210" spans="2:65" s="32" customFormat="1" ht="16.5" customHeight="1">
      <c r="B210" s="200"/>
      <c r="C210" s="201" t="s">
        <v>310</v>
      </c>
      <c r="D210" s="201" t="s">
        <v>146</v>
      </c>
      <c r="E210" s="202" t="s">
        <v>311</v>
      </c>
      <c r="F210" s="203" t="s">
        <v>312</v>
      </c>
      <c r="G210" s="204" t="s">
        <v>149</v>
      </c>
      <c r="H210" s="205">
        <v>1850</v>
      </c>
      <c r="I210" s="206"/>
      <c r="J210" s="207">
        <f>ROUND(I210*H210,2)</f>
        <v>0</v>
      </c>
      <c r="K210" s="203" t="s">
        <v>1525</v>
      </c>
      <c r="L210" s="25"/>
      <c r="M210" s="296" t="s">
        <v>5</v>
      </c>
      <c r="N210" s="297" t="s">
        <v>55</v>
      </c>
      <c r="O210" s="26"/>
      <c r="P210" s="298">
        <f>O210*H210</f>
        <v>0</v>
      </c>
      <c r="Q210" s="298">
        <v>0</v>
      </c>
      <c r="R210" s="298">
        <f>Q210*H210</f>
        <v>0</v>
      </c>
      <c r="S210" s="298">
        <v>0</v>
      </c>
      <c r="T210" s="299">
        <f>S210*H210</f>
        <v>0</v>
      </c>
      <c r="AR210" s="5" t="s">
        <v>150</v>
      </c>
      <c r="AT210" s="5" t="s">
        <v>146</v>
      </c>
      <c r="AU210" s="5" t="s">
        <v>25</v>
      </c>
      <c r="AY210" s="5" t="s">
        <v>144</v>
      </c>
      <c r="BE210" s="208">
        <f>IF(N210="základní",J210,0)</f>
        <v>0</v>
      </c>
      <c r="BF210" s="208">
        <f>IF(N210="snížená",J210,0)</f>
        <v>0</v>
      </c>
      <c r="BG210" s="208">
        <f>IF(N210="zákl. přenesená",J210,0)</f>
        <v>0</v>
      </c>
      <c r="BH210" s="208">
        <f>IF(N210="sníž. přenesená",J210,0)</f>
        <v>0</v>
      </c>
      <c r="BI210" s="208">
        <f>IF(N210="nulová",J210,0)</f>
        <v>0</v>
      </c>
      <c r="BJ210" s="5" t="s">
        <v>26</v>
      </c>
      <c r="BK210" s="208">
        <f>ROUND(I210*H210,2)</f>
        <v>0</v>
      </c>
      <c r="BL210" s="5" t="s">
        <v>150</v>
      </c>
      <c r="BM210" s="5" t="s">
        <v>313</v>
      </c>
    </row>
    <row r="211" spans="2:47" s="32" customFormat="1" ht="22.5">
      <c r="B211" s="25"/>
      <c r="D211" s="300" t="s">
        <v>159</v>
      </c>
      <c r="F211" s="214" t="s">
        <v>314</v>
      </c>
      <c r="I211" s="209"/>
      <c r="L211" s="25"/>
      <c r="M211" s="210"/>
      <c r="N211" s="26"/>
      <c r="O211" s="26"/>
      <c r="P211" s="26"/>
      <c r="Q211" s="26"/>
      <c r="R211" s="26"/>
      <c r="S211" s="26"/>
      <c r="T211" s="60"/>
      <c r="AT211" s="5" t="s">
        <v>159</v>
      </c>
      <c r="AU211" s="5" t="s">
        <v>25</v>
      </c>
    </row>
    <row r="212" spans="2:47" s="32" customFormat="1" ht="22.5">
      <c r="B212" s="25"/>
      <c r="D212" s="300" t="s">
        <v>152</v>
      </c>
      <c r="F212" s="301" t="s">
        <v>153</v>
      </c>
      <c r="I212" s="209"/>
      <c r="L212" s="25"/>
      <c r="M212" s="210"/>
      <c r="N212" s="26"/>
      <c r="O212" s="26"/>
      <c r="P212" s="26"/>
      <c r="Q212" s="26"/>
      <c r="R212" s="26"/>
      <c r="S212" s="26"/>
      <c r="T212" s="60"/>
      <c r="AT212" s="5" t="s">
        <v>152</v>
      </c>
      <c r="AU212" s="5" t="s">
        <v>25</v>
      </c>
    </row>
    <row r="213" spans="2:65" s="32" customFormat="1" ht="16.5" customHeight="1">
      <c r="B213" s="200"/>
      <c r="C213" s="201" t="s">
        <v>315</v>
      </c>
      <c r="D213" s="201" t="s">
        <v>146</v>
      </c>
      <c r="E213" s="202" t="s">
        <v>316</v>
      </c>
      <c r="F213" s="203" t="s">
        <v>317</v>
      </c>
      <c r="G213" s="204" t="s">
        <v>149</v>
      </c>
      <c r="H213" s="205">
        <v>3400</v>
      </c>
      <c r="I213" s="206"/>
      <c r="J213" s="207">
        <f>ROUND(I213*H213,2)</f>
        <v>0</v>
      </c>
      <c r="K213" s="203" t="s">
        <v>1525</v>
      </c>
      <c r="L213" s="25"/>
      <c r="M213" s="296" t="s">
        <v>5</v>
      </c>
      <c r="N213" s="297" t="s">
        <v>55</v>
      </c>
      <c r="O213" s="26"/>
      <c r="P213" s="298">
        <f>O213*H213</f>
        <v>0</v>
      </c>
      <c r="Q213" s="298">
        <v>0.00628</v>
      </c>
      <c r="R213" s="298">
        <f>Q213*H213</f>
        <v>21.352</v>
      </c>
      <c r="S213" s="298">
        <v>0</v>
      </c>
      <c r="T213" s="299">
        <f>S213*H213</f>
        <v>0</v>
      </c>
      <c r="AR213" s="5" t="s">
        <v>150</v>
      </c>
      <c r="AT213" s="5" t="s">
        <v>146</v>
      </c>
      <c r="AU213" s="5" t="s">
        <v>25</v>
      </c>
      <c r="AY213" s="5" t="s">
        <v>144</v>
      </c>
      <c r="BE213" s="208">
        <f>IF(N213="základní",J213,0)</f>
        <v>0</v>
      </c>
      <c r="BF213" s="208">
        <f>IF(N213="snížená",J213,0)</f>
        <v>0</v>
      </c>
      <c r="BG213" s="208">
        <f>IF(N213="zákl. přenesená",J213,0)</f>
        <v>0</v>
      </c>
      <c r="BH213" s="208">
        <f>IF(N213="sníž. přenesená",J213,0)</f>
        <v>0</v>
      </c>
      <c r="BI213" s="208">
        <f>IF(N213="nulová",J213,0)</f>
        <v>0</v>
      </c>
      <c r="BJ213" s="5" t="s">
        <v>26</v>
      </c>
      <c r="BK213" s="208">
        <f>ROUND(I213*H213,2)</f>
        <v>0</v>
      </c>
      <c r="BL213" s="5" t="s">
        <v>150</v>
      </c>
      <c r="BM213" s="5" t="s">
        <v>318</v>
      </c>
    </row>
    <row r="214" spans="2:47" s="32" customFormat="1" ht="12.75">
      <c r="B214" s="25"/>
      <c r="D214" s="300" t="s">
        <v>159</v>
      </c>
      <c r="F214" s="214" t="s">
        <v>319</v>
      </c>
      <c r="I214" s="209"/>
      <c r="L214" s="25"/>
      <c r="M214" s="210"/>
      <c r="N214" s="26"/>
      <c r="O214" s="26"/>
      <c r="P214" s="26"/>
      <c r="Q214" s="26"/>
      <c r="R214" s="26"/>
      <c r="S214" s="26"/>
      <c r="T214" s="60"/>
      <c r="AT214" s="5" t="s">
        <v>159</v>
      </c>
      <c r="AU214" s="5" t="s">
        <v>25</v>
      </c>
    </row>
    <row r="215" spans="2:47" s="32" customFormat="1" ht="22.5">
      <c r="B215" s="25"/>
      <c r="D215" s="300" t="s">
        <v>152</v>
      </c>
      <c r="F215" s="301" t="s">
        <v>153</v>
      </c>
      <c r="I215" s="209"/>
      <c r="L215" s="25"/>
      <c r="M215" s="210"/>
      <c r="N215" s="26"/>
      <c r="O215" s="26"/>
      <c r="P215" s="26"/>
      <c r="Q215" s="26"/>
      <c r="R215" s="26"/>
      <c r="S215" s="26"/>
      <c r="T215" s="60"/>
      <c r="AT215" s="5" t="s">
        <v>152</v>
      </c>
      <c r="AU215" s="5" t="s">
        <v>25</v>
      </c>
    </row>
    <row r="216" spans="2:51" s="32" customFormat="1" ht="12.75">
      <c r="B216" s="25"/>
      <c r="D216" s="300" t="s">
        <v>154</v>
      </c>
      <c r="E216" s="5" t="s">
        <v>5</v>
      </c>
      <c r="F216" s="302" t="s">
        <v>320</v>
      </c>
      <c r="H216" s="303">
        <v>2360.7</v>
      </c>
      <c r="I216" s="209"/>
      <c r="L216" s="25"/>
      <c r="M216" s="210"/>
      <c r="N216" s="26"/>
      <c r="O216" s="26"/>
      <c r="P216" s="26"/>
      <c r="Q216" s="26"/>
      <c r="R216" s="26"/>
      <c r="S216" s="26"/>
      <c r="T216" s="60"/>
      <c r="AT216" s="5" t="s">
        <v>154</v>
      </c>
      <c r="AU216" s="5" t="s">
        <v>25</v>
      </c>
      <c r="AV216" s="32" t="s">
        <v>25</v>
      </c>
      <c r="AW216" s="32" t="s">
        <v>47</v>
      </c>
      <c r="AX216" s="32" t="s">
        <v>83</v>
      </c>
      <c r="AY216" s="5" t="s">
        <v>144</v>
      </c>
    </row>
    <row r="217" spans="2:51" s="32" customFormat="1" ht="12.75">
      <c r="B217" s="25"/>
      <c r="D217" s="300" t="s">
        <v>154</v>
      </c>
      <c r="E217" s="5" t="s">
        <v>5</v>
      </c>
      <c r="F217" s="302" t="s">
        <v>5</v>
      </c>
      <c r="H217" s="303">
        <v>0</v>
      </c>
      <c r="I217" s="209"/>
      <c r="L217" s="25"/>
      <c r="M217" s="210"/>
      <c r="N217" s="26"/>
      <c r="O217" s="26"/>
      <c r="P217" s="26"/>
      <c r="Q217" s="26"/>
      <c r="R217" s="26"/>
      <c r="S217" s="26"/>
      <c r="T217" s="60"/>
      <c r="AT217" s="5" t="s">
        <v>154</v>
      </c>
      <c r="AU217" s="5" t="s">
        <v>25</v>
      </c>
      <c r="AV217" s="32" t="s">
        <v>25</v>
      </c>
      <c r="AW217" s="32" t="s">
        <v>47</v>
      </c>
      <c r="AX217" s="32" t="s">
        <v>83</v>
      </c>
      <c r="AY217" s="5" t="s">
        <v>144</v>
      </c>
    </row>
    <row r="218" spans="2:51" s="32" customFormat="1" ht="12.75">
      <c r="B218" s="25"/>
      <c r="D218" s="300" t="s">
        <v>154</v>
      </c>
      <c r="E218" s="5" t="s">
        <v>5</v>
      </c>
      <c r="F218" s="302" t="s">
        <v>321</v>
      </c>
      <c r="H218" s="303">
        <v>527.04</v>
      </c>
      <c r="I218" s="209"/>
      <c r="L218" s="25"/>
      <c r="M218" s="210"/>
      <c r="N218" s="26"/>
      <c r="O218" s="26"/>
      <c r="P218" s="26"/>
      <c r="Q218" s="26"/>
      <c r="R218" s="26"/>
      <c r="S218" s="26"/>
      <c r="T218" s="60"/>
      <c r="AT218" s="5" t="s">
        <v>154</v>
      </c>
      <c r="AU218" s="5" t="s">
        <v>25</v>
      </c>
      <c r="AV218" s="32" t="s">
        <v>25</v>
      </c>
      <c r="AW218" s="32" t="s">
        <v>47</v>
      </c>
      <c r="AX218" s="32" t="s">
        <v>83</v>
      </c>
      <c r="AY218" s="5" t="s">
        <v>144</v>
      </c>
    </row>
    <row r="219" spans="2:51" s="32" customFormat="1" ht="12.75">
      <c r="B219" s="25"/>
      <c r="D219" s="300" t="s">
        <v>154</v>
      </c>
      <c r="E219" s="5" t="s">
        <v>5</v>
      </c>
      <c r="F219" s="302" t="s">
        <v>322</v>
      </c>
      <c r="H219" s="303">
        <v>210.816</v>
      </c>
      <c r="I219" s="209"/>
      <c r="L219" s="25"/>
      <c r="M219" s="210"/>
      <c r="N219" s="26"/>
      <c r="O219" s="26"/>
      <c r="P219" s="26"/>
      <c r="Q219" s="26"/>
      <c r="R219" s="26"/>
      <c r="S219" s="26"/>
      <c r="T219" s="60"/>
      <c r="AT219" s="5" t="s">
        <v>154</v>
      </c>
      <c r="AU219" s="5" t="s">
        <v>25</v>
      </c>
      <c r="AV219" s="32" t="s">
        <v>25</v>
      </c>
      <c r="AW219" s="32" t="s">
        <v>47</v>
      </c>
      <c r="AX219" s="32" t="s">
        <v>83</v>
      </c>
      <c r="AY219" s="5" t="s">
        <v>144</v>
      </c>
    </row>
    <row r="220" spans="2:51" s="32" customFormat="1" ht="12.75">
      <c r="B220" s="25"/>
      <c r="D220" s="300" t="s">
        <v>154</v>
      </c>
      <c r="E220" s="5" t="s">
        <v>5</v>
      </c>
      <c r="F220" s="302" t="s">
        <v>5</v>
      </c>
      <c r="H220" s="303">
        <v>0</v>
      </c>
      <c r="I220" s="209"/>
      <c r="L220" s="25"/>
      <c r="M220" s="210"/>
      <c r="N220" s="26"/>
      <c r="O220" s="26"/>
      <c r="P220" s="26"/>
      <c r="Q220" s="26"/>
      <c r="R220" s="26"/>
      <c r="S220" s="26"/>
      <c r="T220" s="60"/>
      <c r="AT220" s="5" t="s">
        <v>154</v>
      </c>
      <c r="AU220" s="5" t="s">
        <v>25</v>
      </c>
      <c r="AV220" s="32" t="s">
        <v>25</v>
      </c>
      <c r="AW220" s="32" t="s">
        <v>47</v>
      </c>
      <c r="AX220" s="32" t="s">
        <v>83</v>
      </c>
      <c r="AY220" s="5" t="s">
        <v>144</v>
      </c>
    </row>
    <row r="221" spans="2:51" s="32" customFormat="1" ht="12.75">
      <c r="B221" s="25"/>
      <c r="D221" s="300" t="s">
        <v>154</v>
      </c>
      <c r="E221" s="5" t="s">
        <v>5</v>
      </c>
      <c r="F221" s="302" t="s">
        <v>323</v>
      </c>
      <c r="H221" s="303">
        <v>195.8</v>
      </c>
      <c r="I221" s="209"/>
      <c r="L221" s="25"/>
      <c r="M221" s="210"/>
      <c r="N221" s="26"/>
      <c r="O221" s="26"/>
      <c r="P221" s="26"/>
      <c r="Q221" s="26"/>
      <c r="R221" s="26"/>
      <c r="S221" s="26"/>
      <c r="T221" s="60"/>
      <c r="AT221" s="5" t="s">
        <v>154</v>
      </c>
      <c r="AU221" s="5" t="s">
        <v>25</v>
      </c>
      <c r="AV221" s="32" t="s">
        <v>25</v>
      </c>
      <c r="AW221" s="32" t="s">
        <v>47</v>
      </c>
      <c r="AX221" s="32" t="s">
        <v>83</v>
      </c>
      <c r="AY221" s="5" t="s">
        <v>144</v>
      </c>
    </row>
    <row r="222" spans="2:51" s="32" customFormat="1" ht="12.75">
      <c r="B222" s="25"/>
      <c r="D222" s="300" t="s">
        <v>154</v>
      </c>
      <c r="E222" s="5" t="s">
        <v>5</v>
      </c>
      <c r="F222" s="302" t="s">
        <v>324</v>
      </c>
      <c r="H222" s="303">
        <v>99.75</v>
      </c>
      <c r="I222" s="209"/>
      <c r="L222" s="25"/>
      <c r="M222" s="210"/>
      <c r="N222" s="26"/>
      <c r="O222" s="26"/>
      <c r="P222" s="26"/>
      <c r="Q222" s="26"/>
      <c r="R222" s="26"/>
      <c r="S222" s="26"/>
      <c r="T222" s="60"/>
      <c r="AT222" s="5" t="s">
        <v>154</v>
      </c>
      <c r="AU222" s="5" t="s">
        <v>25</v>
      </c>
      <c r="AV222" s="32" t="s">
        <v>25</v>
      </c>
      <c r="AW222" s="32" t="s">
        <v>47</v>
      </c>
      <c r="AX222" s="32" t="s">
        <v>83</v>
      </c>
      <c r="AY222" s="5" t="s">
        <v>144</v>
      </c>
    </row>
    <row r="223" spans="2:51" s="32" customFormat="1" ht="12.75">
      <c r="B223" s="25"/>
      <c r="D223" s="300" t="s">
        <v>154</v>
      </c>
      <c r="E223" s="5" t="s">
        <v>5</v>
      </c>
      <c r="F223" s="302" t="s">
        <v>5</v>
      </c>
      <c r="H223" s="303">
        <v>0</v>
      </c>
      <c r="I223" s="209"/>
      <c r="L223" s="25"/>
      <c r="M223" s="210"/>
      <c r="N223" s="26"/>
      <c r="O223" s="26"/>
      <c r="P223" s="26"/>
      <c r="Q223" s="26"/>
      <c r="R223" s="26"/>
      <c r="S223" s="26"/>
      <c r="T223" s="60"/>
      <c r="AT223" s="5" t="s">
        <v>154</v>
      </c>
      <c r="AU223" s="5" t="s">
        <v>25</v>
      </c>
      <c r="AV223" s="32" t="s">
        <v>25</v>
      </c>
      <c r="AW223" s="32" t="s">
        <v>47</v>
      </c>
      <c r="AX223" s="32" t="s">
        <v>83</v>
      </c>
      <c r="AY223" s="5" t="s">
        <v>144</v>
      </c>
    </row>
    <row r="224" spans="2:51" s="32" customFormat="1" ht="12.75">
      <c r="B224" s="25"/>
      <c r="D224" s="300" t="s">
        <v>154</v>
      </c>
      <c r="E224" s="5" t="s">
        <v>5</v>
      </c>
      <c r="F224" s="302" t="s">
        <v>188</v>
      </c>
      <c r="H224" s="303">
        <v>3394.106</v>
      </c>
      <c r="I224" s="209"/>
      <c r="L224" s="25"/>
      <c r="M224" s="210"/>
      <c r="N224" s="26"/>
      <c r="O224" s="26"/>
      <c r="P224" s="26"/>
      <c r="Q224" s="26"/>
      <c r="R224" s="26"/>
      <c r="S224" s="26"/>
      <c r="T224" s="60"/>
      <c r="AT224" s="5" t="s">
        <v>154</v>
      </c>
      <c r="AU224" s="5" t="s">
        <v>25</v>
      </c>
      <c r="AV224" s="32" t="s">
        <v>150</v>
      </c>
      <c r="AW224" s="32" t="s">
        <v>47</v>
      </c>
      <c r="AX224" s="32" t="s">
        <v>83</v>
      </c>
      <c r="AY224" s="5" t="s">
        <v>144</v>
      </c>
    </row>
    <row r="225" spans="2:51" s="32" customFormat="1" ht="12.75">
      <c r="B225" s="25"/>
      <c r="D225" s="300" t="s">
        <v>154</v>
      </c>
      <c r="E225" s="5" t="s">
        <v>5</v>
      </c>
      <c r="F225" s="302" t="s">
        <v>325</v>
      </c>
      <c r="H225" s="303">
        <v>3400</v>
      </c>
      <c r="I225" s="209"/>
      <c r="L225" s="25"/>
      <c r="M225" s="210"/>
      <c r="N225" s="26"/>
      <c r="O225" s="26"/>
      <c r="P225" s="26"/>
      <c r="Q225" s="26"/>
      <c r="R225" s="26"/>
      <c r="S225" s="26"/>
      <c r="T225" s="60"/>
      <c r="AT225" s="5" t="s">
        <v>154</v>
      </c>
      <c r="AU225" s="5" t="s">
        <v>25</v>
      </c>
      <c r="AV225" s="32" t="s">
        <v>25</v>
      </c>
      <c r="AW225" s="32" t="s">
        <v>47</v>
      </c>
      <c r="AX225" s="32" t="s">
        <v>26</v>
      </c>
      <c r="AY225" s="5" t="s">
        <v>144</v>
      </c>
    </row>
    <row r="226" spans="2:65" s="32" customFormat="1" ht="16.5" customHeight="1">
      <c r="B226" s="200"/>
      <c r="C226" s="201" t="s">
        <v>326</v>
      </c>
      <c r="D226" s="201" t="s">
        <v>146</v>
      </c>
      <c r="E226" s="202" t="s">
        <v>327</v>
      </c>
      <c r="F226" s="203" t="s">
        <v>328</v>
      </c>
      <c r="G226" s="204" t="s">
        <v>149</v>
      </c>
      <c r="H226" s="205">
        <v>3400</v>
      </c>
      <c r="I226" s="206"/>
      <c r="J226" s="207">
        <f>ROUND(I226*H226,2)</f>
        <v>0</v>
      </c>
      <c r="K226" s="203" t="s">
        <v>1525</v>
      </c>
      <c r="L226" s="25"/>
      <c r="M226" s="296" t="s">
        <v>5</v>
      </c>
      <c r="N226" s="297" t="s">
        <v>55</v>
      </c>
      <c r="O226" s="26"/>
      <c r="P226" s="298">
        <f>O226*H226</f>
        <v>0</v>
      </c>
      <c r="Q226" s="298">
        <v>0</v>
      </c>
      <c r="R226" s="298">
        <f>Q226*H226</f>
        <v>0</v>
      </c>
      <c r="S226" s="298">
        <v>0</v>
      </c>
      <c r="T226" s="299">
        <f>S226*H226</f>
        <v>0</v>
      </c>
      <c r="AR226" s="5" t="s">
        <v>150</v>
      </c>
      <c r="AT226" s="5" t="s">
        <v>146</v>
      </c>
      <c r="AU226" s="5" t="s">
        <v>25</v>
      </c>
      <c r="AY226" s="5" t="s">
        <v>144</v>
      </c>
      <c r="BE226" s="208">
        <f>IF(N226="základní",J226,0)</f>
        <v>0</v>
      </c>
      <c r="BF226" s="208">
        <f>IF(N226="snížená",J226,0)</f>
        <v>0</v>
      </c>
      <c r="BG226" s="208">
        <f>IF(N226="zákl. přenesená",J226,0)</f>
        <v>0</v>
      </c>
      <c r="BH226" s="208">
        <f>IF(N226="sníž. přenesená",J226,0)</f>
        <v>0</v>
      </c>
      <c r="BI226" s="208">
        <f>IF(N226="nulová",J226,0)</f>
        <v>0</v>
      </c>
      <c r="BJ226" s="5" t="s">
        <v>26</v>
      </c>
      <c r="BK226" s="208">
        <f>ROUND(I226*H226,2)</f>
        <v>0</v>
      </c>
      <c r="BL226" s="5" t="s">
        <v>150</v>
      </c>
      <c r="BM226" s="5" t="s">
        <v>329</v>
      </c>
    </row>
    <row r="227" spans="2:47" s="32" customFormat="1" ht="22.5">
      <c r="B227" s="25"/>
      <c r="D227" s="300" t="s">
        <v>159</v>
      </c>
      <c r="F227" s="214" t="s">
        <v>330</v>
      </c>
      <c r="I227" s="209"/>
      <c r="L227" s="25"/>
      <c r="M227" s="210"/>
      <c r="N227" s="26"/>
      <c r="O227" s="26"/>
      <c r="P227" s="26"/>
      <c r="Q227" s="26"/>
      <c r="R227" s="26"/>
      <c r="S227" s="26"/>
      <c r="T227" s="60"/>
      <c r="AT227" s="5" t="s">
        <v>159</v>
      </c>
      <c r="AU227" s="5" t="s">
        <v>25</v>
      </c>
    </row>
    <row r="228" spans="2:47" s="32" customFormat="1" ht="22.5">
      <c r="B228" s="25"/>
      <c r="D228" s="300" t="s">
        <v>152</v>
      </c>
      <c r="F228" s="301" t="s">
        <v>153</v>
      </c>
      <c r="I228" s="209"/>
      <c r="L228" s="25"/>
      <c r="M228" s="210"/>
      <c r="N228" s="26"/>
      <c r="O228" s="26"/>
      <c r="P228" s="26"/>
      <c r="Q228" s="26"/>
      <c r="R228" s="26"/>
      <c r="S228" s="26"/>
      <c r="T228" s="60"/>
      <c r="AT228" s="5" t="s">
        <v>152</v>
      </c>
      <c r="AU228" s="5" t="s">
        <v>25</v>
      </c>
    </row>
    <row r="229" spans="2:65" s="32" customFormat="1" ht="16.5" customHeight="1">
      <c r="B229" s="200"/>
      <c r="C229" s="201" t="s">
        <v>331</v>
      </c>
      <c r="D229" s="201" t="s">
        <v>146</v>
      </c>
      <c r="E229" s="202" t="s">
        <v>332</v>
      </c>
      <c r="F229" s="203" t="s">
        <v>333</v>
      </c>
      <c r="G229" s="204" t="s">
        <v>234</v>
      </c>
      <c r="H229" s="205">
        <v>1000</v>
      </c>
      <c r="I229" s="206"/>
      <c r="J229" s="207">
        <f>ROUND(I229*H229,2)</f>
        <v>0</v>
      </c>
      <c r="K229" s="203" t="s">
        <v>1525</v>
      </c>
      <c r="L229" s="25"/>
      <c r="M229" s="296" t="s">
        <v>5</v>
      </c>
      <c r="N229" s="297" t="s">
        <v>55</v>
      </c>
      <c r="O229" s="26"/>
      <c r="P229" s="298">
        <f>O229*H229</f>
        <v>0</v>
      </c>
      <c r="Q229" s="298">
        <v>0</v>
      </c>
      <c r="R229" s="298">
        <f>Q229*H229</f>
        <v>0</v>
      </c>
      <c r="S229" s="298">
        <v>0</v>
      </c>
      <c r="T229" s="299">
        <f>S229*H229</f>
        <v>0</v>
      </c>
      <c r="AR229" s="5" t="s">
        <v>150</v>
      </c>
      <c r="AT229" s="5" t="s">
        <v>146</v>
      </c>
      <c r="AU229" s="5" t="s">
        <v>25</v>
      </c>
      <c r="AY229" s="5" t="s">
        <v>144</v>
      </c>
      <c r="BE229" s="208">
        <f>IF(N229="základní",J229,0)</f>
        <v>0</v>
      </c>
      <c r="BF229" s="208">
        <f>IF(N229="snížená",J229,0)</f>
        <v>0</v>
      </c>
      <c r="BG229" s="208">
        <f>IF(N229="zákl. přenesená",J229,0)</f>
        <v>0</v>
      </c>
      <c r="BH229" s="208">
        <f>IF(N229="sníž. přenesená",J229,0)</f>
        <v>0</v>
      </c>
      <c r="BI229" s="208">
        <f>IF(N229="nulová",J229,0)</f>
        <v>0</v>
      </c>
      <c r="BJ229" s="5" t="s">
        <v>26</v>
      </c>
      <c r="BK229" s="208">
        <f>ROUND(I229*H229,2)</f>
        <v>0</v>
      </c>
      <c r="BL229" s="5" t="s">
        <v>150</v>
      </c>
      <c r="BM229" s="5" t="s">
        <v>334</v>
      </c>
    </row>
    <row r="230" spans="2:47" s="32" customFormat="1" ht="22.5">
      <c r="B230" s="25"/>
      <c r="D230" s="300" t="s">
        <v>159</v>
      </c>
      <c r="F230" s="214" t="s">
        <v>335</v>
      </c>
      <c r="I230" s="209"/>
      <c r="L230" s="25"/>
      <c r="M230" s="210"/>
      <c r="N230" s="26"/>
      <c r="O230" s="26"/>
      <c r="P230" s="26"/>
      <c r="Q230" s="26"/>
      <c r="R230" s="26"/>
      <c r="S230" s="26"/>
      <c r="T230" s="60"/>
      <c r="AT230" s="5" t="s">
        <v>159</v>
      </c>
      <c r="AU230" s="5" t="s">
        <v>25</v>
      </c>
    </row>
    <row r="231" spans="2:47" s="32" customFormat="1" ht="22.5">
      <c r="B231" s="25"/>
      <c r="D231" s="300" t="s">
        <v>152</v>
      </c>
      <c r="F231" s="301" t="s">
        <v>153</v>
      </c>
      <c r="I231" s="209"/>
      <c r="L231" s="25"/>
      <c r="M231" s="210"/>
      <c r="N231" s="26"/>
      <c r="O231" s="26"/>
      <c r="P231" s="26"/>
      <c r="Q231" s="26"/>
      <c r="R231" s="26"/>
      <c r="S231" s="26"/>
      <c r="T231" s="60"/>
      <c r="AT231" s="5" t="s">
        <v>152</v>
      </c>
      <c r="AU231" s="5" t="s">
        <v>25</v>
      </c>
    </row>
    <row r="232" spans="2:51" s="32" customFormat="1" ht="12.75">
      <c r="B232" s="25"/>
      <c r="D232" s="300" t="s">
        <v>154</v>
      </c>
      <c r="E232" s="5" t="s">
        <v>5</v>
      </c>
      <c r="F232" s="302" t="s">
        <v>336</v>
      </c>
      <c r="H232" s="303">
        <v>235.55</v>
      </c>
      <c r="I232" s="209"/>
      <c r="L232" s="25"/>
      <c r="M232" s="210"/>
      <c r="N232" s="26"/>
      <c r="O232" s="26"/>
      <c r="P232" s="26"/>
      <c r="Q232" s="26"/>
      <c r="R232" s="26"/>
      <c r="S232" s="26"/>
      <c r="T232" s="60"/>
      <c r="AT232" s="5" t="s">
        <v>154</v>
      </c>
      <c r="AU232" s="5" t="s">
        <v>25</v>
      </c>
      <c r="AV232" s="32" t="s">
        <v>25</v>
      </c>
      <c r="AW232" s="32" t="s">
        <v>47</v>
      </c>
      <c r="AX232" s="32" t="s">
        <v>83</v>
      </c>
      <c r="AY232" s="5" t="s">
        <v>144</v>
      </c>
    </row>
    <row r="233" spans="2:51" s="32" customFormat="1" ht="12.75">
      <c r="B233" s="25"/>
      <c r="D233" s="300" t="s">
        <v>154</v>
      </c>
      <c r="E233" s="5" t="s">
        <v>5</v>
      </c>
      <c r="F233" s="302" t="s">
        <v>337</v>
      </c>
      <c r="H233" s="303">
        <v>130.9</v>
      </c>
      <c r="I233" s="209"/>
      <c r="L233" s="25"/>
      <c r="M233" s="210"/>
      <c r="N233" s="26"/>
      <c r="O233" s="26"/>
      <c r="P233" s="26"/>
      <c r="Q233" s="26"/>
      <c r="R233" s="26"/>
      <c r="S233" s="26"/>
      <c r="T233" s="60"/>
      <c r="AT233" s="5" t="s">
        <v>154</v>
      </c>
      <c r="AU233" s="5" t="s">
        <v>25</v>
      </c>
      <c r="AV233" s="32" t="s">
        <v>25</v>
      </c>
      <c r="AW233" s="32" t="s">
        <v>47</v>
      </c>
      <c r="AX233" s="32" t="s">
        <v>83</v>
      </c>
      <c r="AY233" s="5" t="s">
        <v>144</v>
      </c>
    </row>
    <row r="234" spans="2:51" s="32" customFormat="1" ht="12.75">
      <c r="B234" s="25"/>
      <c r="D234" s="300" t="s">
        <v>154</v>
      </c>
      <c r="E234" s="5" t="s">
        <v>5</v>
      </c>
      <c r="F234" s="302" t="s">
        <v>5</v>
      </c>
      <c r="H234" s="303">
        <v>0</v>
      </c>
      <c r="I234" s="209"/>
      <c r="L234" s="25"/>
      <c r="M234" s="210"/>
      <c r="N234" s="26"/>
      <c r="O234" s="26"/>
      <c r="P234" s="26"/>
      <c r="Q234" s="26"/>
      <c r="R234" s="26"/>
      <c r="S234" s="26"/>
      <c r="T234" s="60"/>
      <c r="AT234" s="5" t="s">
        <v>154</v>
      </c>
      <c r="AU234" s="5" t="s">
        <v>25</v>
      </c>
      <c r="AV234" s="32" t="s">
        <v>25</v>
      </c>
      <c r="AW234" s="32" t="s">
        <v>47</v>
      </c>
      <c r="AX234" s="32" t="s">
        <v>83</v>
      </c>
      <c r="AY234" s="5" t="s">
        <v>144</v>
      </c>
    </row>
    <row r="235" spans="2:51" s="32" customFormat="1" ht="12.75">
      <c r="B235" s="25"/>
      <c r="D235" s="300" t="s">
        <v>154</v>
      </c>
      <c r="E235" s="5" t="s">
        <v>5</v>
      </c>
      <c r="F235" s="302" t="s">
        <v>338</v>
      </c>
      <c r="H235" s="303">
        <v>409.37</v>
      </c>
      <c r="I235" s="209"/>
      <c r="L235" s="25"/>
      <c r="M235" s="210"/>
      <c r="N235" s="26"/>
      <c r="O235" s="26"/>
      <c r="P235" s="26"/>
      <c r="Q235" s="26"/>
      <c r="R235" s="26"/>
      <c r="S235" s="26"/>
      <c r="T235" s="60"/>
      <c r="AT235" s="5" t="s">
        <v>154</v>
      </c>
      <c r="AU235" s="5" t="s">
        <v>25</v>
      </c>
      <c r="AV235" s="32" t="s">
        <v>25</v>
      </c>
      <c r="AW235" s="32" t="s">
        <v>47</v>
      </c>
      <c r="AX235" s="32" t="s">
        <v>83</v>
      </c>
      <c r="AY235" s="5" t="s">
        <v>144</v>
      </c>
    </row>
    <row r="236" spans="2:51" s="32" customFormat="1" ht="12.75">
      <c r="B236" s="25"/>
      <c r="D236" s="300" t="s">
        <v>154</v>
      </c>
      <c r="E236" s="5" t="s">
        <v>5</v>
      </c>
      <c r="F236" s="302" t="s">
        <v>339</v>
      </c>
      <c r="H236" s="303">
        <v>163</v>
      </c>
      <c r="I236" s="209"/>
      <c r="L236" s="25"/>
      <c r="M236" s="210"/>
      <c r="N236" s="26"/>
      <c r="O236" s="26"/>
      <c r="P236" s="26"/>
      <c r="Q236" s="26"/>
      <c r="R236" s="26"/>
      <c r="S236" s="26"/>
      <c r="T236" s="60"/>
      <c r="AT236" s="5" t="s">
        <v>154</v>
      </c>
      <c r="AU236" s="5" t="s">
        <v>25</v>
      </c>
      <c r="AV236" s="32" t="s">
        <v>25</v>
      </c>
      <c r="AW236" s="32" t="s">
        <v>47</v>
      </c>
      <c r="AX236" s="32" t="s">
        <v>83</v>
      </c>
      <c r="AY236" s="5" t="s">
        <v>144</v>
      </c>
    </row>
    <row r="237" spans="2:51" s="32" customFormat="1" ht="12.75">
      <c r="B237" s="25"/>
      <c r="D237" s="300" t="s">
        <v>154</v>
      </c>
      <c r="E237" s="5" t="s">
        <v>5</v>
      </c>
      <c r="F237" s="302" t="s">
        <v>5</v>
      </c>
      <c r="H237" s="303">
        <v>0</v>
      </c>
      <c r="I237" s="209"/>
      <c r="L237" s="25"/>
      <c r="M237" s="210"/>
      <c r="N237" s="26"/>
      <c r="O237" s="26"/>
      <c r="P237" s="26"/>
      <c r="Q237" s="26"/>
      <c r="R237" s="26"/>
      <c r="S237" s="26"/>
      <c r="T237" s="60"/>
      <c r="AT237" s="5" t="s">
        <v>154</v>
      </c>
      <c r="AU237" s="5" t="s">
        <v>25</v>
      </c>
      <c r="AV237" s="32" t="s">
        <v>25</v>
      </c>
      <c r="AW237" s="32" t="s">
        <v>47</v>
      </c>
      <c r="AX237" s="32" t="s">
        <v>83</v>
      </c>
      <c r="AY237" s="5" t="s">
        <v>144</v>
      </c>
    </row>
    <row r="238" spans="2:51" s="32" customFormat="1" ht="12.75">
      <c r="B238" s="25"/>
      <c r="D238" s="300" t="s">
        <v>154</v>
      </c>
      <c r="E238" s="5" t="s">
        <v>5</v>
      </c>
      <c r="F238" s="302" t="s">
        <v>340</v>
      </c>
      <c r="H238" s="303">
        <v>44.46</v>
      </c>
      <c r="I238" s="209"/>
      <c r="L238" s="25"/>
      <c r="M238" s="210"/>
      <c r="N238" s="26"/>
      <c r="O238" s="26"/>
      <c r="P238" s="26"/>
      <c r="Q238" s="26"/>
      <c r="R238" s="26"/>
      <c r="S238" s="26"/>
      <c r="T238" s="60"/>
      <c r="AT238" s="5" t="s">
        <v>154</v>
      </c>
      <c r="AU238" s="5" t="s">
        <v>25</v>
      </c>
      <c r="AV238" s="32" t="s">
        <v>25</v>
      </c>
      <c r="AW238" s="32" t="s">
        <v>47</v>
      </c>
      <c r="AX238" s="32" t="s">
        <v>83</v>
      </c>
      <c r="AY238" s="5" t="s">
        <v>144</v>
      </c>
    </row>
    <row r="239" spans="2:51" s="32" customFormat="1" ht="12.75">
      <c r="B239" s="25"/>
      <c r="D239" s="300" t="s">
        <v>154</v>
      </c>
      <c r="E239" s="5" t="s">
        <v>5</v>
      </c>
      <c r="F239" s="302" t="s">
        <v>188</v>
      </c>
      <c r="H239" s="303">
        <v>983.28</v>
      </c>
      <c r="I239" s="209"/>
      <c r="L239" s="25"/>
      <c r="M239" s="210"/>
      <c r="N239" s="26"/>
      <c r="O239" s="26"/>
      <c r="P239" s="26"/>
      <c r="Q239" s="26"/>
      <c r="R239" s="26"/>
      <c r="S239" s="26"/>
      <c r="T239" s="60"/>
      <c r="AT239" s="5" t="s">
        <v>154</v>
      </c>
      <c r="AU239" s="5" t="s">
        <v>25</v>
      </c>
      <c r="AV239" s="32" t="s">
        <v>150</v>
      </c>
      <c r="AW239" s="32" t="s">
        <v>47</v>
      </c>
      <c r="AX239" s="32" t="s">
        <v>83</v>
      </c>
      <c r="AY239" s="5" t="s">
        <v>144</v>
      </c>
    </row>
    <row r="240" spans="2:51" s="32" customFormat="1" ht="12.75">
      <c r="B240" s="25"/>
      <c r="D240" s="300" t="s">
        <v>154</v>
      </c>
      <c r="E240" s="5" t="s">
        <v>5</v>
      </c>
      <c r="F240" s="302" t="s">
        <v>341</v>
      </c>
      <c r="H240" s="303">
        <v>1000</v>
      </c>
      <c r="I240" s="209"/>
      <c r="L240" s="25"/>
      <c r="M240" s="210"/>
      <c r="N240" s="26"/>
      <c r="O240" s="26"/>
      <c r="P240" s="26"/>
      <c r="Q240" s="26"/>
      <c r="R240" s="26"/>
      <c r="S240" s="26"/>
      <c r="T240" s="60"/>
      <c r="AT240" s="5" t="s">
        <v>154</v>
      </c>
      <c r="AU240" s="5" t="s">
        <v>25</v>
      </c>
      <c r="AV240" s="32" t="s">
        <v>25</v>
      </c>
      <c r="AW240" s="32" t="s">
        <v>47</v>
      </c>
      <c r="AX240" s="32" t="s">
        <v>26</v>
      </c>
      <c r="AY240" s="5" t="s">
        <v>144</v>
      </c>
    </row>
    <row r="241" spans="2:65" s="32" customFormat="1" ht="16.5" customHeight="1">
      <c r="B241" s="200"/>
      <c r="C241" s="201" t="s">
        <v>342</v>
      </c>
      <c r="D241" s="201" t="s">
        <v>146</v>
      </c>
      <c r="E241" s="202" t="s">
        <v>343</v>
      </c>
      <c r="F241" s="203" t="s">
        <v>344</v>
      </c>
      <c r="G241" s="204" t="s">
        <v>234</v>
      </c>
      <c r="H241" s="205">
        <v>2300</v>
      </c>
      <c r="I241" s="206"/>
      <c r="J241" s="207">
        <f>ROUND(I241*H241,2)</f>
        <v>0</v>
      </c>
      <c r="K241" s="203" t="s">
        <v>1525</v>
      </c>
      <c r="L241" s="25"/>
      <c r="M241" s="296" t="s">
        <v>5</v>
      </c>
      <c r="N241" s="297" t="s">
        <v>55</v>
      </c>
      <c r="O241" s="26"/>
      <c r="P241" s="298">
        <f>O241*H241</f>
        <v>0</v>
      </c>
      <c r="Q241" s="298">
        <v>0</v>
      </c>
      <c r="R241" s="298">
        <f>Q241*H241</f>
        <v>0</v>
      </c>
      <c r="S241" s="298">
        <v>0</v>
      </c>
      <c r="T241" s="299">
        <f>S241*H241</f>
        <v>0</v>
      </c>
      <c r="AR241" s="5" t="s">
        <v>150</v>
      </c>
      <c r="AT241" s="5" t="s">
        <v>146</v>
      </c>
      <c r="AU241" s="5" t="s">
        <v>25</v>
      </c>
      <c r="AY241" s="5" t="s">
        <v>144</v>
      </c>
      <c r="BE241" s="208">
        <f>IF(N241="základní",J241,0)</f>
        <v>0</v>
      </c>
      <c r="BF241" s="208">
        <f>IF(N241="snížená",J241,0)</f>
        <v>0</v>
      </c>
      <c r="BG241" s="208">
        <f>IF(N241="zákl. přenesená",J241,0)</f>
        <v>0</v>
      </c>
      <c r="BH241" s="208">
        <f>IF(N241="sníž. přenesená",J241,0)</f>
        <v>0</v>
      </c>
      <c r="BI241" s="208">
        <f>IF(N241="nulová",J241,0)</f>
        <v>0</v>
      </c>
      <c r="BJ241" s="5" t="s">
        <v>26</v>
      </c>
      <c r="BK241" s="208">
        <f>ROUND(I241*H241,2)</f>
        <v>0</v>
      </c>
      <c r="BL241" s="5" t="s">
        <v>150</v>
      </c>
      <c r="BM241" s="5" t="s">
        <v>345</v>
      </c>
    </row>
    <row r="242" spans="2:47" s="32" customFormat="1" ht="22.5">
      <c r="B242" s="25"/>
      <c r="D242" s="300" t="s">
        <v>159</v>
      </c>
      <c r="F242" s="214" t="s">
        <v>346</v>
      </c>
      <c r="I242" s="209"/>
      <c r="L242" s="25"/>
      <c r="M242" s="210"/>
      <c r="N242" s="26"/>
      <c r="O242" s="26"/>
      <c r="P242" s="26"/>
      <c r="Q242" s="26"/>
      <c r="R242" s="26"/>
      <c r="S242" s="26"/>
      <c r="T242" s="60"/>
      <c r="AT242" s="5" t="s">
        <v>159</v>
      </c>
      <c r="AU242" s="5" t="s">
        <v>25</v>
      </c>
    </row>
    <row r="243" spans="2:47" s="32" customFormat="1" ht="22.5">
      <c r="B243" s="25"/>
      <c r="D243" s="300" t="s">
        <v>152</v>
      </c>
      <c r="F243" s="301" t="s">
        <v>153</v>
      </c>
      <c r="I243" s="209"/>
      <c r="L243" s="25"/>
      <c r="M243" s="210"/>
      <c r="N243" s="26"/>
      <c r="O243" s="26"/>
      <c r="P243" s="26"/>
      <c r="Q243" s="26"/>
      <c r="R243" s="26"/>
      <c r="S243" s="26"/>
      <c r="T243" s="60"/>
      <c r="AT243" s="5" t="s">
        <v>152</v>
      </c>
      <c r="AU243" s="5" t="s">
        <v>25</v>
      </c>
    </row>
    <row r="244" spans="2:51" s="32" customFormat="1" ht="12.75">
      <c r="B244" s="25"/>
      <c r="D244" s="300" t="s">
        <v>154</v>
      </c>
      <c r="E244" s="5" t="s">
        <v>5</v>
      </c>
      <c r="F244" s="302" t="s">
        <v>347</v>
      </c>
      <c r="H244" s="303">
        <v>1718.28</v>
      </c>
      <c r="I244" s="209"/>
      <c r="L244" s="25"/>
      <c r="M244" s="210"/>
      <c r="N244" s="26"/>
      <c r="O244" s="26"/>
      <c r="P244" s="26"/>
      <c r="Q244" s="26"/>
      <c r="R244" s="26"/>
      <c r="S244" s="26"/>
      <c r="T244" s="60"/>
      <c r="AT244" s="5" t="s">
        <v>154</v>
      </c>
      <c r="AU244" s="5" t="s">
        <v>25</v>
      </c>
      <c r="AV244" s="32" t="s">
        <v>25</v>
      </c>
      <c r="AW244" s="32" t="s">
        <v>47</v>
      </c>
      <c r="AX244" s="32" t="s">
        <v>83</v>
      </c>
      <c r="AY244" s="5" t="s">
        <v>144</v>
      </c>
    </row>
    <row r="245" spans="2:51" s="32" customFormat="1" ht="12.75">
      <c r="B245" s="25"/>
      <c r="D245" s="300" t="s">
        <v>154</v>
      </c>
      <c r="E245" s="5" t="s">
        <v>5</v>
      </c>
      <c r="F245" s="302" t="s">
        <v>5</v>
      </c>
      <c r="H245" s="303">
        <v>0</v>
      </c>
      <c r="I245" s="209"/>
      <c r="L245" s="25"/>
      <c r="M245" s="210"/>
      <c r="N245" s="26"/>
      <c r="O245" s="26"/>
      <c r="P245" s="26"/>
      <c r="Q245" s="26"/>
      <c r="R245" s="26"/>
      <c r="S245" s="26"/>
      <c r="T245" s="60"/>
      <c r="AT245" s="5" t="s">
        <v>154</v>
      </c>
      <c r="AU245" s="5" t="s">
        <v>25</v>
      </c>
      <c r="AV245" s="32" t="s">
        <v>25</v>
      </c>
      <c r="AW245" s="32" t="s">
        <v>47</v>
      </c>
      <c r="AX245" s="32" t="s">
        <v>83</v>
      </c>
      <c r="AY245" s="5" t="s">
        <v>144</v>
      </c>
    </row>
    <row r="246" spans="2:51" s="32" customFormat="1" ht="12.75">
      <c r="B246" s="25"/>
      <c r="D246" s="300" t="s">
        <v>154</v>
      </c>
      <c r="E246" s="5" t="s">
        <v>5</v>
      </c>
      <c r="F246" s="302" t="s">
        <v>348</v>
      </c>
      <c r="H246" s="303">
        <v>225.331</v>
      </c>
      <c r="I246" s="209"/>
      <c r="L246" s="25"/>
      <c r="M246" s="210"/>
      <c r="N246" s="26"/>
      <c r="O246" s="26"/>
      <c r="P246" s="26"/>
      <c r="Q246" s="26"/>
      <c r="R246" s="26"/>
      <c r="S246" s="26"/>
      <c r="T246" s="60"/>
      <c r="AT246" s="5" t="s">
        <v>154</v>
      </c>
      <c r="AU246" s="5" t="s">
        <v>25</v>
      </c>
      <c r="AV246" s="32" t="s">
        <v>25</v>
      </c>
      <c r="AW246" s="32" t="s">
        <v>47</v>
      </c>
      <c r="AX246" s="32" t="s">
        <v>83</v>
      </c>
      <c r="AY246" s="5" t="s">
        <v>144</v>
      </c>
    </row>
    <row r="247" spans="2:51" s="32" customFormat="1" ht="12.75">
      <c r="B247" s="25"/>
      <c r="D247" s="300" t="s">
        <v>154</v>
      </c>
      <c r="E247" s="5" t="s">
        <v>5</v>
      </c>
      <c r="F247" s="302" t="s">
        <v>349</v>
      </c>
      <c r="H247" s="303">
        <v>183.082</v>
      </c>
      <c r="I247" s="209"/>
      <c r="L247" s="25"/>
      <c r="M247" s="210"/>
      <c r="N247" s="26"/>
      <c r="O247" s="26"/>
      <c r="P247" s="26"/>
      <c r="Q247" s="26"/>
      <c r="R247" s="26"/>
      <c r="S247" s="26"/>
      <c r="T247" s="60"/>
      <c r="AT247" s="5" t="s">
        <v>154</v>
      </c>
      <c r="AU247" s="5" t="s">
        <v>25</v>
      </c>
      <c r="AV247" s="32" t="s">
        <v>25</v>
      </c>
      <c r="AW247" s="32" t="s">
        <v>47</v>
      </c>
      <c r="AX247" s="32" t="s">
        <v>83</v>
      </c>
      <c r="AY247" s="5" t="s">
        <v>144</v>
      </c>
    </row>
    <row r="248" spans="2:51" s="32" customFormat="1" ht="12.75">
      <c r="B248" s="25"/>
      <c r="D248" s="300" t="s">
        <v>154</v>
      </c>
      <c r="E248" s="5" t="s">
        <v>5</v>
      </c>
      <c r="F248" s="302" t="s">
        <v>5</v>
      </c>
      <c r="H248" s="303">
        <v>0</v>
      </c>
      <c r="I248" s="209"/>
      <c r="L248" s="25"/>
      <c r="M248" s="210"/>
      <c r="N248" s="26"/>
      <c r="O248" s="26"/>
      <c r="P248" s="26"/>
      <c r="Q248" s="26"/>
      <c r="R248" s="26"/>
      <c r="S248" s="26"/>
      <c r="T248" s="60"/>
      <c r="AT248" s="5" t="s">
        <v>154</v>
      </c>
      <c r="AU248" s="5" t="s">
        <v>25</v>
      </c>
      <c r="AV248" s="32" t="s">
        <v>25</v>
      </c>
      <c r="AW248" s="32" t="s">
        <v>47</v>
      </c>
      <c r="AX248" s="32" t="s">
        <v>83</v>
      </c>
      <c r="AY248" s="5" t="s">
        <v>144</v>
      </c>
    </row>
    <row r="249" spans="2:51" s="32" customFormat="1" ht="12.75">
      <c r="B249" s="25"/>
      <c r="D249" s="300" t="s">
        <v>154</v>
      </c>
      <c r="E249" s="5" t="s">
        <v>5</v>
      </c>
      <c r="F249" s="302" t="s">
        <v>350</v>
      </c>
      <c r="H249" s="303">
        <v>97.24</v>
      </c>
      <c r="I249" s="209"/>
      <c r="L249" s="25"/>
      <c r="M249" s="210"/>
      <c r="N249" s="26"/>
      <c r="O249" s="26"/>
      <c r="P249" s="26"/>
      <c r="Q249" s="26"/>
      <c r="R249" s="26"/>
      <c r="S249" s="26"/>
      <c r="T249" s="60"/>
      <c r="AT249" s="5" t="s">
        <v>154</v>
      </c>
      <c r="AU249" s="5" t="s">
        <v>25</v>
      </c>
      <c r="AV249" s="32" t="s">
        <v>25</v>
      </c>
      <c r="AW249" s="32" t="s">
        <v>47</v>
      </c>
      <c r="AX249" s="32" t="s">
        <v>83</v>
      </c>
      <c r="AY249" s="5" t="s">
        <v>144</v>
      </c>
    </row>
    <row r="250" spans="2:51" s="32" customFormat="1" ht="12.75">
      <c r="B250" s="25"/>
      <c r="D250" s="300" t="s">
        <v>154</v>
      </c>
      <c r="E250" s="5" t="s">
        <v>5</v>
      </c>
      <c r="F250" s="302" t="s">
        <v>351</v>
      </c>
      <c r="H250" s="303">
        <v>21.6</v>
      </c>
      <c r="I250" s="209"/>
      <c r="L250" s="25"/>
      <c r="M250" s="210"/>
      <c r="N250" s="26"/>
      <c r="O250" s="26"/>
      <c r="P250" s="26"/>
      <c r="Q250" s="26"/>
      <c r="R250" s="26"/>
      <c r="S250" s="26"/>
      <c r="T250" s="60"/>
      <c r="AT250" s="5" t="s">
        <v>154</v>
      </c>
      <c r="AU250" s="5" t="s">
        <v>25</v>
      </c>
      <c r="AV250" s="32" t="s">
        <v>25</v>
      </c>
      <c r="AW250" s="32" t="s">
        <v>47</v>
      </c>
      <c r="AX250" s="32" t="s">
        <v>83</v>
      </c>
      <c r="AY250" s="5" t="s">
        <v>144</v>
      </c>
    </row>
    <row r="251" spans="2:51" s="32" customFormat="1" ht="12.75">
      <c r="B251" s="25"/>
      <c r="D251" s="300" t="s">
        <v>154</v>
      </c>
      <c r="E251" s="5" t="s">
        <v>5</v>
      </c>
      <c r="F251" s="302" t="s">
        <v>352</v>
      </c>
      <c r="H251" s="303">
        <v>28.05</v>
      </c>
      <c r="I251" s="209"/>
      <c r="L251" s="25"/>
      <c r="M251" s="210"/>
      <c r="N251" s="26"/>
      <c r="O251" s="26"/>
      <c r="P251" s="26"/>
      <c r="Q251" s="26"/>
      <c r="R251" s="26"/>
      <c r="S251" s="26"/>
      <c r="T251" s="60"/>
      <c r="AT251" s="5" t="s">
        <v>154</v>
      </c>
      <c r="AU251" s="5" t="s">
        <v>25</v>
      </c>
      <c r="AV251" s="32" t="s">
        <v>25</v>
      </c>
      <c r="AW251" s="32" t="s">
        <v>47</v>
      </c>
      <c r="AX251" s="32" t="s">
        <v>83</v>
      </c>
      <c r="AY251" s="5" t="s">
        <v>144</v>
      </c>
    </row>
    <row r="252" spans="2:51" s="32" customFormat="1" ht="12.75">
      <c r="B252" s="25"/>
      <c r="D252" s="300" t="s">
        <v>154</v>
      </c>
      <c r="E252" s="5" t="s">
        <v>5</v>
      </c>
      <c r="F252" s="302" t="s">
        <v>5</v>
      </c>
      <c r="H252" s="303">
        <v>0</v>
      </c>
      <c r="I252" s="209"/>
      <c r="L252" s="25"/>
      <c r="M252" s="210"/>
      <c r="N252" s="26"/>
      <c r="O252" s="26"/>
      <c r="P252" s="26"/>
      <c r="Q252" s="26"/>
      <c r="R252" s="26"/>
      <c r="S252" s="26"/>
      <c r="T252" s="60"/>
      <c r="AT252" s="5" t="s">
        <v>154</v>
      </c>
      <c r="AU252" s="5" t="s">
        <v>25</v>
      </c>
      <c r="AV252" s="32" t="s">
        <v>25</v>
      </c>
      <c r="AW252" s="32" t="s">
        <v>47</v>
      </c>
      <c r="AX252" s="32" t="s">
        <v>83</v>
      </c>
      <c r="AY252" s="5" t="s">
        <v>144</v>
      </c>
    </row>
    <row r="253" spans="2:51" s="32" customFormat="1" ht="12.75">
      <c r="B253" s="25"/>
      <c r="D253" s="300" t="s">
        <v>154</v>
      </c>
      <c r="E253" s="5" t="s">
        <v>5</v>
      </c>
      <c r="F253" s="302" t="s">
        <v>188</v>
      </c>
      <c r="H253" s="303">
        <v>2273.583</v>
      </c>
      <c r="I253" s="209"/>
      <c r="L253" s="25"/>
      <c r="M253" s="210"/>
      <c r="N253" s="26"/>
      <c r="O253" s="26"/>
      <c r="P253" s="26"/>
      <c r="Q253" s="26"/>
      <c r="R253" s="26"/>
      <c r="S253" s="26"/>
      <c r="T253" s="60"/>
      <c r="AT253" s="5" t="s">
        <v>154</v>
      </c>
      <c r="AU253" s="5" t="s">
        <v>25</v>
      </c>
      <c r="AV253" s="32" t="s">
        <v>150</v>
      </c>
      <c r="AW253" s="32" t="s">
        <v>47</v>
      </c>
      <c r="AX253" s="32" t="s">
        <v>83</v>
      </c>
      <c r="AY253" s="5" t="s">
        <v>144</v>
      </c>
    </row>
    <row r="254" spans="2:51" s="32" customFormat="1" ht="12.75">
      <c r="B254" s="25"/>
      <c r="D254" s="300" t="s">
        <v>154</v>
      </c>
      <c r="E254" s="5" t="s">
        <v>5</v>
      </c>
      <c r="F254" s="302" t="s">
        <v>353</v>
      </c>
      <c r="H254" s="303">
        <v>2300</v>
      </c>
      <c r="I254" s="209"/>
      <c r="L254" s="25"/>
      <c r="M254" s="210"/>
      <c r="N254" s="26"/>
      <c r="O254" s="26"/>
      <c r="P254" s="26"/>
      <c r="Q254" s="26"/>
      <c r="R254" s="26"/>
      <c r="S254" s="26"/>
      <c r="T254" s="60"/>
      <c r="AT254" s="5" t="s">
        <v>154</v>
      </c>
      <c r="AU254" s="5" t="s">
        <v>25</v>
      </c>
      <c r="AV254" s="32" t="s">
        <v>25</v>
      </c>
      <c r="AW254" s="32" t="s">
        <v>47</v>
      </c>
      <c r="AX254" s="32" t="s">
        <v>26</v>
      </c>
      <c r="AY254" s="5" t="s">
        <v>144</v>
      </c>
    </row>
    <row r="255" spans="2:65" s="32" customFormat="1" ht="16.5" customHeight="1">
      <c r="B255" s="200"/>
      <c r="C255" s="201" t="s">
        <v>354</v>
      </c>
      <c r="D255" s="201" t="s">
        <v>146</v>
      </c>
      <c r="E255" s="202" t="s">
        <v>355</v>
      </c>
      <c r="F255" s="203" t="s">
        <v>356</v>
      </c>
      <c r="G255" s="204" t="s">
        <v>234</v>
      </c>
      <c r="H255" s="205">
        <v>3200</v>
      </c>
      <c r="I255" s="206"/>
      <c r="J255" s="207">
        <f>ROUND(I255*H255,2)</f>
        <v>0</v>
      </c>
      <c r="K255" s="203" t="s">
        <v>1525</v>
      </c>
      <c r="L255" s="25"/>
      <c r="M255" s="296" t="s">
        <v>5</v>
      </c>
      <c r="N255" s="297" t="s">
        <v>55</v>
      </c>
      <c r="O255" s="26"/>
      <c r="P255" s="298">
        <f>O255*H255</f>
        <v>0</v>
      </c>
      <c r="Q255" s="298">
        <v>0</v>
      </c>
      <c r="R255" s="298">
        <f>Q255*H255</f>
        <v>0</v>
      </c>
      <c r="S255" s="298">
        <v>0</v>
      </c>
      <c r="T255" s="299">
        <f>S255*H255</f>
        <v>0</v>
      </c>
      <c r="AR255" s="5" t="s">
        <v>150</v>
      </c>
      <c r="AT255" s="5" t="s">
        <v>146</v>
      </c>
      <c r="AU255" s="5" t="s">
        <v>25</v>
      </c>
      <c r="AY255" s="5" t="s">
        <v>144</v>
      </c>
      <c r="BE255" s="208">
        <f>IF(N255="základní",J255,0)</f>
        <v>0</v>
      </c>
      <c r="BF255" s="208">
        <f>IF(N255="snížená",J255,0)</f>
        <v>0</v>
      </c>
      <c r="BG255" s="208">
        <f>IF(N255="zákl. přenesená",J255,0)</f>
        <v>0</v>
      </c>
      <c r="BH255" s="208">
        <f>IF(N255="sníž. přenesená",J255,0)</f>
        <v>0</v>
      </c>
      <c r="BI255" s="208">
        <f>IF(N255="nulová",J255,0)</f>
        <v>0</v>
      </c>
      <c r="BJ255" s="5" t="s">
        <v>26</v>
      </c>
      <c r="BK255" s="208">
        <f>ROUND(I255*H255,2)</f>
        <v>0</v>
      </c>
      <c r="BL255" s="5" t="s">
        <v>150</v>
      </c>
      <c r="BM255" s="5" t="s">
        <v>357</v>
      </c>
    </row>
    <row r="256" spans="2:47" s="32" customFormat="1" ht="22.5">
      <c r="B256" s="25"/>
      <c r="D256" s="300" t="s">
        <v>159</v>
      </c>
      <c r="F256" s="214" t="s">
        <v>358</v>
      </c>
      <c r="I256" s="209"/>
      <c r="L256" s="25"/>
      <c r="M256" s="210"/>
      <c r="N256" s="26"/>
      <c r="O256" s="26"/>
      <c r="P256" s="26"/>
      <c r="Q256" s="26"/>
      <c r="R256" s="26"/>
      <c r="S256" s="26"/>
      <c r="T256" s="60"/>
      <c r="AT256" s="5" t="s">
        <v>159</v>
      </c>
      <c r="AU256" s="5" t="s">
        <v>25</v>
      </c>
    </row>
    <row r="257" spans="2:47" s="32" customFormat="1" ht="22.5">
      <c r="B257" s="25"/>
      <c r="D257" s="300" t="s">
        <v>152</v>
      </c>
      <c r="F257" s="301" t="s">
        <v>153</v>
      </c>
      <c r="I257" s="209"/>
      <c r="L257" s="25"/>
      <c r="M257" s="210"/>
      <c r="N257" s="26"/>
      <c r="O257" s="26"/>
      <c r="P257" s="26"/>
      <c r="Q257" s="26"/>
      <c r="R257" s="26"/>
      <c r="S257" s="26"/>
      <c r="T257" s="60"/>
      <c r="AT257" s="5" t="s">
        <v>152</v>
      </c>
      <c r="AU257" s="5" t="s">
        <v>25</v>
      </c>
    </row>
    <row r="258" spans="2:51" s="32" customFormat="1" ht="12.75">
      <c r="B258" s="25"/>
      <c r="D258" s="300" t="s">
        <v>154</v>
      </c>
      <c r="E258" s="5" t="s">
        <v>5</v>
      </c>
      <c r="F258" s="302" t="s">
        <v>359</v>
      </c>
      <c r="H258" s="303">
        <v>3200</v>
      </c>
      <c r="I258" s="209"/>
      <c r="L258" s="25"/>
      <c r="M258" s="210"/>
      <c r="N258" s="26"/>
      <c r="O258" s="26"/>
      <c r="P258" s="26"/>
      <c r="Q258" s="26"/>
      <c r="R258" s="26"/>
      <c r="S258" s="26"/>
      <c r="T258" s="60"/>
      <c r="AT258" s="5" t="s">
        <v>154</v>
      </c>
      <c r="AU258" s="5" t="s">
        <v>25</v>
      </c>
      <c r="AV258" s="32" t="s">
        <v>25</v>
      </c>
      <c r="AW258" s="32" t="s">
        <v>47</v>
      </c>
      <c r="AX258" s="32" t="s">
        <v>26</v>
      </c>
      <c r="AY258" s="5" t="s">
        <v>144</v>
      </c>
    </row>
    <row r="259" spans="2:65" s="32" customFormat="1" ht="16.5" customHeight="1">
      <c r="B259" s="200"/>
      <c r="C259" s="201" t="s">
        <v>360</v>
      </c>
      <c r="D259" s="201" t="s">
        <v>146</v>
      </c>
      <c r="E259" s="202" t="s">
        <v>361</v>
      </c>
      <c r="F259" s="203" t="s">
        <v>362</v>
      </c>
      <c r="G259" s="204" t="s">
        <v>234</v>
      </c>
      <c r="H259" s="205">
        <v>10</v>
      </c>
      <c r="I259" s="206"/>
      <c r="J259" s="207">
        <f>ROUND(I259*H259,2)</f>
        <v>0</v>
      </c>
      <c r="K259" s="203" t="s">
        <v>1525</v>
      </c>
      <c r="L259" s="25"/>
      <c r="M259" s="296" t="s">
        <v>5</v>
      </c>
      <c r="N259" s="297" t="s">
        <v>55</v>
      </c>
      <c r="O259" s="26"/>
      <c r="P259" s="298">
        <f>O259*H259</f>
        <v>0</v>
      </c>
      <c r="Q259" s="298">
        <v>0</v>
      </c>
      <c r="R259" s="298">
        <f>Q259*H259</f>
        <v>0</v>
      </c>
      <c r="S259" s="298">
        <v>0</v>
      </c>
      <c r="T259" s="299">
        <f>S259*H259</f>
        <v>0</v>
      </c>
      <c r="AR259" s="5" t="s">
        <v>150</v>
      </c>
      <c r="AT259" s="5" t="s">
        <v>146</v>
      </c>
      <c r="AU259" s="5" t="s">
        <v>25</v>
      </c>
      <c r="AY259" s="5" t="s">
        <v>144</v>
      </c>
      <c r="BE259" s="208">
        <f>IF(N259="základní",J259,0)</f>
        <v>0</v>
      </c>
      <c r="BF259" s="208">
        <f>IF(N259="snížená",J259,0)</f>
        <v>0</v>
      </c>
      <c r="BG259" s="208">
        <f>IF(N259="zákl. přenesená",J259,0)</f>
        <v>0</v>
      </c>
      <c r="BH259" s="208">
        <f>IF(N259="sníž. přenesená",J259,0)</f>
        <v>0</v>
      </c>
      <c r="BI259" s="208">
        <f>IF(N259="nulová",J259,0)</f>
        <v>0</v>
      </c>
      <c r="BJ259" s="5" t="s">
        <v>26</v>
      </c>
      <c r="BK259" s="208">
        <f>ROUND(I259*H259,2)</f>
        <v>0</v>
      </c>
      <c r="BL259" s="5" t="s">
        <v>150</v>
      </c>
      <c r="BM259" s="5" t="s">
        <v>363</v>
      </c>
    </row>
    <row r="260" spans="2:47" s="32" customFormat="1" ht="12.75">
      <c r="B260" s="25"/>
      <c r="D260" s="300" t="s">
        <v>159</v>
      </c>
      <c r="F260" s="214" t="s">
        <v>364</v>
      </c>
      <c r="I260" s="209"/>
      <c r="L260" s="25"/>
      <c r="M260" s="210"/>
      <c r="N260" s="26"/>
      <c r="O260" s="26"/>
      <c r="P260" s="26"/>
      <c r="Q260" s="26"/>
      <c r="R260" s="26"/>
      <c r="S260" s="26"/>
      <c r="T260" s="60"/>
      <c r="AT260" s="5" t="s">
        <v>159</v>
      </c>
      <c r="AU260" s="5" t="s">
        <v>25</v>
      </c>
    </row>
    <row r="261" spans="2:47" s="32" customFormat="1" ht="22.5">
      <c r="B261" s="25"/>
      <c r="D261" s="300" t="s">
        <v>152</v>
      </c>
      <c r="F261" s="301" t="s">
        <v>153</v>
      </c>
      <c r="I261" s="209"/>
      <c r="L261" s="25"/>
      <c r="M261" s="210"/>
      <c r="N261" s="26"/>
      <c r="O261" s="26"/>
      <c r="P261" s="26"/>
      <c r="Q261" s="26"/>
      <c r="R261" s="26"/>
      <c r="S261" s="26"/>
      <c r="T261" s="60"/>
      <c r="AT261" s="5" t="s">
        <v>152</v>
      </c>
      <c r="AU261" s="5" t="s">
        <v>25</v>
      </c>
    </row>
    <row r="262" spans="2:51" s="32" customFormat="1" ht="12.75">
      <c r="B262" s="25"/>
      <c r="D262" s="300" t="s">
        <v>154</v>
      </c>
      <c r="E262" s="5" t="s">
        <v>5</v>
      </c>
      <c r="F262" s="302" t="s">
        <v>245</v>
      </c>
      <c r="H262" s="303">
        <v>10.728</v>
      </c>
      <c r="I262" s="209"/>
      <c r="L262" s="25"/>
      <c r="M262" s="210"/>
      <c r="N262" s="26"/>
      <c r="O262" s="26"/>
      <c r="P262" s="26"/>
      <c r="Q262" s="26"/>
      <c r="R262" s="26"/>
      <c r="S262" s="26"/>
      <c r="T262" s="60"/>
      <c r="AT262" s="5" t="s">
        <v>154</v>
      </c>
      <c r="AU262" s="5" t="s">
        <v>25</v>
      </c>
      <c r="AV262" s="32" t="s">
        <v>25</v>
      </c>
      <c r="AW262" s="32" t="s">
        <v>47</v>
      </c>
      <c r="AX262" s="32" t="s">
        <v>83</v>
      </c>
      <c r="AY262" s="5" t="s">
        <v>144</v>
      </c>
    </row>
    <row r="263" spans="2:51" s="32" customFormat="1" ht="12.75">
      <c r="B263" s="25"/>
      <c r="D263" s="300" t="s">
        <v>154</v>
      </c>
      <c r="E263" s="5" t="s">
        <v>5</v>
      </c>
      <c r="F263" s="302" t="s">
        <v>170</v>
      </c>
      <c r="H263" s="303">
        <v>10.728</v>
      </c>
      <c r="I263" s="209"/>
      <c r="L263" s="25"/>
      <c r="M263" s="210"/>
      <c r="N263" s="26"/>
      <c r="O263" s="26"/>
      <c r="P263" s="26"/>
      <c r="Q263" s="26"/>
      <c r="R263" s="26"/>
      <c r="S263" s="26"/>
      <c r="T263" s="60"/>
      <c r="AT263" s="5" t="s">
        <v>154</v>
      </c>
      <c r="AU263" s="5" t="s">
        <v>25</v>
      </c>
      <c r="AV263" s="32" t="s">
        <v>161</v>
      </c>
      <c r="AW263" s="32" t="s">
        <v>47</v>
      </c>
      <c r="AX263" s="32" t="s">
        <v>83</v>
      </c>
      <c r="AY263" s="5" t="s">
        <v>144</v>
      </c>
    </row>
    <row r="264" spans="2:51" s="32" customFormat="1" ht="12.75">
      <c r="B264" s="25"/>
      <c r="D264" s="300" t="s">
        <v>154</v>
      </c>
      <c r="E264" s="5" t="s">
        <v>5</v>
      </c>
      <c r="F264" s="302" t="s">
        <v>31</v>
      </c>
      <c r="H264" s="303">
        <v>10</v>
      </c>
      <c r="I264" s="209"/>
      <c r="L264" s="25"/>
      <c r="M264" s="210"/>
      <c r="N264" s="26"/>
      <c r="O264" s="26"/>
      <c r="P264" s="26"/>
      <c r="Q264" s="26"/>
      <c r="R264" s="26"/>
      <c r="S264" s="26"/>
      <c r="T264" s="60"/>
      <c r="AT264" s="5" t="s">
        <v>154</v>
      </c>
      <c r="AU264" s="5" t="s">
        <v>25</v>
      </c>
      <c r="AV264" s="32" t="s">
        <v>25</v>
      </c>
      <c r="AW264" s="32" t="s">
        <v>47</v>
      </c>
      <c r="AX264" s="32" t="s">
        <v>26</v>
      </c>
      <c r="AY264" s="5" t="s">
        <v>144</v>
      </c>
    </row>
    <row r="265" spans="2:65" s="32" customFormat="1" ht="16.5" customHeight="1">
      <c r="B265" s="200"/>
      <c r="C265" s="201" t="s">
        <v>365</v>
      </c>
      <c r="D265" s="201" t="s">
        <v>146</v>
      </c>
      <c r="E265" s="202" t="s">
        <v>366</v>
      </c>
      <c r="F265" s="203" t="s">
        <v>367</v>
      </c>
      <c r="G265" s="204" t="s">
        <v>234</v>
      </c>
      <c r="H265" s="205">
        <v>2500</v>
      </c>
      <c r="I265" s="206"/>
      <c r="J265" s="207">
        <f>ROUND(I265*H265,2)</f>
        <v>0</v>
      </c>
      <c r="K265" s="203" t="s">
        <v>1525</v>
      </c>
      <c r="L265" s="25"/>
      <c r="M265" s="296" t="s">
        <v>5</v>
      </c>
      <c r="N265" s="297" t="s">
        <v>55</v>
      </c>
      <c r="O265" s="26"/>
      <c r="P265" s="298">
        <f>O265*H265</f>
        <v>0</v>
      </c>
      <c r="Q265" s="298">
        <v>0</v>
      </c>
      <c r="R265" s="298">
        <f>Q265*H265</f>
        <v>0</v>
      </c>
      <c r="S265" s="298">
        <v>0</v>
      </c>
      <c r="T265" s="299">
        <f>S265*H265</f>
        <v>0</v>
      </c>
      <c r="AR265" s="5" t="s">
        <v>150</v>
      </c>
      <c r="AT265" s="5" t="s">
        <v>146</v>
      </c>
      <c r="AU265" s="5" t="s">
        <v>25</v>
      </c>
      <c r="AY265" s="5" t="s">
        <v>144</v>
      </c>
      <c r="BE265" s="208">
        <f>IF(N265="základní",J265,0)</f>
        <v>0</v>
      </c>
      <c r="BF265" s="208">
        <f>IF(N265="snížená",J265,0)</f>
        <v>0</v>
      </c>
      <c r="BG265" s="208">
        <f>IF(N265="zákl. přenesená",J265,0)</f>
        <v>0</v>
      </c>
      <c r="BH265" s="208">
        <f>IF(N265="sníž. přenesená",J265,0)</f>
        <v>0</v>
      </c>
      <c r="BI265" s="208">
        <f>IF(N265="nulová",J265,0)</f>
        <v>0</v>
      </c>
      <c r="BJ265" s="5" t="s">
        <v>26</v>
      </c>
      <c r="BK265" s="208">
        <f>ROUND(I265*H265,2)</f>
        <v>0</v>
      </c>
      <c r="BL265" s="5" t="s">
        <v>150</v>
      </c>
      <c r="BM265" s="5" t="s">
        <v>368</v>
      </c>
    </row>
    <row r="266" spans="2:47" s="32" customFormat="1" ht="22.5">
      <c r="B266" s="25"/>
      <c r="D266" s="300" t="s">
        <v>159</v>
      </c>
      <c r="F266" s="214" t="s">
        <v>369</v>
      </c>
      <c r="I266" s="209"/>
      <c r="L266" s="25"/>
      <c r="M266" s="210"/>
      <c r="N266" s="26"/>
      <c r="O266" s="26"/>
      <c r="P266" s="26"/>
      <c r="Q266" s="26"/>
      <c r="R266" s="26"/>
      <c r="S266" s="26"/>
      <c r="T266" s="60"/>
      <c r="AT266" s="5" t="s">
        <v>159</v>
      </c>
      <c r="AU266" s="5" t="s">
        <v>25</v>
      </c>
    </row>
    <row r="267" spans="2:47" s="32" customFormat="1" ht="22.5">
      <c r="B267" s="25"/>
      <c r="D267" s="300" t="s">
        <v>152</v>
      </c>
      <c r="F267" s="301" t="s">
        <v>153</v>
      </c>
      <c r="I267" s="209"/>
      <c r="L267" s="25"/>
      <c r="M267" s="210"/>
      <c r="N267" s="26"/>
      <c r="O267" s="26"/>
      <c r="P267" s="26"/>
      <c r="Q267" s="26"/>
      <c r="R267" s="26"/>
      <c r="S267" s="26"/>
      <c r="T267" s="60"/>
      <c r="AT267" s="5" t="s">
        <v>152</v>
      </c>
      <c r="AU267" s="5" t="s">
        <v>25</v>
      </c>
    </row>
    <row r="268" spans="2:51" s="32" customFormat="1" ht="12.75">
      <c r="B268" s="25"/>
      <c r="D268" s="300" t="s">
        <v>154</v>
      </c>
      <c r="E268" s="5" t="s">
        <v>5</v>
      </c>
      <c r="F268" s="302" t="s">
        <v>370</v>
      </c>
      <c r="H268" s="303">
        <v>161.493</v>
      </c>
      <c r="I268" s="209"/>
      <c r="L268" s="25"/>
      <c r="M268" s="210"/>
      <c r="N268" s="26"/>
      <c r="O268" s="26"/>
      <c r="P268" s="26"/>
      <c r="Q268" s="26"/>
      <c r="R268" s="26"/>
      <c r="S268" s="26"/>
      <c r="T268" s="60"/>
      <c r="AT268" s="5" t="s">
        <v>154</v>
      </c>
      <c r="AU268" s="5" t="s">
        <v>25</v>
      </c>
      <c r="AV268" s="32" t="s">
        <v>25</v>
      </c>
      <c r="AW268" s="32" t="s">
        <v>47</v>
      </c>
      <c r="AX268" s="32" t="s">
        <v>83</v>
      </c>
      <c r="AY268" s="5" t="s">
        <v>144</v>
      </c>
    </row>
    <row r="269" spans="2:51" s="32" customFormat="1" ht="12.75">
      <c r="B269" s="25"/>
      <c r="D269" s="300" t="s">
        <v>154</v>
      </c>
      <c r="E269" s="5" t="s">
        <v>5</v>
      </c>
      <c r="F269" s="302" t="s">
        <v>371</v>
      </c>
      <c r="H269" s="303">
        <v>102.025</v>
      </c>
      <c r="I269" s="209"/>
      <c r="L269" s="25"/>
      <c r="M269" s="210"/>
      <c r="N269" s="26"/>
      <c r="O269" s="26"/>
      <c r="P269" s="26"/>
      <c r="Q269" s="26"/>
      <c r="R269" s="26"/>
      <c r="S269" s="26"/>
      <c r="T269" s="60"/>
      <c r="AT269" s="5" t="s">
        <v>154</v>
      </c>
      <c r="AU269" s="5" t="s">
        <v>25</v>
      </c>
      <c r="AV269" s="32" t="s">
        <v>25</v>
      </c>
      <c r="AW269" s="32" t="s">
        <v>47</v>
      </c>
      <c r="AX269" s="32" t="s">
        <v>83</v>
      </c>
      <c r="AY269" s="5" t="s">
        <v>144</v>
      </c>
    </row>
    <row r="270" spans="2:51" s="32" customFormat="1" ht="12.75">
      <c r="B270" s="25"/>
      <c r="D270" s="300" t="s">
        <v>154</v>
      </c>
      <c r="E270" s="5" t="s">
        <v>5</v>
      </c>
      <c r="F270" s="302" t="s">
        <v>5</v>
      </c>
      <c r="H270" s="303">
        <v>0</v>
      </c>
      <c r="I270" s="209"/>
      <c r="L270" s="25"/>
      <c r="M270" s="210"/>
      <c r="N270" s="26"/>
      <c r="O270" s="26"/>
      <c r="P270" s="26"/>
      <c r="Q270" s="26"/>
      <c r="R270" s="26"/>
      <c r="S270" s="26"/>
      <c r="T270" s="60"/>
      <c r="AT270" s="5" t="s">
        <v>154</v>
      </c>
      <c r="AU270" s="5" t="s">
        <v>25</v>
      </c>
      <c r="AV270" s="32" t="s">
        <v>25</v>
      </c>
      <c r="AW270" s="32" t="s">
        <v>47</v>
      </c>
      <c r="AX270" s="32" t="s">
        <v>83</v>
      </c>
      <c r="AY270" s="5" t="s">
        <v>144</v>
      </c>
    </row>
    <row r="271" spans="2:51" s="32" customFormat="1" ht="12.75">
      <c r="B271" s="25"/>
      <c r="D271" s="300" t="s">
        <v>154</v>
      </c>
      <c r="E271" s="5" t="s">
        <v>5</v>
      </c>
      <c r="F271" s="302" t="s">
        <v>372</v>
      </c>
      <c r="H271" s="303">
        <v>383.24</v>
      </c>
      <c r="I271" s="209"/>
      <c r="L271" s="25"/>
      <c r="M271" s="210"/>
      <c r="N271" s="26"/>
      <c r="O271" s="26"/>
      <c r="P271" s="26"/>
      <c r="Q271" s="26"/>
      <c r="R271" s="26"/>
      <c r="S271" s="26"/>
      <c r="T271" s="60"/>
      <c r="AT271" s="5" t="s">
        <v>154</v>
      </c>
      <c r="AU271" s="5" t="s">
        <v>25</v>
      </c>
      <c r="AV271" s="32" t="s">
        <v>25</v>
      </c>
      <c r="AW271" s="32" t="s">
        <v>47</v>
      </c>
      <c r="AX271" s="32" t="s">
        <v>83</v>
      </c>
      <c r="AY271" s="5" t="s">
        <v>144</v>
      </c>
    </row>
    <row r="272" spans="2:51" s="32" customFormat="1" ht="12.75">
      <c r="B272" s="25"/>
      <c r="D272" s="300" t="s">
        <v>154</v>
      </c>
      <c r="E272" s="5" t="s">
        <v>5</v>
      </c>
      <c r="F272" s="302" t="s">
        <v>373</v>
      </c>
      <c r="H272" s="303">
        <v>143.44</v>
      </c>
      <c r="I272" s="209"/>
      <c r="L272" s="25"/>
      <c r="M272" s="210"/>
      <c r="N272" s="26"/>
      <c r="O272" s="26"/>
      <c r="P272" s="26"/>
      <c r="Q272" s="26"/>
      <c r="R272" s="26"/>
      <c r="S272" s="26"/>
      <c r="T272" s="60"/>
      <c r="AT272" s="5" t="s">
        <v>154</v>
      </c>
      <c r="AU272" s="5" t="s">
        <v>25</v>
      </c>
      <c r="AV272" s="32" t="s">
        <v>25</v>
      </c>
      <c r="AW272" s="32" t="s">
        <v>47</v>
      </c>
      <c r="AX272" s="32" t="s">
        <v>83</v>
      </c>
      <c r="AY272" s="5" t="s">
        <v>144</v>
      </c>
    </row>
    <row r="273" spans="2:51" s="32" customFormat="1" ht="12.75">
      <c r="B273" s="25"/>
      <c r="D273" s="300" t="s">
        <v>154</v>
      </c>
      <c r="E273" s="5" t="s">
        <v>5</v>
      </c>
      <c r="F273" s="302" t="s">
        <v>5</v>
      </c>
      <c r="H273" s="303">
        <v>0</v>
      </c>
      <c r="I273" s="209"/>
      <c r="L273" s="25"/>
      <c r="M273" s="210"/>
      <c r="N273" s="26"/>
      <c r="O273" s="26"/>
      <c r="P273" s="26"/>
      <c r="Q273" s="26"/>
      <c r="R273" s="26"/>
      <c r="S273" s="26"/>
      <c r="T273" s="60"/>
      <c r="AT273" s="5" t="s">
        <v>154</v>
      </c>
      <c r="AU273" s="5" t="s">
        <v>25</v>
      </c>
      <c r="AV273" s="32" t="s">
        <v>25</v>
      </c>
      <c r="AW273" s="32" t="s">
        <v>47</v>
      </c>
      <c r="AX273" s="32" t="s">
        <v>83</v>
      </c>
      <c r="AY273" s="5" t="s">
        <v>144</v>
      </c>
    </row>
    <row r="274" spans="2:51" s="32" customFormat="1" ht="12.75">
      <c r="B274" s="25"/>
      <c r="D274" s="300" t="s">
        <v>154</v>
      </c>
      <c r="E274" s="5" t="s">
        <v>5</v>
      </c>
      <c r="F274" s="302" t="s">
        <v>374</v>
      </c>
      <c r="H274" s="303">
        <v>49.92</v>
      </c>
      <c r="I274" s="209"/>
      <c r="L274" s="25"/>
      <c r="M274" s="210"/>
      <c r="N274" s="26"/>
      <c r="O274" s="26"/>
      <c r="P274" s="26"/>
      <c r="Q274" s="26"/>
      <c r="R274" s="26"/>
      <c r="S274" s="26"/>
      <c r="T274" s="60"/>
      <c r="AT274" s="5" t="s">
        <v>154</v>
      </c>
      <c r="AU274" s="5" t="s">
        <v>25</v>
      </c>
      <c r="AV274" s="32" t="s">
        <v>25</v>
      </c>
      <c r="AW274" s="32" t="s">
        <v>47</v>
      </c>
      <c r="AX274" s="32" t="s">
        <v>83</v>
      </c>
      <c r="AY274" s="5" t="s">
        <v>144</v>
      </c>
    </row>
    <row r="275" spans="2:51" s="32" customFormat="1" ht="12.75">
      <c r="B275" s="25"/>
      <c r="D275" s="300" t="s">
        <v>154</v>
      </c>
      <c r="E275" s="5" t="s">
        <v>5</v>
      </c>
      <c r="F275" s="302" t="s">
        <v>170</v>
      </c>
      <c r="H275" s="303">
        <v>840.118</v>
      </c>
      <c r="I275" s="209"/>
      <c r="L275" s="25"/>
      <c r="M275" s="210"/>
      <c r="N275" s="26"/>
      <c r="O275" s="26"/>
      <c r="P275" s="26"/>
      <c r="Q275" s="26"/>
      <c r="R275" s="26"/>
      <c r="S275" s="26"/>
      <c r="T275" s="60"/>
      <c r="AT275" s="5" t="s">
        <v>154</v>
      </c>
      <c r="AU275" s="5" t="s">
        <v>25</v>
      </c>
      <c r="AV275" s="32" t="s">
        <v>161</v>
      </c>
      <c r="AW275" s="32" t="s">
        <v>47</v>
      </c>
      <c r="AX275" s="32" t="s">
        <v>83</v>
      </c>
      <c r="AY275" s="5" t="s">
        <v>144</v>
      </c>
    </row>
    <row r="276" spans="2:51" s="32" customFormat="1" ht="12.75">
      <c r="B276" s="25"/>
      <c r="D276" s="300" t="s">
        <v>154</v>
      </c>
      <c r="E276" s="5" t="s">
        <v>5</v>
      </c>
      <c r="F276" s="302" t="s">
        <v>5</v>
      </c>
      <c r="H276" s="303">
        <v>0</v>
      </c>
      <c r="I276" s="209"/>
      <c r="L276" s="25"/>
      <c r="M276" s="210"/>
      <c r="N276" s="26"/>
      <c r="O276" s="26"/>
      <c r="P276" s="26"/>
      <c r="Q276" s="26"/>
      <c r="R276" s="26"/>
      <c r="S276" s="26"/>
      <c r="T276" s="60"/>
      <c r="AT276" s="5" t="s">
        <v>154</v>
      </c>
      <c r="AU276" s="5" t="s">
        <v>25</v>
      </c>
      <c r="AV276" s="32" t="s">
        <v>25</v>
      </c>
      <c r="AW276" s="32" t="s">
        <v>47</v>
      </c>
      <c r="AX276" s="32" t="s">
        <v>83</v>
      </c>
      <c r="AY276" s="5" t="s">
        <v>144</v>
      </c>
    </row>
    <row r="277" spans="2:51" s="32" customFormat="1" ht="12.75">
      <c r="B277" s="25"/>
      <c r="D277" s="300" t="s">
        <v>154</v>
      </c>
      <c r="E277" s="5" t="s">
        <v>5</v>
      </c>
      <c r="F277" s="302" t="s">
        <v>375</v>
      </c>
      <c r="H277" s="303">
        <v>1336.311</v>
      </c>
      <c r="I277" s="209"/>
      <c r="L277" s="25"/>
      <c r="M277" s="210"/>
      <c r="N277" s="26"/>
      <c r="O277" s="26"/>
      <c r="P277" s="26"/>
      <c r="Q277" s="26"/>
      <c r="R277" s="26"/>
      <c r="S277" s="26"/>
      <c r="T277" s="60"/>
      <c r="AT277" s="5" t="s">
        <v>154</v>
      </c>
      <c r="AU277" s="5" t="s">
        <v>25</v>
      </c>
      <c r="AV277" s="32" t="s">
        <v>25</v>
      </c>
      <c r="AW277" s="32" t="s">
        <v>47</v>
      </c>
      <c r="AX277" s="32" t="s">
        <v>83</v>
      </c>
      <c r="AY277" s="5" t="s">
        <v>144</v>
      </c>
    </row>
    <row r="278" spans="2:51" s="32" customFormat="1" ht="12.75">
      <c r="B278" s="25"/>
      <c r="D278" s="300" t="s">
        <v>154</v>
      </c>
      <c r="E278" s="5" t="s">
        <v>5</v>
      </c>
      <c r="F278" s="302" t="s">
        <v>5</v>
      </c>
      <c r="H278" s="303">
        <v>0</v>
      </c>
      <c r="I278" s="209"/>
      <c r="L278" s="25"/>
      <c r="M278" s="210"/>
      <c r="N278" s="26"/>
      <c r="O278" s="26"/>
      <c r="P278" s="26"/>
      <c r="Q278" s="26"/>
      <c r="R278" s="26"/>
      <c r="S278" s="26"/>
      <c r="T278" s="60"/>
      <c r="AT278" s="5" t="s">
        <v>154</v>
      </c>
      <c r="AU278" s="5" t="s">
        <v>25</v>
      </c>
      <c r="AV278" s="32" t="s">
        <v>25</v>
      </c>
      <c r="AW278" s="32" t="s">
        <v>47</v>
      </c>
      <c r="AX278" s="32" t="s">
        <v>83</v>
      </c>
      <c r="AY278" s="5" t="s">
        <v>144</v>
      </c>
    </row>
    <row r="279" spans="2:51" s="32" customFormat="1" ht="12.75">
      <c r="B279" s="25"/>
      <c r="D279" s="300" t="s">
        <v>154</v>
      </c>
      <c r="E279" s="5" t="s">
        <v>5</v>
      </c>
      <c r="F279" s="302" t="s">
        <v>376</v>
      </c>
      <c r="H279" s="303">
        <v>319.68</v>
      </c>
      <c r="I279" s="209"/>
      <c r="L279" s="25"/>
      <c r="M279" s="210"/>
      <c r="N279" s="26"/>
      <c r="O279" s="26"/>
      <c r="P279" s="26"/>
      <c r="Q279" s="26"/>
      <c r="R279" s="26"/>
      <c r="S279" s="26"/>
      <c r="T279" s="60"/>
      <c r="AT279" s="5" t="s">
        <v>154</v>
      </c>
      <c r="AU279" s="5" t="s">
        <v>25</v>
      </c>
      <c r="AV279" s="32" t="s">
        <v>25</v>
      </c>
      <c r="AW279" s="32" t="s">
        <v>47</v>
      </c>
      <c r="AX279" s="32" t="s">
        <v>83</v>
      </c>
      <c r="AY279" s="5" t="s">
        <v>144</v>
      </c>
    </row>
    <row r="280" spans="2:51" s="32" customFormat="1" ht="12.75">
      <c r="B280" s="25"/>
      <c r="D280" s="300" t="s">
        <v>154</v>
      </c>
      <c r="E280" s="5" t="s">
        <v>5</v>
      </c>
      <c r="F280" s="302" t="s">
        <v>377</v>
      </c>
      <c r="H280" s="303">
        <v>152.381</v>
      </c>
      <c r="I280" s="209"/>
      <c r="L280" s="25"/>
      <c r="M280" s="210"/>
      <c r="N280" s="26"/>
      <c r="O280" s="26"/>
      <c r="P280" s="26"/>
      <c r="Q280" s="26"/>
      <c r="R280" s="26"/>
      <c r="S280" s="26"/>
      <c r="T280" s="60"/>
      <c r="AT280" s="5" t="s">
        <v>154</v>
      </c>
      <c r="AU280" s="5" t="s">
        <v>25</v>
      </c>
      <c r="AV280" s="32" t="s">
        <v>25</v>
      </c>
      <c r="AW280" s="32" t="s">
        <v>47</v>
      </c>
      <c r="AX280" s="32" t="s">
        <v>83</v>
      </c>
      <c r="AY280" s="5" t="s">
        <v>144</v>
      </c>
    </row>
    <row r="281" spans="2:51" s="32" customFormat="1" ht="12.75">
      <c r="B281" s="25"/>
      <c r="D281" s="300" t="s">
        <v>154</v>
      </c>
      <c r="E281" s="5" t="s">
        <v>5</v>
      </c>
      <c r="F281" s="302" t="s">
        <v>5</v>
      </c>
      <c r="H281" s="303">
        <v>0</v>
      </c>
      <c r="I281" s="209"/>
      <c r="L281" s="25"/>
      <c r="M281" s="210"/>
      <c r="N281" s="26"/>
      <c r="O281" s="26"/>
      <c r="P281" s="26"/>
      <c r="Q281" s="26"/>
      <c r="R281" s="26"/>
      <c r="S281" s="26"/>
      <c r="T281" s="60"/>
      <c r="AT281" s="5" t="s">
        <v>154</v>
      </c>
      <c r="AU281" s="5" t="s">
        <v>25</v>
      </c>
      <c r="AV281" s="32" t="s">
        <v>25</v>
      </c>
      <c r="AW281" s="32" t="s">
        <v>47</v>
      </c>
      <c r="AX281" s="32" t="s">
        <v>83</v>
      </c>
      <c r="AY281" s="5" t="s">
        <v>144</v>
      </c>
    </row>
    <row r="282" spans="2:51" s="32" customFormat="1" ht="12.75">
      <c r="B282" s="25"/>
      <c r="D282" s="300" t="s">
        <v>154</v>
      </c>
      <c r="E282" s="5" t="s">
        <v>5</v>
      </c>
      <c r="F282" s="302" t="s">
        <v>378</v>
      </c>
      <c r="H282" s="303">
        <v>66.429</v>
      </c>
      <c r="I282" s="209"/>
      <c r="L282" s="25"/>
      <c r="M282" s="210"/>
      <c r="N282" s="26"/>
      <c r="O282" s="26"/>
      <c r="P282" s="26"/>
      <c r="Q282" s="26"/>
      <c r="R282" s="26"/>
      <c r="S282" s="26"/>
      <c r="T282" s="60"/>
      <c r="AT282" s="5" t="s">
        <v>154</v>
      </c>
      <c r="AU282" s="5" t="s">
        <v>25</v>
      </c>
      <c r="AV282" s="32" t="s">
        <v>25</v>
      </c>
      <c r="AW282" s="32" t="s">
        <v>47</v>
      </c>
      <c r="AX282" s="32" t="s">
        <v>83</v>
      </c>
      <c r="AY282" s="5" t="s">
        <v>144</v>
      </c>
    </row>
    <row r="283" spans="2:51" s="32" customFormat="1" ht="12.75">
      <c r="B283" s="25"/>
      <c r="D283" s="300" t="s">
        <v>154</v>
      </c>
      <c r="E283" s="5" t="s">
        <v>5</v>
      </c>
      <c r="F283" s="302" t="s">
        <v>379</v>
      </c>
      <c r="H283" s="303">
        <v>16.27</v>
      </c>
      <c r="I283" s="209"/>
      <c r="L283" s="25"/>
      <c r="M283" s="210"/>
      <c r="N283" s="26"/>
      <c r="O283" s="26"/>
      <c r="P283" s="26"/>
      <c r="Q283" s="26"/>
      <c r="R283" s="26"/>
      <c r="S283" s="26"/>
      <c r="T283" s="60"/>
      <c r="AT283" s="5" t="s">
        <v>154</v>
      </c>
      <c r="AU283" s="5" t="s">
        <v>25</v>
      </c>
      <c r="AV283" s="32" t="s">
        <v>25</v>
      </c>
      <c r="AW283" s="32" t="s">
        <v>47</v>
      </c>
      <c r="AX283" s="32" t="s">
        <v>83</v>
      </c>
      <c r="AY283" s="5" t="s">
        <v>144</v>
      </c>
    </row>
    <row r="284" spans="2:51" s="32" customFormat="1" ht="12.75">
      <c r="B284" s="25"/>
      <c r="D284" s="300" t="s">
        <v>154</v>
      </c>
      <c r="E284" s="5" t="s">
        <v>5</v>
      </c>
      <c r="F284" s="302" t="s">
        <v>380</v>
      </c>
      <c r="H284" s="303">
        <v>22.646</v>
      </c>
      <c r="I284" s="209"/>
      <c r="L284" s="25"/>
      <c r="M284" s="210"/>
      <c r="N284" s="26"/>
      <c r="O284" s="26"/>
      <c r="P284" s="26"/>
      <c r="Q284" s="26"/>
      <c r="R284" s="26"/>
      <c r="S284" s="26"/>
      <c r="T284" s="60"/>
      <c r="AT284" s="5" t="s">
        <v>154</v>
      </c>
      <c r="AU284" s="5" t="s">
        <v>25</v>
      </c>
      <c r="AV284" s="32" t="s">
        <v>25</v>
      </c>
      <c r="AW284" s="32" t="s">
        <v>47</v>
      </c>
      <c r="AX284" s="32" t="s">
        <v>83</v>
      </c>
      <c r="AY284" s="5" t="s">
        <v>144</v>
      </c>
    </row>
    <row r="285" spans="2:51" s="32" customFormat="1" ht="12.75">
      <c r="B285" s="25"/>
      <c r="D285" s="300" t="s">
        <v>154</v>
      </c>
      <c r="E285" s="5" t="s">
        <v>5</v>
      </c>
      <c r="F285" s="302" t="s">
        <v>170</v>
      </c>
      <c r="H285" s="303">
        <v>1913.717</v>
      </c>
      <c r="I285" s="209"/>
      <c r="L285" s="25"/>
      <c r="M285" s="210"/>
      <c r="N285" s="26"/>
      <c r="O285" s="26"/>
      <c r="P285" s="26"/>
      <c r="Q285" s="26"/>
      <c r="R285" s="26"/>
      <c r="S285" s="26"/>
      <c r="T285" s="60"/>
      <c r="AT285" s="5" t="s">
        <v>154</v>
      </c>
      <c r="AU285" s="5" t="s">
        <v>25</v>
      </c>
      <c r="AV285" s="32" t="s">
        <v>161</v>
      </c>
      <c r="AW285" s="32" t="s">
        <v>47</v>
      </c>
      <c r="AX285" s="32" t="s">
        <v>83</v>
      </c>
      <c r="AY285" s="5" t="s">
        <v>144</v>
      </c>
    </row>
    <row r="286" spans="2:51" s="32" customFormat="1" ht="12.75">
      <c r="B286" s="25"/>
      <c r="D286" s="300" t="s">
        <v>154</v>
      </c>
      <c r="E286" s="5" t="s">
        <v>5</v>
      </c>
      <c r="F286" s="302" t="s">
        <v>5</v>
      </c>
      <c r="H286" s="303">
        <v>0</v>
      </c>
      <c r="I286" s="209"/>
      <c r="L286" s="25"/>
      <c r="M286" s="210"/>
      <c r="N286" s="26"/>
      <c r="O286" s="26"/>
      <c r="P286" s="26"/>
      <c r="Q286" s="26"/>
      <c r="R286" s="26"/>
      <c r="S286" s="26"/>
      <c r="T286" s="60"/>
      <c r="AT286" s="5" t="s">
        <v>154</v>
      </c>
      <c r="AU286" s="5" t="s">
        <v>25</v>
      </c>
      <c r="AV286" s="32" t="s">
        <v>25</v>
      </c>
      <c r="AW286" s="32" t="s">
        <v>47</v>
      </c>
      <c r="AX286" s="32" t="s">
        <v>83</v>
      </c>
      <c r="AY286" s="5" t="s">
        <v>144</v>
      </c>
    </row>
    <row r="287" spans="2:51" s="32" customFormat="1" ht="12.75">
      <c r="B287" s="25"/>
      <c r="D287" s="300" t="s">
        <v>154</v>
      </c>
      <c r="E287" s="5" t="s">
        <v>5</v>
      </c>
      <c r="F287" s="302" t="s">
        <v>188</v>
      </c>
      <c r="H287" s="303">
        <v>2753.835</v>
      </c>
      <c r="I287" s="209"/>
      <c r="L287" s="25"/>
      <c r="M287" s="210"/>
      <c r="N287" s="26"/>
      <c r="O287" s="26"/>
      <c r="P287" s="26"/>
      <c r="Q287" s="26"/>
      <c r="R287" s="26"/>
      <c r="S287" s="26"/>
      <c r="T287" s="60"/>
      <c r="AT287" s="5" t="s">
        <v>154</v>
      </c>
      <c r="AU287" s="5" t="s">
        <v>25</v>
      </c>
      <c r="AV287" s="32" t="s">
        <v>150</v>
      </c>
      <c r="AW287" s="32" t="s">
        <v>47</v>
      </c>
      <c r="AX287" s="32" t="s">
        <v>83</v>
      </c>
      <c r="AY287" s="5" t="s">
        <v>144</v>
      </c>
    </row>
    <row r="288" spans="2:51" s="32" customFormat="1" ht="12.75">
      <c r="B288" s="25"/>
      <c r="D288" s="300" t="s">
        <v>154</v>
      </c>
      <c r="E288" s="5" t="s">
        <v>5</v>
      </c>
      <c r="F288" s="302" t="s">
        <v>381</v>
      </c>
      <c r="H288" s="303">
        <v>2500</v>
      </c>
      <c r="I288" s="209"/>
      <c r="L288" s="25"/>
      <c r="M288" s="210"/>
      <c r="N288" s="26"/>
      <c r="O288" s="26"/>
      <c r="P288" s="26"/>
      <c r="Q288" s="26"/>
      <c r="R288" s="26"/>
      <c r="S288" s="26"/>
      <c r="T288" s="60"/>
      <c r="AT288" s="5" t="s">
        <v>154</v>
      </c>
      <c r="AU288" s="5" t="s">
        <v>25</v>
      </c>
      <c r="AV288" s="32" t="s">
        <v>25</v>
      </c>
      <c r="AW288" s="32" t="s">
        <v>47</v>
      </c>
      <c r="AX288" s="32" t="s">
        <v>26</v>
      </c>
      <c r="AY288" s="5" t="s">
        <v>144</v>
      </c>
    </row>
    <row r="289" spans="2:65" s="32" customFormat="1" ht="16.5" customHeight="1">
      <c r="B289" s="200"/>
      <c r="C289" s="201" t="s">
        <v>382</v>
      </c>
      <c r="D289" s="201" t="s">
        <v>275</v>
      </c>
      <c r="E289" s="202" t="s">
        <v>383</v>
      </c>
      <c r="F289" s="203" t="s">
        <v>384</v>
      </c>
      <c r="G289" s="204" t="s">
        <v>385</v>
      </c>
      <c r="H289" s="205">
        <v>4595.448</v>
      </c>
      <c r="I289" s="206"/>
      <c r="J289" s="207">
        <f>ROUND(I289*H289,2)</f>
        <v>0</v>
      </c>
      <c r="K289" s="203" t="s">
        <v>1525</v>
      </c>
      <c r="L289" s="25"/>
      <c r="M289" s="296" t="s">
        <v>5</v>
      </c>
      <c r="N289" s="297" t="s">
        <v>55</v>
      </c>
      <c r="O289" s="26"/>
      <c r="P289" s="298">
        <f>O289*H289</f>
        <v>0</v>
      </c>
      <c r="Q289" s="298">
        <v>0.3</v>
      </c>
      <c r="R289" s="298">
        <f>Q289*H289</f>
        <v>1378.6344000000001</v>
      </c>
      <c r="S289" s="298">
        <v>0</v>
      </c>
      <c r="T289" s="299">
        <f>S289*H289</f>
        <v>0</v>
      </c>
      <c r="AR289" s="5" t="s">
        <v>195</v>
      </c>
      <c r="AT289" s="5" t="s">
        <v>275</v>
      </c>
      <c r="AU289" s="5" t="s">
        <v>25</v>
      </c>
      <c r="AY289" s="5" t="s">
        <v>144</v>
      </c>
      <c r="BE289" s="208">
        <f>IF(N289="základní",J289,0)</f>
        <v>0</v>
      </c>
      <c r="BF289" s="208">
        <f>IF(N289="snížená",J289,0)</f>
        <v>0</v>
      </c>
      <c r="BG289" s="208">
        <f>IF(N289="zákl. přenesená",J289,0)</f>
        <v>0</v>
      </c>
      <c r="BH289" s="208">
        <f>IF(N289="sníž. přenesená",J289,0)</f>
        <v>0</v>
      </c>
      <c r="BI289" s="208">
        <f>IF(N289="nulová",J289,0)</f>
        <v>0</v>
      </c>
      <c r="BJ289" s="5" t="s">
        <v>26</v>
      </c>
      <c r="BK289" s="208">
        <f>ROUND(I289*H289,2)</f>
        <v>0</v>
      </c>
      <c r="BL289" s="5" t="s">
        <v>150</v>
      </c>
      <c r="BM289" s="5" t="s">
        <v>386</v>
      </c>
    </row>
    <row r="290" spans="2:47" s="32" customFormat="1" ht="22.5">
      <c r="B290" s="25"/>
      <c r="D290" s="300" t="s">
        <v>152</v>
      </c>
      <c r="F290" s="301" t="s">
        <v>153</v>
      </c>
      <c r="I290" s="209"/>
      <c r="L290" s="25"/>
      <c r="M290" s="210"/>
      <c r="N290" s="26"/>
      <c r="O290" s="26"/>
      <c r="P290" s="26"/>
      <c r="Q290" s="26"/>
      <c r="R290" s="26"/>
      <c r="S290" s="26"/>
      <c r="T290" s="60"/>
      <c r="AT290" s="5" t="s">
        <v>152</v>
      </c>
      <c r="AU290" s="5" t="s">
        <v>25</v>
      </c>
    </row>
    <row r="291" spans="2:51" s="32" customFormat="1" ht="12.75">
      <c r="B291" s="25"/>
      <c r="D291" s="300" t="s">
        <v>154</v>
      </c>
      <c r="E291" s="5" t="s">
        <v>5</v>
      </c>
      <c r="F291" s="302" t="s">
        <v>387</v>
      </c>
      <c r="H291" s="303">
        <v>4595.448</v>
      </c>
      <c r="I291" s="209"/>
      <c r="L291" s="25"/>
      <c r="M291" s="210"/>
      <c r="N291" s="26"/>
      <c r="O291" s="26"/>
      <c r="P291" s="26"/>
      <c r="Q291" s="26"/>
      <c r="R291" s="26"/>
      <c r="S291" s="26"/>
      <c r="T291" s="60"/>
      <c r="AT291" s="5" t="s">
        <v>154</v>
      </c>
      <c r="AU291" s="5" t="s">
        <v>25</v>
      </c>
      <c r="AV291" s="32" t="s">
        <v>25</v>
      </c>
      <c r="AW291" s="32" t="s">
        <v>47</v>
      </c>
      <c r="AX291" s="32" t="s">
        <v>26</v>
      </c>
      <c r="AY291" s="5" t="s">
        <v>144</v>
      </c>
    </row>
    <row r="292" spans="2:65" s="32" customFormat="1" ht="25.5" customHeight="1">
      <c r="B292" s="200"/>
      <c r="C292" s="201" t="s">
        <v>388</v>
      </c>
      <c r="D292" s="201" t="s">
        <v>146</v>
      </c>
      <c r="E292" s="202" t="s">
        <v>389</v>
      </c>
      <c r="F292" s="203" t="s">
        <v>390</v>
      </c>
      <c r="G292" s="204" t="s">
        <v>234</v>
      </c>
      <c r="H292" s="205">
        <v>450</v>
      </c>
      <c r="I292" s="206"/>
      <c r="J292" s="207">
        <f>ROUND(I292*H292,2)</f>
        <v>0</v>
      </c>
      <c r="K292" s="203" t="s">
        <v>1525</v>
      </c>
      <c r="L292" s="25"/>
      <c r="M292" s="296" t="s">
        <v>5</v>
      </c>
      <c r="N292" s="297" t="s">
        <v>55</v>
      </c>
      <c r="O292" s="26"/>
      <c r="P292" s="298">
        <f>O292*H292</f>
        <v>0</v>
      </c>
      <c r="Q292" s="298">
        <v>0</v>
      </c>
      <c r="R292" s="298">
        <f>Q292*H292</f>
        <v>0</v>
      </c>
      <c r="S292" s="298">
        <v>0</v>
      </c>
      <c r="T292" s="299">
        <f>S292*H292</f>
        <v>0</v>
      </c>
      <c r="AR292" s="5" t="s">
        <v>150</v>
      </c>
      <c r="AT292" s="5" t="s">
        <v>146</v>
      </c>
      <c r="AU292" s="5" t="s">
        <v>25</v>
      </c>
      <c r="AY292" s="5" t="s">
        <v>144</v>
      </c>
      <c r="BE292" s="208">
        <f>IF(N292="základní",J292,0)</f>
        <v>0</v>
      </c>
      <c r="BF292" s="208">
        <f>IF(N292="snížená",J292,0)</f>
        <v>0</v>
      </c>
      <c r="BG292" s="208">
        <f>IF(N292="zákl. přenesená",J292,0)</f>
        <v>0</v>
      </c>
      <c r="BH292" s="208">
        <f>IF(N292="sníž. přenesená",J292,0)</f>
        <v>0</v>
      </c>
      <c r="BI292" s="208">
        <f>IF(N292="nulová",J292,0)</f>
        <v>0</v>
      </c>
      <c r="BJ292" s="5" t="s">
        <v>26</v>
      </c>
      <c r="BK292" s="208">
        <f>ROUND(I292*H292,2)</f>
        <v>0</v>
      </c>
      <c r="BL292" s="5" t="s">
        <v>150</v>
      </c>
      <c r="BM292" s="5" t="s">
        <v>391</v>
      </c>
    </row>
    <row r="293" spans="2:47" s="32" customFormat="1" ht="33.75">
      <c r="B293" s="25"/>
      <c r="D293" s="300" t="s">
        <v>159</v>
      </c>
      <c r="F293" s="214" t="s">
        <v>392</v>
      </c>
      <c r="I293" s="209"/>
      <c r="L293" s="25"/>
      <c r="M293" s="210"/>
      <c r="N293" s="26"/>
      <c r="O293" s="26"/>
      <c r="P293" s="26"/>
      <c r="Q293" s="26"/>
      <c r="R293" s="26"/>
      <c r="S293" s="26"/>
      <c r="T293" s="60"/>
      <c r="AT293" s="5" t="s">
        <v>159</v>
      </c>
      <c r="AU293" s="5" t="s">
        <v>25</v>
      </c>
    </row>
    <row r="294" spans="2:47" s="32" customFormat="1" ht="22.5">
      <c r="B294" s="25"/>
      <c r="D294" s="300" t="s">
        <v>152</v>
      </c>
      <c r="F294" s="301" t="s">
        <v>153</v>
      </c>
      <c r="I294" s="209"/>
      <c r="L294" s="25"/>
      <c r="M294" s="210"/>
      <c r="N294" s="26"/>
      <c r="O294" s="26"/>
      <c r="P294" s="26"/>
      <c r="Q294" s="26"/>
      <c r="R294" s="26"/>
      <c r="S294" s="26"/>
      <c r="T294" s="60"/>
      <c r="AT294" s="5" t="s">
        <v>152</v>
      </c>
      <c r="AU294" s="5" t="s">
        <v>25</v>
      </c>
    </row>
    <row r="295" spans="2:51" s="32" customFormat="1" ht="12.75">
      <c r="B295" s="25"/>
      <c r="D295" s="300" t="s">
        <v>154</v>
      </c>
      <c r="E295" s="5" t="s">
        <v>5</v>
      </c>
      <c r="F295" s="302" t="s">
        <v>393</v>
      </c>
      <c r="H295" s="303">
        <v>26.2</v>
      </c>
      <c r="I295" s="209"/>
      <c r="L295" s="25"/>
      <c r="M295" s="210"/>
      <c r="N295" s="26"/>
      <c r="O295" s="26"/>
      <c r="P295" s="26"/>
      <c r="Q295" s="26"/>
      <c r="R295" s="26"/>
      <c r="S295" s="26"/>
      <c r="T295" s="60"/>
      <c r="AT295" s="5" t="s">
        <v>154</v>
      </c>
      <c r="AU295" s="5" t="s">
        <v>25</v>
      </c>
      <c r="AV295" s="32" t="s">
        <v>25</v>
      </c>
      <c r="AW295" s="32" t="s">
        <v>47</v>
      </c>
      <c r="AX295" s="32" t="s">
        <v>83</v>
      </c>
      <c r="AY295" s="5" t="s">
        <v>144</v>
      </c>
    </row>
    <row r="296" spans="2:51" s="32" customFormat="1" ht="12.75">
      <c r="B296" s="25"/>
      <c r="D296" s="300" t="s">
        <v>154</v>
      </c>
      <c r="E296" s="5" t="s">
        <v>5</v>
      </c>
      <c r="F296" s="302" t="s">
        <v>394</v>
      </c>
      <c r="H296" s="303">
        <v>87.6</v>
      </c>
      <c r="I296" s="209"/>
      <c r="L296" s="25"/>
      <c r="M296" s="210"/>
      <c r="N296" s="26"/>
      <c r="O296" s="26"/>
      <c r="P296" s="26"/>
      <c r="Q296" s="26"/>
      <c r="R296" s="26"/>
      <c r="S296" s="26"/>
      <c r="T296" s="60"/>
      <c r="AT296" s="5" t="s">
        <v>154</v>
      </c>
      <c r="AU296" s="5" t="s">
        <v>25</v>
      </c>
      <c r="AV296" s="32" t="s">
        <v>25</v>
      </c>
      <c r="AW296" s="32" t="s">
        <v>47</v>
      </c>
      <c r="AX296" s="32" t="s">
        <v>83</v>
      </c>
      <c r="AY296" s="5" t="s">
        <v>144</v>
      </c>
    </row>
    <row r="297" spans="2:51" s="32" customFormat="1" ht="12.75">
      <c r="B297" s="25"/>
      <c r="D297" s="300" t="s">
        <v>154</v>
      </c>
      <c r="E297" s="5" t="s">
        <v>5</v>
      </c>
      <c r="F297" s="302" t="s">
        <v>170</v>
      </c>
      <c r="H297" s="303">
        <v>113.8</v>
      </c>
      <c r="I297" s="209"/>
      <c r="L297" s="25"/>
      <c r="M297" s="210"/>
      <c r="N297" s="26"/>
      <c r="O297" s="26"/>
      <c r="P297" s="26"/>
      <c r="Q297" s="26"/>
      <c r="R297" s="26"/>
      <c r="S297" s="26"/>
      <c r="T297" s="60"/>
      <c r="AT297" s="5" t="s">
        <v>154</v>
      </c>
      <c r="AU297" s="5" t="s">
        <v>25</v>
      </c>
      <c r="AV297" s="32" t="s">
        <v>161</v>
      </c>
      <c r="AW297" s="32" t="s">
        <v>47</v>
      </c>
      <c r="AX297" s="32" t="s">
        <v>83</v>
      </c>
      <c r="AY297" s="5" t="s">
        <v>144</v>
      </c>
    </row>
    <row r="298" spans="2:51" s="32" customFormat="1" ht="12.75">
      <c r="B298" s="25"/>
      <c r="D298" s="300" t="s">
        <v>154</v>
      </c>
      <c r="E298" s="5" t="s">
        <v>5</v>
      </c>
      <c r="F298" s="302" t="s">
        <v>395</v>
      </c>
      <c r="H298" s="303">
        <v>7.345</v>
      </c>
      <c r="I298" s="209"/>
      <c r="L298" s="25"/>
      <c r="M298" s="210"/>
      <c r="N298" s="26"/>
      <c r="O298" s="26"/>
      <c r="P298" s="26"/>
      <c r="Q298" s="26"/>
      <c r="R298" s="26"/>
      <c r="S298" s="26"/>
      <c r="T298" s="60"/>
      <c r="AT298" s="5" t="s">
        <v>154</v>
      </c>
      <c r="AU298" s="5" t="s">
        <v>25</v>
      </c>
      <c r="AV298" s="32" t="s">
        <v>25</v>
      </c>
      <c r="AW298" s="32" t="s">
        <v>47</v>
      </c>
      <c r="AX298" s="32" t="s">
        <v>83</v>
      </c>
      <c r="AY298" s="5" t="s">
        <v>144</v>
      </c>
    </row>
    <row r="299" spans="2:51" s="32" customFormat="1" ht="12.75">
      <c r="B299" s="25"/>
      <c r="D299" s="300" t="s">
        <v>154</v>
      </c>
      <c r="E299" s="5" t="s">
        <v>5</v>
      </c>
      <c r="F299" s="302" t="s">
        <v>396</v>
      </c>
      <c r="H299" s="303">
        <v>66.728</v>
      </c>
      <c r="I299" s="209"/>
      <c r="L299" s="25"/>
      <c r="M299" s="210"/>
      <c r="N299" s="26"/>
      <c r="O299" s="26"/>
      <c r="P299" s="26"/>
      <c r="Q299" s="26"/>
      <c r="R299" s="26"/>
      <c r="S299" s="26"/>
      <c r="T299" s="60"/>
      <c r="AT299" s="5" t="s">
        <v>154</v>
      </c>
      <c r="AU299" s="5" t="s">
        <v>25</v>
      </c>
      <c r="AV299" s="32" t="s">
        <v>25</v>
      </c>
      <c r="AW299" s="32" t="s">
        <v>47</v>
      </c>
      <c r="AX299" s="32" t="s">
        <v>83</v>
      </c>
      <c r="AY299" s="5" t="s">
        <v>144</v>
      </c>
    </row>
    <row r="300" spans="2:51" s="32" customFormat="1" ht="12.75">
      <c r="B300" s="25"/>
      <c r="D300" s="300" t="s">
        <v>154</v>
      </c>
      <c r="E300" s="5" t="s">
        <v>5</v>
      </c>
      <c r="F300" s="302" t="s">
        <v>397</v>
      </c>
      <c r="H300" s="303">
        <v>343.914</v>
      </c>
      <c r="I300" s="209"/>
      <c r="L300" s="25"/>
      <c r="M300" s="210"/>
      <c r="N300" s="26"/>
      <c r="O300" s="26"/>
      <c r="P300" s="26"/>
      <c r="Q300" s="26"/>
      <c r="R300" s="26"/>
      <c r="S300" s="26"/>
      <c r="T300" s="60"/>
      <c r="AT300" s="5" t="s">
        <v>154</v>
      </c>
      <c r="AU300" s="5" t="s">
        <v>25</v>
      </c>
      <c r="AV300" s="32" t="s">
        <v>25</v>
      </c>
      <c r="AW300" s="32" t="s">
        <v>47</v>
      </c>
      <c r="AX300" s="32" t="s">
        <v>83</v>
      </c>
      <c r="AY300" s="5" t="s">
        <v>144</v>
      </c>
    </row>
    <row r="301" spans="2:51" s="32" customFormat="1" ht="12.75">
      <c r="B301" s="25"/>
      <c r="D301" s="300" t="s">
        <v>154</v>
      </c>
      <c r="E301" s="5" t="s">
        <v>5</v>
      </c>
      <c r="F301" s="302" t="s">
        <v>170</v>
      </c>
      <c r="H301" s="303">
        <v>417.987</v>
      </c>
      <c r="I301" s="209"/>
      <c r="L301" s="25"/>
      <c r="M301" s="210"/>
      <c r="N301" s="26"/>
      <c r="O301" s="26"/>
      <c r="P301" s="26"/>
      <c r="Q301" s="26"/>
      <c r="R301" s="26"/>
      <c r="S301" s="26"/>
      <c r="T301" s="60"/>
      <c r="AT301" s="5" t="s">
        <v>154</v>
      </c>
      <c r="AU301" s="5" t="s">
        <v>25</v>
      </c>
      <c r="AV301" s="32" t="s">
        <v>161</v>
      </c>
      <c r="AW301" s="32" t="s">
        <v>47</v>
      </c>
      <c r="AX301" s="32" t="s">
        <v>83</v>
      </c>
      <c r="AY301" s="5" t="s">
        <v>144</v>
      </c>
    </row>
    <row r="302" spans="2:51" s="32" customFormat="1" ht="12.75">
      <c r="B302" s="25"/>
      <c r="D302" s="300" t="s">
        <v>154</v>
      </c>
      <c r="E302" s="5" t="s">
        <v>5</v>
      </c>
      <c r="F302" s="302" t="s">
        <v>398</v>
      </c>
      <c r="H302" s="303">
        <v>-5.501</v>
      </c>
      <c r="I302" s="209"/>
      <c r="L302" s="25"/>
      <c r="M302" s="210"/>
      <c r="N302" s="26"/>
      <c r="O302" s="26"/>
      <c r="P302" s="26"/>
      <c r="Q302" s="26"/>
      <c r="R302" s="26"/>
      <c r="S302" s="26"/>
      <c r="T302" s="60"/>
      <c r="AT302" s="5" t="s">
        <v>154</v>
      </c>
      <c r="AU302" s="5" t="s">
        <v>25</v>
      </c>
      <c r="AV302" s="32" t="s">
        <v>25</v>
      </c>
      <c r="AW302" s="32" t="s">
        <v>47</v>
      </c>
      <c r="AX302" s="32" t="s">
        <v>83</v>
      </c>
      <c r="AY302" s="5" t="s">
        <v>144</v>
      </c>
    </row>
    <row r="303" spans="2:51" s="32" customFormat="1" ht="12.75">
      <c r="B303" s="25"/>
      <c r="D303" s="300" t="s">
        <v>154</v>
      </c>
      <c r="E303" s="5" t="s">
        <v>5</v>
      </c>
      <c r="F303" s="302" t="s">
        <v>399</v>
      </c>
      <c r="H303" s="303">
        <v>-0.918</v>
      </c>
      <c r="I303" s="209"/>
      <c r="L303" s="25"/>
      <c r="M303" s="210"/>
      <c r="N303" s="26"/>
      <c r="O303" s="26"/>
      <c r="P303" s="26"/>
      <c r="Q303" s="26"/>
      <c r="R303" s="26"/>
      <c r="S303" s="26"/>
      <c r="T303" s="60"/>
      <c r="AT303" s="5" t="s">
        <v>154</v>
      </c>
      <c r="AU303" s="5" t="s">
        <v>25</v>
      </c>
      <c r="AV303" s="32" t="s">
        <v>25</v>
      </c>
      <c r="AW303" s="32" t="s">
        <v>47</v>
      </c>
      <c r="AX303" s="32" t="s">
        <v>83</v>
      </c>
      <c r="AY303" s="5" t="s">
        <v>144</v>
      </c>
    </row>
    <row r="304" spans="2:51" s="32" customFormat="1" ht="12.75">
      <c r="B304" s="25"/>
      <c r="D304" s="300" t="s">
        <v>154</v>
      </c>
      <c r="E304" s="5" t="s">
        <v>5</v>
      </c>
      <c r="F304" s="302" t="s">
        <v>400</v>
      </c>
      <c r="H304" s="303">
        <v>-8.415</v>
      </c>
      <c r="I304" s="209"/>
      <c r="L304" s="25"/>
      <c r="M304" s="210"/>
      <c r="N304" s="26"/>
      <c r="O304" s="26"/>
      <c r="P304" s="26"/>
      <c r="Q304" s="26"/>
      <c r="R304" s="26"/>
      <c r="S304" s="26"/>
      <c r="T304" s="60"/>
      <c r="AT304" s="5" t="s">
        <v>154</v>
      </c>
      <c r="AU304" s="5" t="s">
        <v>25</v>
      </c>
      <c r="AV304" s="32" t="s">
        <v>25</v>
      </c>
      <c r="AW304" s="32" t="s">
        <v>47</v>
      </c>
      <c r="AX304" s="32" t="s">
        <v>83</v>
      </c>
      <c r="AY304" s="5" t="s">
        <v>144</v>
      </c>
    </row>
    <row r="305" spans="2:51" s="32" customFormat="1" ht="12.75">
      <c r="B305" s="25"/>
      <c r="D305" s="300" t="s">
        <v>154</v>
      </c>
      <c r="E305" s="5" t="s">
        <v>5</v>
      </c>
      <c r="F305" s="302" t="s">
        <v>401</v>
      </c>
      <c r="H305" s="303">
        <v>-71.3</v>
      </c>
      <c r="I305" s="209"/>
      <c r="L305" s="25"/>
      <c r="M305" s="210"/>
      <c r="N305" s="26"/>
      <c r="O305" s="26"/>
      <c r="P305" s="26"/>
      <c r="Q305" s="26"/>
      <c r="R305" s="26"/>
      <c r="S305" s="26"/>
      <c r="T305" s="60"/>
      <c r="AT305" s="5" t="s">
        <v>154</v>
      </c>
      <c r="AU305" s="5" t="s">
        <v>25</v>
      </c>
      <c r="AV305" s="32" t="s">
        <v>25</v>
      </c>
      <c r="AW305" s="32" t="s">
        <v>47</v>
      </c>
      <c r="AX305" s="32" t="s">
        <v>83</v>
      </c>
      <c r="AY305" s="5" t="s">
        <v>144</v>
      </c>
    </row>
    <row r="306" spans="2:51" s="32" customFormat="1" ht="12.75">
      <c r="B306" s="25"/>
      <c r="D306" s="300" t="s">
        <v>154</v>
      </c>
      <c r="E306" s="5" t="s">
        <v>5</v>
      </c>
      <c r="F306" s="302" t="s">
        <v>170</v>
      </c>
      <c r="H306" s="303">
        <v>-86.134</v>
      </c>
      <c r="I306" s="209"/>
      <c r="L306" s="25"/>
      <c r="M306" s="210"/>
      <c r="N306" s="26"/>
      <c r="O306" s="26"/>
      <c r="P306" s="26"/>
      <c r="Q306" s="26"/>
      <c r="R306" s="26"/>
      <c r="S306" s="26"/>
      <c r="T306" s="60"/>
      <c r="AT306" s="5" t="s">
        <v>154</v>
      </c>
      <c r="AU306" s="5" t="s">
        <v>25</v>
      </c>
      <c r="AV306" s="32" t="s">
        <v>161</v>
      </c>
      <c r="AW306" s="32" t="s">
        <v>47</v>
      </c>
      <c r="AX306" s="32" t="s">
        <v>83</v>
      </c>
      <c r="AY306" s="5" t="s">
        <v>144</v>
      </c>
    </row>
    <row r="307" spans="2:51" s="32" customFormat="1" ht="12.75">
      <c r="B307" s="25"/>
      <c r="D307" s="300" t="s">
        <v>154</v>
      </c>
      <c r="E307" s="5" t="s">
        <v>5</v>
      </c>
      <c r="F307" s="302" t="s">
        <v>188</v>
      </c>
      <c r="H307" s="303">
        <v>445.653</v>
      </c>
      <c r="I307" s="209"/>
      <c r="L307" s="25"/>
      <c r="M307" s="210"/>
      <c r="N307" s="26"/>
      <c r="O307" s="26"/>
      <c r="P307" s="26"/>
      <c r="Q307" s="26"/>
      <c r="R307" s="26"/>
      <c r="S307" s="26"/>
      <c r="T307" s="60"/>
      <c r="AT307" s="5" t="s">
        <v>154</v>
      </c>
      <c r="AU307" s="5" t="s">
        <v>25</v>
      </c>
      <c r="AV307" s="32" t="s">
        <v>150</v>
      </c>
      <c r="AW307" s="32" t="s">
        <v>47</v>
      </c>
      <c r="AX307" s="32" t="s">
        <v>83</v>
      </c>
      <c r="AY307" s="5" t="s">
        <v>144</v>
      </c>
    </row>
    <row r="308" spans="2:51" s="32" customFormat="1" ht="12.75">
      <c r="B308" s="25"/>
      <c r="D308" s="300" t="s">
        <v>154</v>
      </c>
      <c r="E308" s="5" t="s">
        <v>5</v>
      </c>
      <c r="F308" s="302" t="s">
        <v>402</v>
      </c>
      <c r="H308" s="303">
        <v>450</v>
      </c>
      <c r="I308" s="209"/>
      <c r="L308" s="25"/>
      <c r="M308" s="210"/>
      <c r="N308" s="26"/>
      <c r="O308" s="26"/>
      <c r="P308" s="26"/>
      <c r="Q308" s="26"/>
      <c r="R308" s="26"/>
      <c r="S308" s="26"/>
      <c r="T308" s="60"/>
      <c r="AT308" s="5" t="s">
        <v>154</v>
      </c>
      <c r="AU308" s="5" t="s">
        <v>25</v>
      </c>
      <c r="AV308" s="32" t="s">
        <v>25</v>
      </c>
      <c r="AW308" s="32" t="s">
        <v>47</v>
      </c>
      <c r="AX308" s="32" t="s">
        <v>26</v>
      </c>
      <c r="AY308" s="5" t="s">
        <v>144</v>
      </c>
    </row>
    <row r="309" spans="2:65" s="32" customFormat="1" ht="16.5" customHeight="1">
      <c r="B309" s="200"/>
      <c r="C309" s="201" t="s">
        <v>403</v>
      </c>
      <c r="D309" s="201" t="s">
        <v>275</v>
      </c>
      <c r="E309" s="202" t="s">
        <v>404</v>
      </c>
      <c r="F309" s="203" t="s">
        <v>405</v>
      </c>
      <c r="G309" s="204" t="s">
        <v>385</v>
      </c>
      <c r="H309" s="205">
        <v>861.647</v>
      </c>
      <c r="I309" s="206"/>
      <c r="J309" s="207">
        <f>ROUND(I309*H309,2)</f>
        <v>0</v>
      </c>
      <c r="K309" s="203" t="s">
        <v>1525</v>
      </c>
      <c r="L309" s="25"/>
      <c r="M309" s="296" t="s">
        <v>5</v>
      </c>
      <c r="N309" s="297" t="s">
        <v>55</v>
      </c>
      <c r="O309" s="26"/>
      <c r="P309" s="298">
        <f>O309*H309</f>
        <v>0</v>
      </c>
      <c r="Q309" s="298">
        <v>0.3</v>
      </c>
      <c r="R309" s="298">
        <f>Q309*H309</f>
        <v>258.4941</v>
      </c>
      <c r="S309" s="298">
        <v>0</v>
      </c>
      <c r="T309" s="299">
        <f>S309*H309</f>
        <v>0</v>
      </c>
      <c r="AR309" s="5" t="s">
        <v>195</v>
      </c>
      <c r="AT309" s="5" t="s">
        <v>275</v>
      </c>
      <c r="AU309" s="5" t="s">
        <v>25</v>
      </c>
      <c r="AY309" s="5" t="s">
        <v>144</v>
      </c>
      <c r="BE309" s="208">
        <f>IF(N309="základní",J309,0)</f>
        <v>0</v>
      </c>
      <c r="BF309" s="208">
        <f>IF(N309="snížená",J309,0)</f>
        <v>0</v>
      </c>
      <c r="BG309" s="208">
        <f>IF(N309="zákl. přenesená",J309,0)</f>
        <v>0</v>
      </c>
      <c r="BH309" s="208">
        <f>IF(N309="sníž. přenesená",J309,0)</f>
        <v>0</v>
      </c>
      <c r="BI309" s="208">
        <f>IF(N309="nulová",J309,0)</f>
        <v>0</v>
      </c>
      <c r="BJ309" s="5" t="s">
        <v>26</v>
      </c>
      <c r="BK309" s="208">
        <f>ROUND(I309*H309,2)</f>
        <v>0</v>
      </c>
      <c r="BL309" s="5" t="s">
        <v>150</v>
      </c>
      <c r="BM309" s="5" t="s">
        <v>406</v>
      </c>
    </row>
    <row r="310" spans="2:47" s="32" customFormat="1" ht="22.5">
      <c r="B310" s="25"/>
      <c r="D310" s="300" t="s">
        <v>152</v>
      </c>
      <c r="F310" s="301" t="s">
        <v>153</v>
      </c>
      <c r="I310" s="209"/>
      <c r="L310" s="25"/>
      <c r="M310" s="210"/>
      <c r="N310" s="26"/>
      <c r="O310" s="26"/>
      <c r="P310" s="26"/>
      <c r="Q310" s="26"/>
      <c r="R310" s="26"/>
      <c r="S310" s="26"/>
      <c r="T310" s="60"/>
      <c r="AT310" s="5" t="s">
        <v>152</v>
      </c>
      <c r="AU310" s="5" t="s">
        <v>25</v>
      </c>
    </row>
    <row r="311" spans="2:51" s="32" customFormat="1" ht="12.75">
      <c r="B311" s="25"/>
      <c r="D311" s="300" t="s">
        <v>154</v>
      </c>
      <c r="E311" s="5" t="s">
        <v>5</v>
      </c>
      <c r="F311" s="302" t="s">
        <v>407</v>
      </c>
      <c r="H311" s="303">
        <v>861.647</v>
      </c>
      <c r="I311" s="209"/>
      <c r="L311" s="25"/>
      <c r="M311" s="210"/>
      <c r="N311" s="26"/>
      <c r="O311" s="26"/>
      <c r="P311" s="26"/>
      <c r="Q311" s="26"/>
      <c r="R311" s="26"/>
      <c r="S311" s="26"/>
      <c r="T311" s="60"/>
      <c r="AT311" s="5" t="s">
        <v>154</v>
      </c>
      <c r="AU311" s="5" t="s">
        <v>25</v>
      </c>
      <c r="AV311" s="32" t="s">
        <v>25</v>
      </c>
      <c r="AW311" s="32" t="s">
        <v>47</v>
      </c>
      <c r="AX311" s="32" t="s">
        <v>26</v>
      </c>
      <c r="AY311" s="5" t="s">
        <v>144</v>
      </c>
    </row>
    <row r="312" spans="2:65" s="32" customFormat="1" ht="25.5" customHeight="1">
      <c r="B312" s="200"/>
      <c r="C312" s="201" t="s">
        <v>408</v>
      </c>
      <c r="D312" s="201" t="s">
        <v>146</v>
      </c>
      <c r="E312" s="202" t="s">
        <v>409</v>
      </c>
      <c r="F312" s="203" t="s">
        <v>410</v>
      </c>
      <c r="G312" s="204" t="s">
        <v>149</v>
      </c>
      <c r="H312" s="205">
        <v>40</v>
      </c>
      <c r="I312" s="206"/>
      <c r="J312" s="207">
        <f>ROUND(I312*H312,2)</f>
        <v>0</v>
      </c>
      <c r="K312" s="203" t="s">
        <v>1525</v>
      </c>
      <c r="L312" s="25"/>
      <c r="M312" s="296" t="s">
        <v>5</v>
      </c>
      <c r="N312" s="297" t="s">
        <v>55</v>
      </c>
      <c r="O312" s="26"/>
      <c r="P312" s="298">
        <f>O312*H312</f>
        <v>0</v>
      </c>
      <c r="Q312" s="298">
        <v>0</v>
      </c>
      <c r="R312" s="298">
        <f>Q312*H312</f>
        <v>0</v>
      </c>
      <c r="S312" s="298">
        <v>0</v>
      </c>
      <c r="T312" s="299">
        <f>S312*H312</f>
        <v>0</v>
      </c>
      <c r="AR312" s="5" t="s">
        <v>150</v>
      </c>
      <c r="AT312" s="5" t="s">
        <v>146</v>
      </c>
      <c r="AU312" s="5" t="s">
        <v>25</v>
      </c>
      <c r="AY312" s="5" t="s">
        <v>144</v>
      </c>
      <c r="BE312" s="208">
        <f>IF(N312="základní",J312,0)</f>
        <v>0</v>
      </c>
      <c r="BF312" s="208">
        <f>IF(N312="snížená",J312,0)</f>
        <v>0</v>
      </c>
      <c r="BG312" s="208">
        <f>IF(N312="zákl. přenesená",J312,0)</f>
        <v>0</v>
      </c>
      <c r="BH312" s="208">
        <f>IF(N312="sníž. přenesená",J312,0)</f>
        <v>0</v>
      </c>
      <c r="BI312" s="208">
        <f>IF(N312="nulová",J312,0)</f>
        <v>0</v>
      </c>
      <c r="BJ312" s="5" t="s">
        <v>26</v>
      </c>
      <c r="BK312" s="208">
        <f>ROUND(I312*H312,2)</f>
        <v>0</v>
      </c>
      <c r="BL312" s="5" t="s">
        <v>150</v>
      </c>
      <c r="BM312" s="5" t="s">
        <v>411</v>
      </c>
    </row>
    <row r="313" spans="2:47" s="32" customFormat="1" ht="12.75">
      <c r="B313" s="25"/>
      <c r="D313" s="300" t="s">
        <v>159</v>
      </c>
      <c r="F313" s="214" t="s">
        <v>412</v>
      </c>
      <c r="I313" s="209"/>
      <c r="L313" s="25"/>
      <c r="M313" s="210"/>
      <c r="N313" s="26"/>
      <c r="O313" s="26"/>
      <c r="P313" s="26"/>
      <c r="Q313" s="26"/>
      <c r="R313" s="26"/>
      <c r="S313" s="26"/>
      <c r="T313" s="60"/>
      <c r="AT313" s="5" t="s">
        <v>159</v>
      </c>
      <c r="AU313" s="5" t="s">
        <v>25</v>
      </c>
    </row>
    <row r="314" spans="2:47" s="32" customFormat="1" ht="22.5">
      <c r="B314" s="25"/>
      <c r="D314" s="300" t="s">
        <v>152</v>
      </c>
      <c r="F314" s="301" t="s">
        <v>153</v>
      </c>
      <c r="I314" s="209"/>
      <c r="L314" s="25"/>
      <c r="M314" s="210"/>
      <c r="N314" s="26"/>
      <c r="O314" s="26"/>
      <c r="P314" s="26"/>
      <c r="Q314" s="26"/>
      <c r="R314" s="26"/>
      <c r="S314" s="26"/>
      <c r="T314" s="60"/>
      <c r="AT314" s="5" t="s">
        <v>152</v>
      </c>
      <c r="AU314" s="5" t="s">
        <v>25</v>
      </c>
    </row>
    <row r="315" spans="2:51" s="32" customFormat="1" ht="12.75">
      <c r="B315" s="25"/>
      <c r="D315" s="300" t="s">
        <v>154</v>
      </c>
      <c r="E315" s="5" t="s">
        <v>5</v>
      </c>
      <c r="F315" s="302" t="s">
        <v>413</v>
      </c>
      <c r="H315" s="303">
        <v>35.76</v>
      </c>
      <c r="I315" s="209"/>
      <c r="L315" s="25"/>
      <c r="M315" s="210"/>
      <c r="N315" s="26"/>
      <c r="O315" s="26"/>
      <c r="P315" s="26"/>
      <c r="Q315" s="26"/>
      <c r="R315" s="26"/>
      <c r="S315" s="26"/>
      <c r="T315" s="60"/>
      <c r="AT315" s="5" t="s">
        <v>154</v>
      </c>
      <c r="AU315" s="5" t="s">
        <v>25</v>
      </c>
      <c r="AV315" s="32" t="s">
        <v>25</v>
      </c>
      <c r="AW315" s="32" t="s">
        <v>47</v>
      </c>
      <c r="AX315" s="32" t="s">
        <v>83</v>
      </c>
      <c r="AY315" s="5" t="s">
        <v>144</v>
      </c>
    </row>
    <row r="316" spans="2:51" s="32" customFormat="1" ht="12.75">
      <c r="B316" s="25"/>
      <c r="D316" s="300" t="s">
        <v>154</v>
      </c>
      <c r="E316" s="5" t="s">
        <v>5</v>
      </c>
      <c r="F316" s="302" t="s">
        <v>414</v>
      </c>
      <c r="H316" s="303">
        <v>40</v>
      </c>
      <c r="I316" s="209"/>
      <c r="L316" s="25"/>
      <c r="M316" s="210"/>
      <c r="N316" s="26"/>
      <c r="O316" s="26"/>
      <c r="P316" s="26"/>
      <c r="Q316" s="26"/>
      <c r="R316" s="26"/>
      <c r="S316" s="26"/>
      <c r="T316" s="60"/>
      <c r="AT316" s="5" t="s">
        <v>154</v>
      </c>
      <c r="AU316" s="5" t="s">
        <v>25</v>
      </c>
      <c r="AV316" s="32" t="s">
        <v>25</v>
      </c>
      <c r="AW316" s="32" t="s">
        <v>47</v>
      </c>
      <c r="AX316" s="32" t="s">
        <v>26</v>
      </c>
      <c r="AY316" s="5" t="s">
        <v>144</v>
      </c>
    </row>
    <row r="317" spans="2:65" s="32" customFormat="1" ht="16.5" customHeight="1">
      <c r="B317" s="200"/>
      <c r="C317" s="201" t="s">
        <v>415</v>
      </c>
      <c r="D317" s="201" t="s">
        <v>146</v>
      </c>
      <c r="E317" s="202" t="s">
        <v>416</v>
      </c>
      <c r="F317" s="203" t="s">
        <v>417</v>
      </c>
      <c r="G317" s="204" t="s">
        <v>149</v>
      </c>
      <c r="H317" s="205">
        <v>40</v>
      </c>
      <c r="I317" s="206"/>
      <c r="J317" s="207">
        <f>ROUND(I317*H317,2)</f>
        <v>0</v>
      </c>
      <c r="K317" s="203" t="s">
        <v>1525</v>
      </c>
      <c r="L317" s="25"/>
      <c r="M317" s="296" t="s">
        <v>5</v>
      </c>
      <c r="N317" s="297" t="s">
        <v>55</v>
      </c>
      <c r="O317" s="26"/>
      <c r="P317" s="298">
        <f>O317*H317</f>
        <v>0</v>
      </c>
      <c r="Q317" s="298">
        <v>0.00356</v>
      </c>
      <c r="R317" s="298">
        <f>Q317*H317</f>
        <v>0.1424</v>
      </c>
      <c r="S317" s="298">
        <v>0</v>
      </c>
      <c r="T317" s="299">
        <f>S317*H317</f>
        <v>0</v>
      </c>
      <c r="AR317" s="5" t="s">
        <v>150</v>
      </c>
      <c r="AT317" s="5" t="s">
        <v>146</v>
      </c>
      <c r="AU317" s="5" t="s">
        <v>25</v>
      </c>
      <c r="AY317" s="5" t="s">
        <v>144</v>
      </c>
      <c r="BE317" s="208">
        <f>IF(N317="základní",J317,0)</f>
        <v>0</v>
      </c>
      <c r="BF317" s="208">
        <f>IF(N317="snížená",J317,0)</f>
        <v>0</v>
      </c>
      <c r="BG317" s="208">
        <f>IF(N317="zákl. přenesená",J317,0)</f>
        <v>0</v>
      </c>
      <c r="BH317" s="208">
        <f>IF(N317="sníž. přenesená",J317,0)</f>
        <v>0</v>
      </c>
      <c r="BI317" s="208">
        <f>IF(N317="nulová",J317,0)</f>
        <v>0</v>
      </c>
      <c r="BJ317" s="5" t="s">
        <v>26</v>
      </c>
      <c r="BK317" s="208">
        <f>ROUND(I317*H317,2)</f>
        <v>0</v>
      </c>
      <c r="BL317" s="5" t="s">
        <v>150</v>
      </c>
      <c r="BM317" s="5" t="s">
        <v>418</v>
      </c>
    </row>
    <row r="318" spans="2:47" s="32" customFormat="1" ht="12.75">
      <c r="B318" s="25"/>
      <c r="D318" s="300" t="s">
        <v>159</v>
      </c>
      <c r="F318" s="214" t="s">
        <v>417</v>
      </c>
      <c r="I318" s="209"/>
      <c r="L318" s="25"/>
      <c r="M318" s="210"/>
      <c r="N318" s="26"/>
      <c r="O318" s="26"/>
      <c r="P318" s="26"/>
      <c r="Q318" s="26"/>
      <c r="R318" s="26"/>
      <c r="S318" s="26"/>
      <c r="T318" s="60"/>
      <c r="AT318" s="5" t="s">
        <v>159</v>
      </c>
      <c r="AU318" s="5" t="s">
        <v>25</v>
      </c>
    </row>
    <row r="319" spans="2:47" s="32" customFormat="1" ht="22.5">
      <c r="B319" s="25"/>
      <c r="D319" s="300" t="s">
        <v>152</v>
      </c>
      <c r="F319" s="301" t="s">
        <v>153</v>
      </c>
      <c r="I319" s="209"/>
      <c r="L319" s="25"/>
      <c r="M319" s="210"/>
      <c r="N319" s="26"/>
      <c r="O319" s="26"/>
      <c r="P319" s="26"/>
      <c r="Q319" s="26"/>
      <c r="R319" s="26"/>
      <c r="S319" s="26"/>
      <c r="T319" s="60"/>
      <c r="AT319" s="5" t="s">
        <v>152</v>
      </c>
      <c r="AU319" s="5" t="s">
        <v>25</v>
      </c>
    </row>
    <row r="320" spans="2:65" s="32" customFormat="1" ht="16.5" customHeight="1">
      <c r="B320" s="200"/>
      <c r="C320" s="201" t="s">
        <v>419</v>
      </c>
      <c r="D320" s="201" t="s">
        <v>275</v>
      </c>
      <c r="E320" s="202" t="s">
        <v>420</v>
      </c>
      <c r="F320" s="203" t="s">
        <v>421</v>
      </c>
      <c r="G320" s="204" t="s">
        <v>422</v>
      </c>
      <c r="H320" s="205">
        <v>1</v>
      </c>
      <c r="I320" s="206"/>
      <c r="J320" s="207">
        <f>ROUND(I320*H320,2)</f>
        <v>0</v>
      </c>
      <c r="K320" s="203" t="s">
        <v>1525</v>
      </c>
      <c r="L320" s="25"/>
      <c r="M320" s="296" t="s">
        <v>5</v>
      </c>
      <c r="N320" s="297" t="s">
        <v>55</v>
      </c>
      <c r="O320" s="26"/>
      <c r="P320" s="298">
        <f>O320*H320</f>
        <v>0</v>
      </c>
      <c r="Q320" s="298">
        <v>0.001</v>
      </c>
      <c r="R320" s="298">
        <f>Q320*H320</f>
        <v>0.001</v>
      </c>
      <c r="S320" s="298">
        <v>0</v>
      </c>
      <c r="T320" s="299">
        <f>S320*H320</f>
        <v>0</v>
      </c>
      <c r="AR320" s="5" t="s">
        <v>195</v>
      </c>
      <c r="AT320" s="5" t="s">
        <v>275</v>
      </c>
      <c r="AU320" s="5" t="s">
        <v>25</v>
      </c>
      <c r="AY320" s="5" t="s">
        <v>144</v>
      </c>
      <c r="BE320" s="208">
        <f>IF(N320="základní",J320,0)</f>
        <v>0</v>
      </c>
      <c r="BF320" s="208">
        <f>IF(N320="snížená",J320,0)</f>
        <v>0</v>
      </c>
      <c r="BG320" s="208">
        <f>IF(N320="zákl. přenesená",J320,0)</f>
        <v>0</v>
      </c>
      <c r="BH320" s="208">
        <f>IF(N320="sníž. přenesená",J320,0)</f>
        <v>0</v>
      </c>
      <c r="BI320" s="208">
        <f>IF(N320="nulová",J320,0)</f>
        <v>0</v>
      </c>
      <c r="BJ320" s="5" t="s">
        <v>26</v>
      </c>
      <c r="BK320" s="208">
        <f>ROUND(I320*H320,2)</f>
        <v>0</v>
      </c>
      <c r="BL320" s="5" t="s">
        <v>150</v>
      </c>
      <c r="BM320" s="5" t="s">
        <v>423</v>
      </c>
    </row>
    <row r="321" spans="2:47" s="32" customFormat="1" ht="12.75">
      <c r="B321" s="25"/>
      <c r="D321" s="300" t="s">
        <v>159</v>
      </c>
      <c r="F321" s="214" t="s">
        <v>424</v>
      </c>
      <c r="I321" s="209"/>
      <c r="L321" s="25"/>
      <c r="M321" s="210"/>
      <c r="N321" s="26"/>
      <c r="O321" s="26"/>
      <c r="P321" s="26"/>
      <c r="Q321" s="26"/>
      <c r="R321" s="26"/>
      <c r="S321" s="26"/>
      <c r="T321" s="60"/>
      <c r="AT321" s="5" t="s">
        <v>159</v>
      </c>
      <c r="AU321" s="5" t="s">
        <v>25</v>
      </c>
    </row>
    <row r="322" spans="2:47" s="32" customFormat="1" ht="22.5">
      <c r="B322" s="25"/>
      <c r="D322" s="300" t="s">
        <v>152</v>
      </c>
      <c r="F322" s="301" t="s">
        <v>153</v>
      </c>
      <c r="I322" s="209"/>
      <c r="L322" s="25"/>
      <c r="M322" s="210"/>
      <c r="N322" s="26"/>
      <c r="O322" s="26"/>
      <c r="P322" s="26"/>
      <c r="Q322" s="26"/>
      <c r="R322" s="26"/>
      <c r="S322" s="26"/>
      <c r="T322" s="60"/>
      <c r="AT322" s="5" t="s">
        <v>152</v>
      </c>
      <c r="AU322" s="5" t="s">
        <v>25</v>
      </c>
    </row>
    <row r="323" spans="2:51" s="32" customFormat="1" ht="12.75">
      <c r="B323" s="25"/>
      <c r="D323" s="300" t="s">
        <v>154</v>
      </c>
      <c r="F323" s="302" t="s">
        <v>425</v>
      </c>
      <c r="H323" s="303">
        <v>1</v>
      </c>
      <c r="I323" s="209"/>
      <c r="L323" s="25"/>
      <c r="M323" s="210"/>
      <c r="N323" s="26"/>
      <c r="O323" s="26"/>
      <c r="P323" s="26"/>
      <c r="Q323" s="26"/>
      <c r="R323" s="26"/>
      <c r="S323" s="26"/>
      <c r="T323" s="60"/>
      <c r="AT323" s="5" t="s">
        <v>154</v>
      </c>
      <c r="AU323" s="5" t="s">
        <v>25</v>
      </c>
      <c r="AV323" s="32" t="s">
        <v>25</v>
      </c>
      <c r="AW323" s="32" t="s">
        <v>6</v>
      </c>
      <c r="AX323" s="32" t="s">
        <v>26</v>
      </c>
      <c r="AY323" s="5" t="s">
        <v>144</v>
      </c>
    </row>
    <row r="324" spans="2:63" s="284" customFormat="1" ht="29.25" customHeight="1">
      <c r="B324" s="283"/>
      <c r="D324" s="285" t="s">
        <v>82</v>
      </c>
      <c r="E324" s="294" t="s">
        <v>25</v>
      </c>
      <c r="F324" s="294" t="s">
        <v>426</v>
      </c>
      <c r="I324" s="287"/>
      <c r="J324" s="295">
        <f>BK324</f>
        <v>0</v>
      </c>
      <c r="L324" s="283"/>
      <c r="M324" s="289"/>
      <c r="N324" s="290"/>
      <c r="O324" s="290"/>
      <c r="P324" s="291">
        <f>SUM(P325:P353)</f>
        <v>0</v>
      </c>
      <c r="Q324" s="290"/>
      <c r="R324" s="291">
        <f>SUM(R325:R353)</f>
        <v>0</v>
      </c>
      <c r="S324" s="290"/>
      <c r="T324" s="292">
        <f>SUM(T325:T353)</f>
        <v>0</v>
      </c>
      <c r="AR324" s="285" t="s">
        <v>26</v>
      </c>
      <c r="AT324" s="293" t="s">
        <v>82</v>
      </c>
      <c r="AU324" s="293" t="s">
        <v>26</v>
      </c>
      <c r="AY324" s="285" t="s">
        <v>144</v>
      </c>
      <c r="BK324" s="208">
        <f>SUM(BK325:BK353)</f>
        <v>0</v>
      </c>
    </row>
    <row r="325" spans="2:65" s="32" customFormat="1" ht="38.25" customHeight="1">
      <c r="B325" s="200"/>
      <c r="C325" s="201" t="s">
        <v>414</v>
      </c>
      <c r="D325" s="201" t="s">
        <v>146</v>
      </c>
      <c r="E325" s="202" t="s">
        <v>427</v>
      </c>
      <c r="F325" s="203" t="s">
        <v>428</v>
      </c>
      <c r="G325" s="204" t="s">
        <v>429</v>
      </c>
      <c r="H325" s="215"/>
      <c r="I325" s="206"/>
      <c r="J325" s="207">
        <f>ROUND(I325*H325,2)</f>
        <v>0</v>
      </c>
      <c r="K325" s="203" t="s">
        <v>1525</v>
      </c>
      <c r="L325" s="25"/>
      <c r="M325" s="296" t="s">
        <v>5</v>
      </c>
      <c r="N325" s="297" t="s">
        <v>55</v>
      </c>
      <c r="O325" s="26"/>
      <c r="P325" s="298">
        <f>O325*H325</f>
        <v>0</v>
      </c>
      <c r="Q325" s="298">
        <v>0</v>
      </c>
      <c r="R325" s="298">
        <f>Q325*H325</f>
        <v>0</v>
      </c>
      <c r="S325" s="298">
        <v>0</v>
      </c>
      <c r="T325" s="299">
        <f>S325*H325</f>
        <v>0</v>
      </c>
      <c r="AR325" s="5" t="s">
        <v>150</v>
      </c>
      <c r="AT325" s="5" t="s">
        <v>146</v>
      </c>
      <c r="AU325" s="5" t="s">
        <v>25</v>
      </c>
      <c r="AY325" s="5" t="s">
        <v>144</v>
      </c>
      <c r="BE325" s="208">
        <f>IF(N325="základní",J325,0)</f>
        <v>0</v>
      </c>
      <c r="BF325" s="208">
        <f>IF(N325="snížená",J325,0)</f>
        <v>0</v>
      </c>
      <c r="BG325" s="208">
        <f>IF(N325="zákl. přenesená",J325,0)</f>
        <v>0</v>
      </c>
      <c r="BH325" s="208">
        <f>IF(N325="sníž. přenesená",J325,0)</f>
        <v>0</v>
      </c>
      <c r="BI325" s="208">
        <f>IF(N325="nulová",J325,0)</f>
        <v>0</v>
      </c>
      <c r="BJ325" s="5" t="s">
        <v>26</v>
      </c>
      <c r="BK325" s="208">
        <f>ROUND(I325*H325,2)</f>
        <v>0</v>
      </c>
      <c r="BL325" s="5" t="s">
        <v>150</v>
      </c>
      <c r="BM325" s="5" t="s">
        <v>430</v>
      </c>
    </row>
    <row r="326" spans="2:47" s="32" customFormat="1" ht="112.5">
      <c r="B326" s="25"/>
      <c r="D326" s="300" t="s">
        <v>152</v>
      </c>
      <c r="F326" s="301" t="s">
        <v>431</v>
      </c>
      <c r="I326" s="209"/>
      <c r="L326" s="25"/>
      <c r="M326" s="210"/>
      <c r="N326" s="26"/>
      <c r="O326" s="26"/>
      <c r="P326" s="26"/>
      <c r="Q326" s="26"/>
      <c r="R326" s="26"/>
      <c r="S326" s="26"/>
      <c r="T326" s="60"/>
      <c r="AT326" s="5" t="s">
        <v>152</v>
      </c>
      <c r="AU326" s="5" t="s">
        <v>25</v>
      </c>
    </row>
    <row r="327" spans="2:65" s="32" customFormat="1" ht="25.5" customHeight="1">
      <c r="B327" s="200"/>
      <c r="C327" s="201" t="s">
        <v>432</v>
      </c>
      <c r="D327" s="201" t="s">
        <v>146</v>
      </c>
      <c r="E327" s="202" t="s">
        <v>433</v>
      </c>
      <c r="F327" s="203" t="s">
        <v>434</v>
      </c>
      <c r="G327" s="204" t="s">
        <v>204</v>
      </c>
      <c r="H327" s="205">
        <v>218.3</v>
      </c>
      <c r="I327" s="206"/>
      <c r="J327" s="207">
        <f>ROUND(I327*H327,2)</f>
        <v>0</v>
      </c>
      <c r="K327" s="203" t="s">
        <v>1525</v>
      </c>
      <c r="L327" s="25"/>
      <c r="M327" s="296" t="s">
        <v>5</v>
      </c>
      <c r="N327" s="297" t="s">
        <v>55</v>
      </c>
      <c r="O327" s="26"/>
      <c r="P327" s="298">
        <f>O327*H327</f>
        <v>0</v>
      </c>
      <c r="Q327" s="298">
        <v>0</v>
      </c>
      <c r="R327" s="298">
        <f>Q327*H327</f>
        <v>0</v>
      </c>
      <c r="S327" s="298">
        <v>0</v>
      </c>
      <c r="T327" s="299">
        <f>S327*H327</f>
        <v>0</v>
      </c>
      <c r="AR327" s="5" t="s">
        <v>150</v>
      </c>
      <c r="AT327" s="5" t="s">
        <v>146</v>
      </c>
      <c r="AU327" s="5" t="s">
        <v>25</v>
      </c>
      <c r="AY327" s="5" t="s">
        <v>144</v>
      </c>
      <c r="BE327" s="208">
        <f>IF(N327="základní",J327,0)</f>
        <v>0</v>
      </c>
      <c r="BF327" s="208">
        <f>IF(N327="snížená",J327,0)</f>
        <v>0</v>
      </c>
      <c r="BG327" s="208">
        <f>IF(N327="zákl. přenesená",J327,0)</f>
        <v>0</v>
      </c>
      <c r="BH327" s="208">
        <f>IF(N327="sníž. přenesená",J327,0)</f>
        <v>0</v>
      </c>
      <c r="BI327" s="208">
        <f>IF(N327="nulová",J327,0)</f>
        <v>0</v>
      </c>
      <c r="BJ327" s="5" t="s">
        <v>26</v>
      </c>
      <c r="BK327" s="208">
        <f>ROUND(I327*H327,2)</f>
        <v>0</v>
      </c>
      <c r="BL327" s="5" t="s">
        <v>150</v>
      </c>
      <c r="BM327" s="5" t="s">
        <v>435</v>
      </c>
    </row>
    <row r="328" spans="2:47" s="32" customFormat="1" ht="22.5">
      <c r="B328" s="25"/>
      <c r="D328" s="300" t="s">
        <v>152</v>
      </c>
      <c r="F328" s="301" t="s">
        <v>153</v>
      </c>
      <c r="I328" s="209"/>
      <c r="L328" s="25"/>
      <c r="M328" s="210"/>
      <c r="N328" s="26"/>
      <c r="O328" s="26"/>
      <c r="P328" s="26"/>
      <c r="Q328" s="26"/>
      <c r="R328" s="26"/>
      <c r="S328" s="26"/>
      <c r="T328" s="60"/>
      <c r="AT328" s="5" t="s">
        <v>152</v>
      </c>
      <c r="AU328" s="5" t="s">
        <v>25</v>
      </c>
    </row>
    <row r="329" spans="2:65" s="32" customFormat="1" ht="25.5" customHeight="1">
      <c r="B329" s="200"/>
      <c r="C329" s="201" t="s">
        <v>436</v>
      </c>
      <c r="D329" s="201" t="s">
        <v>146</v>
      </c>
      <c r="E329" s="202" t="s">
        <v>437</v>
      </c>
      <c r="F329" s="203" t="s">
        <v>438</v>
      </c>
      <c r="G329" s="204" t="s">
        <v>298</v>
      </c>
      <c r="H329" s="205">
        <v>1</v>
      </c>
      <c r="I329" s="206"/>
      <c r="J329" s="207">
        <f>ROUND(I329*H329,2)</f>
        <v>0</v>
      </c>
      <c r="K329" s="203" t="s">
        <v>1525</v>
      </c>
      <c r="L329" s="25"/>
      <c r="M329" s="296" t="s">
        <v>5</v>
      </c>
      <c r="N329" s="297" t="s">
        <v>55</v>
      </c>
      <c r="O329" s="26"/>
      <c r="P329" s="298">
        <f>O329*H329</f>
        <v>0</v>
      </c>
      <c r="Q329" s="298">
        <v>0</v>
      </c>
      <c r="R329" s="298">
        <f>Q329*H329</f>
        <v>0</v>
      </c>
      <c r="S329" s="298">
        <v>0</v>
      </c>
      <c r="T329" s="299">
        <f>S329*H329</f>
        <v>0</v>
      </c>
      <c r="AR329" s="5" t="s">
        <v>150</v>
      </c>
      <c r="AT329" s="5" t="s">
        <v>146</v>
      </c>
      <c r="AU329" s="5" t="s">
        <v>25</v>
      </c>
      <c r="AY329" s="5" t="s">
        <v>144</v>
      </c>
      <c r="BE329" s="208">
        <f>IF(N329="základní",J329,0)</f>
        <v>0</v>
      </c>
      <c r="BF329" s="208">
        <f>IF(N329="snížená",J329,0)</f>
        <v>0</v>
      </c>
      <c r="BG329" s="208">
        <f>IF(N329="zákl. přenesená",J329,0)</f>
        <v>0</v>
      </c>
      <c r="BH329" s="208">
        <f>IF(N329="sníž. přenesená",J329,0)</f>
        <v>0</v>
      </c>
      <c r="BI329" s="208">
        <f>IF(N329="nulová",J329,0)</f>
        <v>0</v>
      </c>
      <c r="BJ329" s="5" t="s">
        <v>26</v>
      </c>
      <c r="BK329" s="208">
        <f>ROUND(I329*H329,2)</f>
        <v>0</v>
      </c>
      <c r="BL329" s="5" t="s">
        <v>150</v>
      </c>
      <c r="BM329" s="5" t="s">
        <v>439</v>
      </c>
    </row>
    <row r="330" spans="2:47" s="32" customFormat="1" ht="22.5">
      <c r="B330" s="25"/>
      <c r="D330" s="300" t="s">
        <v>152</v>
      </c>
      <c r="F330" s="301" t="s">
        <v>153</v>
      </c>
      <c r="I330" s="209"/>
      <c r="L330" s="25"/>
      <c r="M330" s="210"/>
      <c r="N330" s="26"/>
      <c r="O330" s="26"/>
      <c r="P330" s="26"/>
      <c r="Q330" s="26"/>
      <c r="R330" s="26"/>
      <c r="S330" s="26"/>
      <c r="T330" s="60"/>
      <c r="AT330" s="5" t="s">
        <v>152</v>
      </c>
      <c r="AU330" s="5" t="s">
        <v>25</v>
      </c>
    </row>
    <row r="331" spans="2:51" s="32" customFormat="1" ht="12.75">
      <c r="B331" s="25"/>
      <c r="D331" s="300" t="s">
        <v>154</v>
      </c>
      <c r="E331" s="5" t="s">
        <v>5</v>
      </c>
      <c r="F331" s="302" t="s">
        <v>440</v>
      </c>
      <c r="H331" s="303">
        <v>12338.316</v>
      </c>
      <c r="I331" s="209"/>
      <c r="L331" s="25"/>
      <c r="M331" s="210"/>
      <c r="N331" s="26"/>
      <c r="O331" s="26"/>
      <c r="P331" s="26"/>
      <c r="Q331" s="26"/>
      <c r="R331" s="26"/>
      <c r="S331" s="26"/>
      <c r="T331" s="60"/>
      <c r="AT331" s="5" t="s">
        <v>154</v>
      </c>
      <c r="AU331" s="5" t="s">
        <v>25</v>
      </c>
      <c r="AV331" s="32" t="s">
        <v>25</v>
      </c>
      <c r="AW331" s="32" t="s">
        <v>47</v>
      </c>
      <c r="AX331" s="32" t="s">
        <v>83</v>
      </c>
      <c r="AY331" s="5" t="s">
        <v>144</v>
      </c>
    </row>
    <row r="332" spans="2:51" s="32" customFormat="1" ht="12.75">
      <c r="B332" s="25"/>
      <c r="D332" s="300" t="s">
        <v>154</v>
      </c>
      <c r="E332" s="5" t="s">
        <v>5</v>
      </c>
      <c r="F332" s="302" t="s">
        <v>26</v>
      </c>
      <c r="H332" s="303">
        <v>1</v>
      </c>
      <c r="I332" s="209"/>
      <c r="L332" s="25"/>
      <c r="M332" s="210"/>
      <c r="N332" s="26"/>
      <c r="O332" s="26"/>
      <c r="P332" s="26"/>
      <c r="Q332" s="26"/>
      <c r="R332" s="26"/>
      <c r="S332" s="26"/>
      <c r="T332" s="60"/>
      <c r="AT332" s="5" t="s">
        <v>154</v>
      </c>
      <c r="AU332" s="5" t="s">
        <v>25</v>
      </c>
      <c r="AV332" s="32" t="s">
        <v>25</v>
      </c>
      <c r="AW332" s="32" t="s">
        <v>47</v>
      </c>
      <c r="AX332" s="32" t="s">
        <v>26</v>
      </c>
      <c r="AY332" s="5" t="s">
        <v>144</v>
      </c>
    </row>
    <row r="333" spans="2:65" s="32" customFormat="1" ht="25.5" customHeight="1">
      <c r="B333" s="200"/>
      <c r="C333" s="201" t="s">
        <v>441</v>
      </c>
      <c r="D333" s="201" t="s">
        <v>146</v>
      </c>
      <c r="E333" s="202" t="s">
        <v>442</v>
      </c>
      <c r="F333" s="203" t="s">
        <v>443</v>
      </c>
      <c r="G333" s="204" t="s">
        <v>204</v>
      </c>
      <c r="H333" s="205">
        <v>436.6</v>
      </c>
      <c r="I333" s="206"/>
      <c r="J333" s="207">
        <f>ROUND(I333*H333,2)</f>
        <v>0</v>
      </c>
      <c r="K333" s="203" t="s">
        <v>1525</v>
      </c>
      <c r="L333" s="25"/>
      <c r="M333" s="296" t="s">
        <v>5</v>
      </c>
      <c r="N333" s="297" t="s">
        <v>55</v>
      </c>
      <c r="O333" s="26"/>
      <c r="P333" s="298">
        <f>O333*H333</f>
        <v>0</v>
      </c>
      <c r="Q333" s="298">
        <v>0</v>
      </c>
      <c r="R333" s="298">
        <f>Q333*H333</f>
        <v>0</v>
      </c>
      <c r="S333" s="298">
        <v>0</v>
      </c>
      <c r="T333" s="299">
        <f>S333*H333</f>
        <v>0</v>
      </c>
      <c r="AR333" s="5" t="s">
        <v>150</v>
      </c>
      <c r="AT333" s="5" t="s">
        <v>146</v>
      </c>
      <c r="AU333" s="5" t="s">
        <v>25</v>
      </c>
      <c r="AY333" s="5" t="s">
        <v>144</v>
      </c>
      <c r="BE333" s="208">
        <f>IF(N333="základní",J333,0)</f>
        <v>0</v>
      </c>
      <c r="BF333" s="208">
        <f>IF(N333="snížená",J333,0)</f>
        <v>0</v>
      </c>
      <c r="BG333" s="208">
        <f>IF(N333="zákl. přenesená",J333,0)</f>
        <v>0</v>
      </c>
      <c r="BH333" s="208">
        <f>IF(N333="sníž. přenesená",J333,0)</f>
        <v>0</v>
      </c>
      <c r="BI333" s="208">
        <f>IF(N333="nulová",J333,0)</f>
        <v>0</v>
      </c>
      <c r="BJ333" s="5" t="s">
        <v>26</v>
      </c>
      <c r="BK333" s="208">
        <f>ROUND(I333*H333,2)</f>
        <v>0</v>
      </c>
      <c r="BL333" s="5" t="s">
        <v>150</v>
      </c>
      <c r="BM333" s="5" t="s">
        <v>444</v>
      </c>
    </row>
    <row r="334" spans="2:47" s="32" customFormat="1" ht="22.5">
      <c r="B334" s="25"/>
      <c r="D334" s="300" t="s">
        <v>152</v>
      </c>
      <c r="F334" s="301" t="s">
        <v>153</v>
      </c>
      <c r="I334" s="209"/>
      <c r="L334" s="25"/>
      <c r="M334" s="210"/>
      <c r="N334" s="26"/>
      <c r="O334" s="26"/>
      <c r="P334" s="26"/>
      <c r="Q334" s="26"/>
      <c r="R334" s="26"/>
      <c r="S334" s="26"/>
      <c r="T334" s="60"/>
      <c r="AT334" s="5" t="s">
        <v>152</v>
      </c>
      <c r="AU334" s="5" t="s">
        <v>25</v>
      </c>
    </row>
    <row r="335" spans="2:51" s="32" customFormat="1" ht="12.75">
      <c r="B335" s="25"/>
      <c r="D335" s="300" t="s">
        <v>154</v>
      </c>
      <c r="E335" s="5" t="s">
        <v>5</v>
      </c>
      <c r="F335" s="302" t="s">
        <v>445</v>
      </c>
      <c r="H335" s="303">
        <v>436.6</v>
      </c>
      <c r="I335" s="209"/>
      <c r="L335" s="25"/>
      <c r="M335" s="210"/>
      <c r="N335" s="26"/>
      <c r="O335" s="26"/>
      <c r="P335" s="26"/>
      <c r="Q335" s="26"/>
      <c r="R335" s="26"/>
      <c r="S335" s="26"/>
      <c r="T335" s="60"/>
      <c r="AT335" s="5" t="s">
        <v>154</v>
      </c>
      <c r="AU335" s="5" t="s">
        <v>25</v>
      </c>
      <c r="AV335" s="32" t="s">
        <v>25</v>
      </c>
      <c r="AW335" s="32" t="s">
        <v>47</v>
      </c>
      <c r="AX335" s="32" t="s">
        <v>26</v>
      </c>
      <c r="AY335" s="5" t="s">
        <v>144</v>
      </c>
    </row>
    <row r="336" spans="2:65" s="32" customFormat="1" ht="16.5" customHeight="1">
      <c r="B336" s="200"/>
      <c r="C336" s="201" t="s">
        <v>446</v>
      </c>
      <c r="D336" s="201" t="s">
        <v>146</v>
      </c>
      <c r="E336" s="202" t="s">
        <v>447</v>
      </c>
      <c r="F336" s="203" t="s">
        <v>448</v>
      </c>
      <c r="G336" s="204" t="s">
        <v>209</v>
      </c>
      <c r="H336" s="205">
        <v>160</v>
      </c>
      <c r="I336" s="206"/>
      <c r="J336" s="207">
        <f>ROUND(I336*H336,2)</f>
        <v>0</v>
      </c>
      <c r="K336" s="203" t="s">
        <v>1525</v>
      </c>
      <c r="L336" s="25"/>
      <c r="M336" s="296" t="s">
        <v>5</v>
      </c>
      <c r="N336" s="297" t="s">
        <v>55</v>
      </c>
      <c r="O336" s="26"/>
      <c r="P336" s="298">
        <f>O336*H336</f>
        <v>0</v>
      </c>
      <c r="Q336" s="298">
        <v>0</v>
      </c>
      <c r="R336" s="298">
        <f>Q336*H336</f>
        <v>0</v>
      </c>
      <c r="S336" s="298">
        <v>0</v>
      </c>
      <c r="T336" s="299">
        <f>S336*H336</f>
        <v>0</v>
      </c>
      <c r="AR336" s="5" t="s">
        <v>150</v>
      </c>
      <c r="AT336" s="5" t="s">
        <v>146</v>
      </c>
      <c r="AU336" s="5" t="s">
        <v>25</v>
      </c>
      <c r="AY336" s="5" t="s">
        <v>144</v>
      </c>
      <c r="BE336" s="208">
        <f>IF(N336="základní",J336,0)</f>
        <v>0</v>
      </c>
      <c r="BF336" s="208">
        <f>IF(N336="snížená",J336,0)</f>
        <v>0</v>
      </c>
      <c r="BG336" s="208">
        <f>IF(N336="zákl. přenesená",J336,0)</f>
        <v>0</v>
      </c>
      <c r="BH336" s="208">
        <f>IF(N336="sníž. přenesená",J336,0)</f>
        <v>0</v>
      </c>
      <c r="BI336" s="208">
        <f>IF(N336="nulová",J336,0)</f>
        <v>0</v>
      </c>
      <c r="BJ336" s="5" t="s">
        <v>26</v>
      </c>
      <c r="BK336" s="208">
        <f>ROUND(I336*H336,2)</f>
        <v>0</v>
      </c>
      <c r="BL336" s="5" t="s">
        <v>150</v>
      </c>
      <c r="BM336" s="5" t="s">
        <v>449</v>
      </c>
    </row>
    <row r="337" spans="2:47" s="32" customFormat="1" ht="22.5">
      <c r="B337" s="25"/>
      <c r="D337" s="300" t="s">
        <v>152</v>
      </c>
      <c r="F337" s="301" t="s">
        <v>153</v>
      </c>
      <c r="I337" s="209"/>
      <c r="L337" s="25"/>
      <c r="M337" s="210"/>
      <c r="N337" s="26"/>
      <c r="O337" s="26"/>
      <c r="P337" s="26"/>
      <c r="Q337" s="26"/>
      <c r="R337" s="26"/>
      <c r="S337" s="26"/>
      <c r="T337" s="60"/>
      <c r="AT337" s="5" t="s">
        <v>152</v>
      </c>
      <c r="AU337" s="5" t="s">
        <v>25</v>
      </c>
    </row>
    <row r="338" spans="2:51" s="32" customFormat="1" ht="12.75">
      <c r="B338" s="25"/>
      <c r="D338" s="300" t="s">
        <v>154</v>
      </c>
      <c r="E338" s="5" t="s">
        <v>5</v>
      </c>
      <c r="F338" s="302" t="s">
        <v>450</v>
      </c>
      <c r="H338" s="303">
        <v>159.651</v>
      </c>
      <c r="I338" s="209"/>
      <c r="L338" s="25"/>
      <c r="M338" s="210"/>
      <c r="N338" s="26"/>
      <c r="O338" s="26"/>
      <c r="P338" s="26"/>
      <c r="Q338" s="26"/>
      <c r="R338" s="26"/>
      <c r="S338" s="26"/>
      <c r="T338" s="60"/>
      <c r="AT338" s="5" t="s">
        <v>154</v>
      </c>
      <c r="AU338" s="5" t="s">
        <v>25</v>
      </c>
      <c r="AV338" s="32" t="s">
        <v>25</v>
      </c>
      <c r="AW338" s="32" t="s">
        <v>47</v>
      </c>
      <c r="AX338" s="32" t="s">
        <v>83</v>
      </c>
      <c r="AY338" s="5" t="s">
        <v>144</v>
      </c>
    </row>
    <row r="339" spans="2:51" s="32" customFormat="1" ht="12.75">
      <c r="B339" s="25"/>
      <c r="D339" s="300" t="s">
        <v>154</v>
      </c>
      <c r="E339" s="5" t="s">
        <v>5</v>
      </c>
      <c r="F339" s="302" t="s">
        <v>451</v>
      </c>
      <c r="H339" s="303">
        <v>160</v>
      </c>
      <c r="I339" s="209"/>
      <c r="L339" s="25"/>
      <c r="M339" s="210"/>
      <c r="N339" s="26"/>
      <c r="O339" s="26"/>
      <c r="P339" s="26"/>
      <c r="Q339" s="26"/>
      <c r="R339" s="26"/>
      <c r="S339" s="26"/>
      <c r="T339" s="60"/>
      <c r="AT339" s="5" t="s">
        <v>154</v>
      </c>
      <c r="AU339" s="5" t="s">
        <v>25</v>
      </c>
      <c r="AV339" s="32" t="s">
        <v>25</v>
      </c>
      <c r="AW339" s="32" t="s">
        <v>47</v>
      </c>
      <c r="AX339" s="32" t="s">
        <v>26</v>
      </c>
      <c r="AY339" s="5" t="s">
        <v>144</v>
      </c>
    </row>
    <row r="340" spans="2:65" s="32" customFormat="1" ht="16.5" customHeight="1">
      <c r="B340" s="200"/>
      <c r="C340" s="201" t="s">
        <v>452</v>
      </c>
      <c r="D340" s="201" t="s">
        <v>146</v>
      </c>
      <c r="E340" s="202" t="s">
        <v>453</v>
      </c>
      <c r="F340" s="203" t="s">
        <v>454</v>
      </c>
      <c r="G340" s="204" t="s">
        <v>455</v>
      </c>
      <c r="H340" s="205">
        <v>350</v>
      </c>
      <c r="I340" s="206"/>
      <c r="J340" s="207">
        <f>ROUND(I340*H340,2)</f>
        <v>0</v>
      </c>
      <c r="K340" s="203" t="s">
        <v>1525</v>
      </c>
      <c r="L340" s="25"/>
      <c r="M340" s="296" t="s">
        <v>5</v>
      </c>
      <c r="N340" s="297" t="s">
        <v>55</v>
      </c>
      <c r="O340" s="26"/>
      <c r="P340" s="298">
        <f>O340*H340</f>
        <v>0</v>
      </c>
      <c r="Q340" s="298">
        <v>0</v>
      </c>
      <c r="R340" s="298">
        <f>Q340*H340</f>
        <v>0</v>
      </c>
      <c r="S340" s="298">
        <v>0</v>
      </c>
      <c r="T340" s="299">
        <f>S340*H340</f>
        <v>0</v>
      </c>
      <c r="AR340" s="5" t="s">
        <v>150</v>
      </c>
      <c r="AT340" s="5" t="s">
        <v>146</v>
      </c>
      <c r="AU340" s="5" t="s">
        <v>25</v>
      </c>
      <c r="AY340" s="5" t="s">
        <v>144</v>
      </c>
      <c r="BE340" s="208">
        <f>IF(N340="základní",J340,0)</f>
        <v>0</v>
      </c>
      <c r="BF340" s="208">
        <f>IF(N340="snížená",J340,0)</f>
        <v>0</v>
      </c>
      <c r="BG340" s="208">
        <f>IF(N340="zákl. přenesená",J340,0)</f>
        <v>0</v>
      </c>
      <c r="BH340" s="208">
        <f>IF(N340="sníž. přenesená",J340,0)</f>
        <v>0</v>
      </c>
      <c r="BI340" s="208">
        <f>IF(N340="nulová",J340,0)</f>
        <v>0</v>
      </c>
      <c r="BJ340" s="5" t="s">
        <v>26</v>
      </c>
      <c r="BK340" s="208">
        <f>ROUND(I340*H340,2)</f>
        <v>0</v>
      </c>
      <c r="BL340" s="5" t="s">
        <v>150</v>
      </c>
      <c r="BM340" s="5" t="s">
        <v>456</v>
      </c>
    </row>
    <row r="341" spans="2:47" s="32" customFormat="1" ht="22.5">
      <c r="B341" s="25"/>
      <c r="D341" s="300" t="s">
        <v>152</v>
      </c>
      <c r="F341" s="301" t="s">
        <v>153</v>
      </c>
      <c r="I341" s="209"/>
      <c r="L341" s="25"/>
      <c r="M341" s="210"/>
      <c r="N341" s="26"/>
      <c r="O341" s="26"/>
      <c r="P341" s="26"/>
      <c r="Q341" s="26"/>
      <c r="R341" s="26"/>
      <c r="S341" s="26"/>
      <c r="T341" s="60"/>
      <c r="AT341" s="5" t="s">
        <v>152</v>
      </c>
      <c r="AU341" s="5" t="s">
        <v>25</v>
      </c>
    </row>
    <row r="342" spans="2:65" s="32" customFormat="1" ht="16.5" customHeight="1">
      <c r="B342" s="200"/>
      <c r="C342" s="201" t="s">
        <v>457</v>
      </c>
      <c r="D342" s="201" t="s">
        <v>146</v>
      </c>
      <c r="E342" s="202" t="s">
        <v>458</v>
      </c>
      <c r="F342" s="203" t="s">
        <v>459</v>
      </c>
      <c r="G342" s="204" t="s">
        <v>204</v>
      </c>
      <c r="H342" s="205">
        <v>218.3</v>
      </c>
      <c r="I342" s="206"/>
      <c r="J342" s="207">
        <f>ROUND(I342*H342,2)</f>
        <v>0</v>
      </c>
      <c r="K342" s="203" t="s">
        <v>1525</v>
      </c>
      <c r="L342" s="25"/>
      <c r="M342" s="296" t="s">
        <v>5</v>
      </c>
      <c r="N342" s="297" t="s">
        <v>55</v>
      </c>
      <c r="O342" s="26"/>
      <c r="P342" s="298">
        <f>O342*H342</f>
        <v>0</v>
      </c>
      <c r="Q342" s="298">
        <v>0</v>
      </c>
      <c r="R342" s="298">
        <f>Q342*H342</f>
        <v>0</v>
      </c>
      <c r="S342" s="298">
        <v>0</v>
      </c>
      <c r="T342" s="299">
        <f>S342*H342</f>
        <v>0</v>
      </c>
      <c r="AR342" s="5" t="s">
        <v>150</v>
      </c>
      <c r="AT342" s="5" t="s">
        <v>146</v>
      </c>
      <c r="AU342" s="5" t="s">
        <v>25</v>
      </c>
      <c r="AY342" s="5" t="s">
        <v>144</v>
      </c>
      <c r="BE342" s="208">
        <f>IF(N342="základní",J342,0)</f>
        <v>0</v>
      </c>
      <c r="BF342" s="208">
        <f>IF(N342="snížená",J342,0)</f>
        <v>0</v>
      </c>
      <c r="BG342" s="208">
        <f>IF(N342="zákl. přenesená",J342,0)</f>
        <v>0</v>
      </c>
      <c r="BH342" s="208">
        <f>IF(N342="sníž. přenesená",J342,0)</f>
        <v>0</v>
      </c>
      <c r="BI342" s="208">
        <f>IF(N342="nulová",J342,0)</f>
        <v>0</v>
      </c>
      <c r="BJ342" s="5" t="s">
        <v>26</v>
      </c>
      <c r="BK342" s="208">
        <f>ROUND(I342*H342,2)</f>
        <v>0</v>
      </c>
      <c r="BL342" s="5" t="s">
        <v>150</v>
      </c>
      <c r="BM342" s="5" t="s">
        <v>460</v>
      </c>
    </row>
    <row r="343" spans="2:47" s="32" customFormat="1" ht="22.5">
      <c r="B343" s="25"/>
      <c r="D343" s="300" t="s">
        <v>152</v>
      </c>
      <c r="F343" s="301" t="s">
        <v>153</v>
      </c>
      <c r="I343" s="209"/>
      <c r="L343" s="25"/>
      <c r="M343" s="210"/>
      <c r="N343" s="26"/>
      <c r="O343" s="26"/>
      <c r="P343" s="26"/>
      <c r="Q343" s="26"/>
      <c r="R343" s="26"/>
      <c r="S343" s="26"/>
      <c r="T343" s="60"/>
      <c r="AT343" s="5" t="s">
        <v>152</v>
      </c>
      <c r="AU343" s="5" t="s">
        <v>25</v>
      </c>
    </row>
    <row r="344" spans="2:65" s="32" customFormat="1" ht="16.5" customHeight="1">
      <c r="B344" s="200"/>
      <c r="C344" s="201" t="s">
        <v>461</v>
      </c>
      <c r="D344" s="201" t="s">
        <v>146</v>
      </c>
      <c r="E344" s="202" t="s">
        <v>462</v>
      </c>
      <c r="F344" s="203" t="s">
        <v>463</v>
      </c>
      <c r="G344" s="204" t="s">
        <v>464</v>
      </c>
      <c r="H344" s="205">
        <v>2</v>
      </c>
      <c r="I344" s="206"/>
      <c r="J344" s="207">
        <f>ROUND(I344*H344,2)</f>
        <v>0</v>
      </c>
      <c r="K344" s="203" t="s">
        <v>1525</v>
      </c>
      <c r="L344" s="25"/>
      <c r="M344" s="296" t="s">
        <v>5</v>
      </c>
      <c r="N344" s="297" t="s">
        <v>55</v>
      </c>
      <c r="O344" s="26"/>
      <c r="P344" s="298">
        <f>O344*H344</f>
        <v>0</v>
      </c>
      <c r="Q344" s="298">
        <v>0</v>
      </c>
      <c r="R344" s="298">
        <f>Q344*H344</f>
        <v>0</v>
      </c>
      <c r="S344" s="298">
        <v>0</v>
      </c>
      <c r="T344" s="299">
        <f>S344*H344</f>
        <v>0</v>
      </c>
      <c r="AR344" s="5" t="s">
        <v>150</v>
      </c>
      <c r="AT344" s="5" t="s">
        <v>146</v>
      </c>
      <c r="AU344" s="5" t="s">
        <v>25</v>
      </c>
      <c r="AY344" s="5" t="s">
        <v>144</v>
      </c>
      <c r="BE344" s="208">
        <f>IF(N344="základní",J344,0)</f>
        <v>0</v>
      </c>
      <c r="BF344" s="208">
        <f>IF(N344="snížená",J344,0)</f>
        <v>0</v>
      </c>
      <c r="BG344" s="208">
        <f>IF(N344="zákl. přenesená",J344,0)</f>
        <v>0</v>
      </c>
      <c r="BH344" s="208">
        <f>IF(N344="sníž. přenesená",J344,0)</f>
        <v>0</v>
      </c>
      <c r="BI344" s="208">
        <f>IF(N344="nulová",J344,0)</f>
        <v>0</v>
      </c>
      <c r="BJ344" s="5" t="s">
        <v>26</v>
      </c>
      <c r="BK344" s="208">
        <f>ROUND(I344*H344,2)</f>
        <v>0</v>
      </c>
      <c r="BL344" s="5" t="s">
        <v>150</v>
      </c>
      <c r="BM344" s="5" t="s">
        <v>465</v>
      </c>
    </row>
    <row r="345" spans="2:47" s="32" customFormat="1" ht="22.5">
      <c r="B345" s="25"/>
      <c r="D345" s="300" t="s">
        <v>152</v>
      </c>
      <c r="F345" s="301" t="s">
        <v>153</v>
      </c>
      <c r="I345" s="209"/>
      <c r="L345" s="25"/>
      <c r="M345" s="210"/>
      <c r="N345" s="26"/>
      <c r="O345" s="26"/>
      <c r="P345" s="26"/>
      <c r="Q345" s="26"/>
      <c r="R345" s="26"/>
      <c r="S345" s="26"/>
      <c r="T345" s="60"/>
      <c r="AT345" s="5" t="s">
        <v>152</v>
      </c>
      <c r="AU345" s="5" t="s">
        <v>25</v>
      </c>
    </row>
    <row r="346" spans="2:65" s="32" customFormat="1" ht="16.5" customHeight="1">
      <c r="B346" s="200"/>
      <c r="C346" s="201" t="s">
        <v>466</v>
      </c>
      <c r="D346" s="201" t="s">
        <v>146</v>
      </c>
      <c r="E346" s="202" t="s">
        <v>467</v>
      </c>
      <c r="F346" s="203" t="s">
        <v>468</v>
      </c>
      <c r="G346" s="204" t="s">
        <v>464</v>
      </c>
      <c r="H346" s="205">
        <v>11</v>
      </c>
      <c r="I346" s="206"/>
      <c r="J346" s="207">
        <f>ROUND(I346*H346,2)</f>
        <v>0</v>
      </c>
      <c r="K346" s="203" t="s">
        <v>1525</v>
      </c>
      <c r="L346" s="25"/>
      <c r="M346" s="296" t="s">
        <v>5</v>
      </c>
      <c r="N346" s="297" t="s">
        <v>55</v>
      </c>
      <c r="O346" s="26"/>
      <c r="P346" s="298">
        <f>O346*H346</f>
        <v>0</v>
      </c>
      <c r="Q346" s="298">
        <v>0</v>
      </c>
      <c r="R346" s="298">
        <f>Q346*H346</f>
        <v>0</v>
      </c>
      <c r="S346" s="298">
        <v>0</v>
      </c>
      <c r="T346" s="299">
        <f>S346*H346</f>
        <v>0</v>
      </c>
      <c r="AR346" s="5" t="s">
        <v>150</v>
      </c>
      <c r="AT346" s="5" t="s">
        <v>146</v>
      </c>
      <c r="AU346" s="5" t="s">
        <v>25</v>
      </c>
      <c r="AY346" s="5" t="s">
        <v>144</v>
      </c>
      <c r="BE346" s="208">
        <f>IF(N346="základní",J346,0)</f>
        <v>0</v>
      </c>
      <c r="BF346" s="208">
        <f>IF(N346="snížená",J346,0)</f>
        <v>0</v>
      </c>
      <c r="BG346" s="208">
        <f>IF(N346="zákl. přenesená",J346,0)</f>
        <v>0</v>
      </c>
      <c r="BH346" s="208">
        <f>IF(N346="sníž. přenesená",J346,0)</f>
        <v>0</v>
      </c>
      <c r="BI346" s="208">
        <f>IF(N346="nulová",J346,0)</f>
        <v>0</v>
      </c>
      <c r="BJ346" s="5" t="s">
        <v>26</v>
      </c>
      <c r="BK346" s="208">
        <f>ROUND(I346*H346,2)</f>
        <v>0</v>
      </c>
      <c r="BL346" s="5" t="s">
        <v>150</v>
      </c>
      <c r="BM346" s="5" t="s">
        <v>469</v>
      </c>
    </row>
    <row r="347" spans="2:47" s="32" customFormat="1" ht="22.5">
      <c r="B347" s="25"/>
      <c r="D347" s="300" t="s">
        <v>152</v>
      </c>
      <c r="F347" s="301" t="s">
        <v>153</v>
      </c>
      <c r="I347" s="209"/>
      <c r="L347" s="25"/>
      <c r="M347" s="210"/>
      <c r="N347" s="26"/>
      <c r="O347" s="26"/>
      <c r="P347" s="26"/>
      <c r="Q347" s="26"/>
      <c r="R347" s="26"/>
      <c r="S347" s="26"/>
      <c r="T347" s="60"/>
      <c r="AT347" s="5" t="s">
        <v>152</v>
      </c>
      <c r="AU347" s="5" t="s">
        <v>25</v>
      </c>
    </row>
    <row r="348" spans="2:51" s="32" customFormat="1" ht="12.75">
      <c r="B348" s="25"/>
      <c r="D348" s="300" t="s">
        <v>154</v>
      </c>
      <c r="E348" s="5" t="s">
        <v>5</v>
      </c>
      <c r="F348" s="302" t="s">
        <v>470</v>
      </c>
      <c r="H348" s="303">
        <v>11</v>
      </c>
      <c r="I348" s="209"/>
      <c r="L348" s="25"/>
      <c r="M348" s="210"/>
      <c r="N348" s="26"/>
      <c r="O348" s="26"/>
      <c r="P348" s="26"/>
      <c r="Q348" s="26"/>
      <c r="R348" s="26"/>
      <c r="S348" s="26"/>
      <c r="T348" s="60"/>
      <c r="AT348" s="5" t="s">
        <v>154</v>
      </c>
      <c r="AU348" s="5" t="s">
        <v>25</v>
      </c>
      <c r="AV348" s="32" t="s">
        <v>25</v>
      </c>
      <c r="AW348" s="32" t="s">
        <v>47</v>
      </c>
      <c r="AX348" s="32" t="s">
        <v>26</v>
      </c>
      <c r="AY348" s="5" t="s">
        <v>144</v>
      </c>
    </row>
    <row r="349" spans="2:65" s="32" customFormat="1" ht="16.5" customHeight="1">
      <c r="B349" s="200"/>
      <c r="C349" s="201" t="s">
        <v>471</v>
      </c>
      <c r="D349" s="201" t="s">
        <v>146</v>
      </c>
      <c r="E349" s="202" t="s">
        <v>472</v>
      </c>
      <c r="F349" s="203" t="s">
        <v>473</v>
      </c>
      <c r="G349" s="204" t="s">
        <v>464</v>
      </c>
      <c r="H349" s="205">
        <v>11</v>
      </c>
      <c r="I349" s="206"/>
      <c r="J349" s="207">
        <f>ROUND(I349*H349,2)</f>
        <v>0</v>
      </c>
      <c r="K349" s="203" t="s">
        <v>1525</v>
      </c>
      <c r="L349" s="25"/>
      <c r="M349" s="296" t="s">
        <v>5</v>
      </c>
      <c r="N349" s="297" t="s">
        <v>55</v>
      </c>
      <c r="O349" s="26"/>
      <c r="P349" s="298">
        <f>O349*H349</f>
        <v>0</v>
      </c>
      <c r="Q349" s="298">
        <v>0</v>
      </c>
      <c r="R349" s="298">
        <f>Q349*H349</f>
        <v>0</v>
      </c>
      <c r="S349" s="298">
        <v>0</v>
      </c>
      <c r="T349" s="299">
        <f>S349*H349</f>
        <v>0</v>
      </c>
      <c r="AR349" s="5" t="s">
        <v>150</v>
      </c>
      <c r="AT349" s="5" t="s">
        <v>146</v>
      </c>
      <c r="AU349" s="5" t="s">
        <v>25</v>
      </c>
      <c r="AY349" s="5" t="s">
        <v>144</v>
      </c>
      <c r="BE349" s="208">
        <f>IF(N349="základní",J349,0)</f>
        <v>0</v>
      </c>
      <c r="BF349" s="208">
        <f>IF(N349="snížená",J349,0)</f>
        <v>0</v>
      </c>
      <c r="BG349" s="208">
        <f>IF(N349="zákl. přenesená",J349,0)</f>
        <v>0</v>
      </c>
      <c r="BH349" s="208">
        <f>IF(N349="sníž. přenesená",J349,0)</f>
        <v>0</v>
      </c>
      <c r="BI349" s="208">
        <f>IF(N349="nulová",J349,0)</f>
        <v>0</v>
      </c>
      <c r="BJ349" s="5" t="s">
        <v>26</v>
      </c>
      <c r="BK349" s="208">
        <f>ROUND(I349*H349,2)</f>
        <v>0</v>
      </c>
      <c r="BL349" s="5" t="s">
        <v>150</v>
      </c>
      <c r="BM349" s="5" t="s">
        <v>474</v>
      </c>
    </row>
    <row r="350" spans="2:47" s="32" customFormat="1" ht="22.5">
      <c r="B350" s="25"/>
      <c r="D350" s="300" t="s">
        <v>152</v>
      </c>
      <c r="F350" s="301" t="s">
        <v>153</v>
      </c>
      <c r="I350" s="209"/>
      <c r="L350" s="25"/>
      <c r="M350" s="210"/>
      <c r="N350" s="26"/>
      <c r="O350" s="26"/>
      <c r="P350" s="26"/>
      <c r="Q350" s="26"/>
      <c r="R350" s="26"/>
      <c r="S350" s="26"/>
      <c r="T350" s="60"/>
      <c r="AT350" s="5" t="s">
        <v>152</v>
      </c>
      <c r="AU350" s="5" t="s">
        <v>25</v>
      </c>
    </row>
    <row r="351" spans="2:51" s="32" customFormat="1" ht="12.75">
      <c r="B351" s="25"/>
      <c r="D351" s="300" t="s">
        <v>154</v>
      </c>
      <c r="E351" s="5" t="s">
        <v>5</v>
      </c>
      <c r="F351" s="302" t="s">
        <v>470</v>
      </c>
      <c r="H351" s="303">
        <v>11</v>
      </c>
      <c r="I351" s="209"/>
      <c r="L351" s="25"/>
      <c r="M351" s="210"/>
      <c r="N351" s="26"/>
      <c r="O351" s="26"/>
      <c r="P351" s="26"/>
      <c r="Q351" s="26"/>
      <c r="R351" s="26"/>
      <c r="S351" s="26"/>
      <c r="T351" s="60"/>
      <c r="AT351" s="5" t="s">
        <v>154</v>
      </c>
      <c r="AU351" s="5" t="s">
        <v>25</v>
      </c>
      <c r="AV351" s="32" t="s">
        <v>25</v>
      </c>
      <c r="AW351" s="32" t="s">
        <v>47</v>
      </c>
      <c r="AX351" s="32" t="s">
        <v>26</v>
      </c>
      <c r="AY351" s="5" t="s">
        <v>144</v>
      </c>
    </row>
    <row r="352" spans="2:65" s="32" customFormat="1" ht="16.5" customHeight="1">
      <c r="B352" s="200"/>
      <c r="C352" s="201" t="s">
        <v>475</v>
      </c>
      <c r="D352" s="201" t="s">
        <v>146</v>
      </c>
      <c r="E352" s="202" t="s">
        <v>476</v>
      </c>
      <c r="F352" s="203" t="s">
        <v>477</v>
      </c>
      <c r="G352" s="204" t="s">
        <v>455</v>
      </c>
      <c r="H352" s="205">
        <v>350</v>
      </c>
      <c r="I352" s="206"/>
      <c r="J352" s="207">
        <f>ROUND(I352*H352,2)</f>
        <v>0</v>
      </c>
      <c r="K352" s="203" t="s">
        <v>1525</v>
      </c>
      <c r="L352" s="25"/>
      <c r="M352" s="296" t="s">
        <v>5</v>
      </c>
      <c r="N352" s="297" t="s">
        <v>55</v>
      </c>
      <c r="O352" s="26"/>
      <c r="P352" s="298">
        <f>O352*H352</f>
        <v>0</v>
      </c>
      <c r="Q352" s="298">
        <v>0</v>
      </c>
      <c r="R352" s="298">
        <f>Q352*H352</f>
        <v>0</v>
      </c>
      <c r="S352" s="298">
        <v>0</v>
      </c>
      <c r="T352" s="299">
        <f>S352*H352</f>
        <v>0</v>
      </c>
      <c r="AR352" s="5" t="s">
        <v>150</v>
      </c>
      <c r="AT352" s="5" t="s">
        <v>146</v>
      </c>
      <c r="AU352" s="5" t="s">
        <v>25</v>
      </c>
      <c r="AY352" s="5" t="s">
        <v>144</v>
      </c>
      <c r="BE352" s="208">
        <f>IF(N352="základní",J352,0)</f>
        <v>0</v>
      </c>
      <c r="BF352" s="208">
        <f>IF(N352="snížená",J352,0)</f>
        <v>0</v>
      </c>
      <c r="BG352" s="208">
        <f>IF(N352="zákl. přenesená",J352,0)</f>
        <v>0</v>
      </c>
      <c r="BH352" s="208">
        <f>IF(N352="sníž. přenesená",J352,0)</f>
        <v>0</v>
      </c>
      <c r="BI352" s="208">
        <f>IF(N352="nulová",J352,0)</f>
        <v>0</v>
      </c>
      <c r="BJ352" s="5" t="s">
        <v>26</v>
      </c>
      <c r="BK352" s="208">
        <f>ROUND(I352*H352,2)</f>
        <v>0</v>
      </c>
      <c r="BL352" s="5" t="s">
        <v>150</v>
      </c>
      <c r="BM352" s="5" t="s">
        <v>478</v>
      </c>
    </row>
    <row r="353" spans="2:47" s="32" customFormat="1" ht="22.5">
      <c r="B353" s="25"/>
      <c r="D353" s="300" t="s">
        <v>152</v>
      </c>
      <c r="F353" s="301" t="s">
        <v>153</v>
      </c>
      <c r="I353" s="209"/>
      <c r="L353" s="25"/>
      <c r="M353" s="210"/>
      <c r="N353" s="26"/>
      <c r="O353" s="26"/>
      <c r="P353" s="26"/>
      <c r="Q353" s="26"/>
      <c r="R353" s="26"/>
      <c r="S353" s="26"/>
      <c r="T353" s="60"/>
      <c r="AT353" s="5" t="s">
        <v>152</v>
      </c>
      <c r="AU353" s="5" t="s">
        <v>25</v>
      </c>
    </row>
    <row r="354" spans="2:63" s="284" customFormat="1" ht="29.25" customHeight="1">
      <c r="B354" s="283"/>
      <c r="D354" s="285" t="s">
        <v>82</v>
      </c>
      <c r="E354" s="294" t="s">
        <v>150</v>
      </c>
      <c r="F354" s="294" t="s">
        <v>479</v>
      </c>
      <c r="I354" s="287"/>
      <c r="J354" s="295">
        <f>BK354</f>
        <v>0</v>
      </c>
      <c r="L354" s="283"/>
      <c r="M354" s="289"/>
      <c r="N354" s="290"/>
      <c r="O354" s="290"/>
      <c r="P354" s="291">
        <f>SUM(P355:P384)</f>
        <v>0</v>
      </c>
      <c r="Q354" s="290"/>
      <c r="R354" s="291">
        <f>SUM(R355:R384)</f>
        <v>237.22742351999997</v>
      </c>
      <c r="S354" s="290"/>
      <c r="T354" s="292">
        <f>SUM(T355:T384)</f>
        <v>0</v>
      </c>
      <c r="AR354" s="285" t="s">
        <v>26</v>
      </c>
      <c r="AT354" s="293" t="s">
        <v>82</v>
      </c>
      <c r="AU354" s="293" t="s">
        <v>26</v>
      </c>
      <c r="AY354" s="285" t="s">
        <v>144</v>
      </c>
      <c r="BK354" s="208">
        <f>SUM(BK355:BK384)</f>
        <v>0</v>
      </c>
    </row>
    <row r="355" spans="2:65" s="32" customFormat="1" ht="16.5" customHeight="1">
      <c r="B355" s="200"/>
      <c r="C355" s="201" t="s">
        <v>480</v>
      </c>
      <c r="D355" s="201" t="s">
        <v>146</v>
      </c>
      <c r="E355" s="202" t="s">
        <v>481</v>
      </c>
      <c r="F355" s="203" t="s">
        <v>482</v>
      </c>
      <c r="G355" s="204" t="s">
        <v>234</v>
      </c>
      <c r="H355" s="205">
        <v>94.8</v>
      </c>
      <c r="I355" s="206"/>
      <c r="J355" s="207">
        <f>ROUND(I355*H355,2)</f>
        <v>0</v>
      </c>
      <c r="K355" s="203" t="s">
        <v>1525</v>
      </c>
      <c r="L355" s="25"/>
      <c r="M355" s="296" t="s">
        <v>5</v>
      </c>
      <c r="N355" s="297" t="s">
        <v>55</v>
      </c>
      <c r="O355" s="26"/>
      <c r="P355" s="298">
        <f>O355*H355</f>
        <v>0</v>
      </c>
      <c r="Q355" s="298">
        <v>1.7034</v>
      </c>
      <c r="R355" s="298">
        <f>Q355*H355</f>
        <v>161.48232</v>
      </c>
      <c r="S355" s="298">
        <v>0</v>
      </c>
      <c r="T355" s="299">
        <f>S355*H355</f>
        <v>0</v>
      </c>
      <c r="AR355" s="5" t="s">
        <v>150</v>
      </c>
      <c r="AT355" s="5" t="s">
        <v>146</v>
      </c>
      <c r="AU355" s="5" t="s">
        <v>25</v>
      </c>
      <c r="AY355" s="5" t="s">
        <v>144</v>
      </c>
      <c r="BE355" s="208">
        <f>IF(N355="základní",J355,0)</f>
        <v>0</v>
      </c>
      <c r="BF355" s="208">
        <f>IF(N355="snížená",J355,0)</f>
        <v>0</v>
      </c>
      <c r="BG355" s="208">
        <f>IF(N355="zákl. přenesená",J355,0)</f>
        <v>0</v>
      </c>
      <c r="BH355" s="208">
        <f>IF(N355="sníž. přenesená",J355,0)</f>
        <v>0</v>
      </c>
      <c r="BI355" s="208">
        <f>IF(N355="nulová",J355,0)</f>
        <v>0</v>
      </c>
      <c r="BJ355" s="5" t="s">
        <v>26</v>
      </c>
      <c r="BK355" s="208">
        <f>ROUND(I355*H355,2)</f>
        <v>0</v>
      </c>
      <c r="BL355" s="5" t="s">
        <v>150</v>
      </c>
      <c r="BM355" s="5" t="s">
        <v>483</v>
      </c>
    </row>
    <row r="356" spans="2:47" s="32" customFormat="1" ht="12.75">
      <c r="B356" s="25"/>
      <c r="D356" s="300" t="s">
        <v>159</v>
      </c>
      <c r="F356" s="214" t="s">
        <v>484</v>
      </c>
      <c r="I356" s="209"/>
      <c r="L356" s="25"/>
      <c r="M356" s="210"/>
      <c r="N356" s="26"/>
      <c r="O356" s="26"/>
      <c r="P356" s="26"/>
      <c r="Q356" s="26"/>
      <c r="R356" s="26"/>
      <c r="S356" s="26"/>
      <c r="T356" s="60"/>
      <c r="AT356" s="5" t="s">
        <v>159</v>
      </c>
      <c r="AU356" s="5" t="s">
        <v>25</v>
      </c>
    </row>
    <row r="357" spans="2:47" s="32" customFormat="1" ht="22.5">
      <c r="B357" s="25"/>
      <c r="D357" s="300" t="s">
        <v>152</v>
      </c>
      <c r="F357" s="301" t="s">
        <v>153</v>
      </c>
      <c r="I357" s="209"/>
      <c r="L357" s="25"/>
      <c r="M357" s="210"/>
      <c r="N357" s="26"/>
      <c r="O357" s="26"/>
      <c r="P357" s="26"/>
      <c r="Q357" s="26"/>
      <c r="R357" s="26"/>
      <c r="S357" s="26"/>
      <c r="T357" s="60"/>
      <c r="AT357" s="5" t="s">
        <v>152</v>
      </c>
      <c r="AU357" s="5" t="s">
        <v>25</v>
      </c>
    </row>
    <row r="358" spans="2:51" s="32" customFormat="1" ht="12.75">
      <c r="B358" s="25"/>
      <c r="D358" s="300" t="s">
        <v>154</v>
      </c>
      <c r="E358" s="5" t="s">
        <v>5</v>
      </c>
      <c r="F358" s="302" t="s">
        <v>485</v>
      </c>
      <c r="H358" s="303">
        <v>7.7</v>
      </c>
      <c r="I358" s="209"/>
      <c r="L358" s="25"/>
      <c r="M358" s="210"/>
      <c r="N358" s="26"/>
      <c r="O358" s="26"/>
      <c r="P358" s="26"/>
      <c r="Q358" s="26"/>
      <c r="R358" s="26"/>
      <c r="S358" s="26"/>
      <c r="T358" s="60"/>
      <c r="AT358" s="5" t="s">
        <v>154</v>
      </c>
      <c r="AU358" s="5" t="s">
        <v>25</v>
      </c>
      <c r="AV358" s="32" t="s">
        <v>25</v>
      </c>
      <c r="AW358" s="32" t="s">
        <v>47</v>
      </c>
      <c r="AX358" s="32" t="s">
        <v>83</v>
      </c>
      <c r="AY358" s="5" t="s">
        <v>144</v>
      </c>
    </row>
    <row r="359" spans="2:51" s="32" customFormat="1" ht="12.75">
      <c r="B359" s="25"/>
      <c r="D359" s="300" t="s">
        <v>154</v>
      </c>
      <c r="E359" s="5" t="s">
        <v>5</v>
      </c>
      <c r="F359" s="302" t="s">
        <v>486</v>
      </c>
      <c r="H359" s="303">
        <v>18.844</v>
      </c>
      <c r="I359" s="209"/>
      <c r="L359" s="25"/>
      <c r="M359" s="210"/>
      <c r="N359" s="26"/>
      <c r="O359" s="26"/>
      <c r="P359" s="26"/>
      <c r="Q359" s="26"/>
      <c r="R359" s="26"/>
      <c r="S359" s="26"/>
      <c r="T359" s="60"/>
      <c r="AT359" s="5" t="s">
        <v>154</v>
      </c>
      <c r="AU359" s="5" t="s">
        <v>25</v>
      </c>
      <c r="AV359" s="32" t="s">
        <v>25</v>
      </c>
      <c r="AW359" s="32" t="s">
        <v>47</v>
      </c>
      <c r="AX359" s="32" t="s">
        <v>83</v>
      </c>
      <c r="AY359" s="5" t="s">
        <v>144</v>
      </c>
    </row>
    <row r="360" spans="2:51" s="32" customFormat="1" ht="12.75">
      <c r="B360" s="25"/>
      <c r="D360" s="300" t="s">
        <v>154</v>
      </c>
      <c r="E360" s="5" t="s">
        <v>5</v>
      </c>
      <c r="F360" s="302" t="s">
        <v>487</v>
      </c>
      <c r="H360" s="303">
        <v>68.256</v>
      </c>
      <c r="I360" s="209"/>
      <c r="L360" s="25"/>
      <c r="M360" s="210"/>
      <c r="N360" s="26"/>
      <c r="O360" s="26"/>
      <c r="P360" s="26"/>
      <c r="Q360" s="26"/>
      <c r="R360" s="26"/>
      <c r="S360" s="26"/>
      <c r="T360" s="60"/>
      <c r="AT360" s="5" t="s">
        <v>154</v>
      </c>
      <c r="AU360" s="5" t="s">
        <v>25</v>
      </c>
      <c r="AV360" s="32" t="s">
        <v>25</v>
      </c>
      <c r="AW360" s="32" t="s">
        <v>47</v>
      </c>
      <c r="AX360" s="32" t="s">
        <v>83</v>
      </c>
      <c r="AY360" s="5" t="s">
        <v>144</v>
      </c>
    </row>
    <row r="361" spans="2:51" s="32" customFormat="1" ht="12.75">
      <c r="B361" s="25"/>
      <c r="D361" s="300" t="s">
        <v>154</v>
      </c>
      <c r="E361" s="5" t="s">
        <v>5</v>
      </c>
      <c r="F361" s="302" t="s">
        <v>188</v>
      </c>
      <c r="H361" s="303">
        <v>94.8</v>
      </c>
      <c r="I361" s="209"/>
      <c r="L361" s="25"/>
      <c r="M361" s="210"/>
      <c r="N361" s="26"/>
      <c r="O361" s="26"/>
      <c r="P361" s="26"/>
      <c r="Q361" s="26"/>
      <c r="R361" s="26"/>
      <c r="S361" s="26"/>
      <c r="T361" s="60"/>
      <c r="AT361" s="5" t="s">
        <v>154</v>
      </c>
      <c r="AU361" s="5" t="s">
        <v>25</v>
      </c>
      <c r="AV361" s="32" t="s">
        <v>150</v>
      </c>
      <c r="AW361" s="32" t="s">
        <v>47</v>
      </c>
      <c r="AX361" s="32" t="s">
        <v>26</v>
      </c>
      <c r="AY361" s="5" t="s">
        <v>144</v>
      </c>
    </row>
    <row r="362" spans="2:65" s="32" customFormat="1" ht="25.5" customHeight="1">
      <c r="B362" s="200"/>
      <c r="C362" s="201" t="s">
        <v>488</v>
      </c>
      <c r="D362" s="201" t="s">
        <v>146</v>
      </c>
      <c r="E362" s="202" t="s">
        <v>489</v>
      </c>
      <c r="F362" s="203" t="s">
        <v>490</v>
      </c>
      <c r="G362" s="204" t="s">
        <v>464</v>
      </c>
      <c r="H362" s="205">
        <v>16</v>
      </c>
      <c r="I362" s="206"/>
      <c r="J362" s="207">
        <f>ROUND(I362*H362,2)</f>
        <v>0</v>
      </c>
      <c r="K362" s="203" t="s">
        <v>1525</v>
      </c>
      <c r="L362" s="25"/>
      <c r="M362" s="296" t="s">
        <v>5</v>
      </c>
      <c r="N362" s="297" t="s">
        <v>55</v>
      </c>
      <c r="O362" s="26"/>
      <c r="P362" s="298">
        <f>O362*H362</f>
        <v>0</v>
      </c>
      <c r="Q362" s="298">
        <v>1.89077</v>
      </c>
      <c r="R362" s="298">
        <f>Q362*H362</f>
        <v>30.25232</v>
      </c>
      <c r="S362" s="298">
        <v>0</v>
      </c>
      <c r="T362" s="299">
        <f>S362*H362</f>
        <v>0</v>
      </c>
      <c r="AR362" s="5" t="s">
        <v>150</v>
      </c>
      <c r="AT362" s="5" t="s">
        <v>146</v>
      </c>
      <c r="AU362" s="5" t="s">
        <v>25</v>
      </c>
      <c r="AY362" s="5" t="s">
        <v>144</v>
      </c>
      <c r="BE362" s="208">
        <f>IF(N362="základní",J362,0)</f>
        <v>0</v>
      </c>
      <c r="BF362" s="208">
        <f>IF(N362="snížená",J362,0)</f>
        <v>0</v>
      </c>
      <c r="BG362" s="208">
        <f>IF(N362="zákl. přenesená",J362,0)</f>
        <v>0</v>
      </c>
      <c r="BH362" s="208">
        <f>IF(N362="sníž. přenesená",J362,0)</f>
        <v>0</v>
      </c>
      <c r="BI362" s="208">
        <f>IF(N362="nulová",J362,0)</f>
        <v>0</v>
      </c>
      <c r="BJ362" s="5" t="s">
        <v>26</v>
      </c>
      <c r="BK362" s="208">
        <f>ROUND(I362*H362,2)</f>
        <v>0</v>
      </c>
      <c r="BL362" s="5" t="s">
        <v>150</v>
      </c>
      <c r="BM362" s="5" t="s">
        <v>491</v>
      </c>
    </row>
    <row r="363" spans="2:47" s="32" customFormat="1" ht="22.5">
      <c r="B363" s="25"/>
      <c r="D363" s="300" t="s">
        <v>152</v>
      </c>
      <c r="F363" s="301" t="s">
        <v>153</v>
      </c>
      <c r="I363" s="209"/>
      <c r="L363" s="25"/>
      <c r="M363" s="210"/>
      <c r="N363" s="26"/>
      <c r="O363" s="26"/>
      <c r="P363" s="26"/>
      <c r="Q363" s="26"/>
      <c r="R363" s="26"/>
      <c r="S363" s="26"/>
      <c r="T363" s="60"/>
      <c r="AT363" s="5" t="s">
        <v>152</v>
      </c>
      <c r="AU363" s="5" t="s">
        <v>25</v>
      </c>
    </row>
    <row r="364" spans="2:51" s="32" customFormat="1" ht="12.75">
      <c r="B364" s="25"/>
      <c r="D364" s="300" t="s">
        <v>154</v>
      </c>
      <c r="E364" s="5" t="s">
        <v>5</v>
      </c>
      <c r="F364" s="302" t="s">
        <v>492</v>
      </c>
      <c r="H364" s="303">
        <v>16</v>
      </c>
      <c r="I364" s="209"/>
      <c r="L364" s="25"/>
      <c r="M364" s="210"/>
      <c r="N364" s="26"/>
      <c r="O364" s="26"/>
      <c r="P364" s="26"/>
      <c r="Q364" s="26"/>
      <c r="R364" s="26"/>
      <c r="S364" s="26"/>
      <c r="T364" s="60"/>
      <c r="AT364" s="5" t="s">
        <v>154</v>
      </c>
      <c r="AU364" s="5" t="s">
        <v>25</v>
      </c>
      <c r="AV364" s="32" t="s">
        <v>25</v>
      </c>
      <c r="AW364" s="32" t="s">
        <v>47</v>
      </c>
      <c r="AX364" s="32" t="s">
        <v>26</v>
      </c>
      <c r="AY364" s="5" t="s">
        <v>144</v>
      </c>
    </row>
    <row r="365" spans="2:65" s="32" customFormat="1" ht="25.5" customHeight="1">
      <c r="B365" s="200"/>
      <c r="C365" s="201" t="s">
        <v>493</v>
      </c>
      <c r="D365" s="201" t="s">
        <v>146</v>
      </c>
      <c r="E365" s="202" t="s">
        <v>494</v>
      </c>
      <c r="F365" s="203" t="s">
        <v>495</v>
      </c>
      <c r="G365" s="204" t="s">
        <v>234</v>
      </c>
      <c r="H365" s="205">
        <v>24</v>
      </c>
      <c r="I365" s="206"/>
      <c r="J365" s="207">
        <f>ROUND(I365*H365,2)</f>
        <v>0</v>
      </c>
      <c r="K365" s="203" t="s">
        <v>1525</v>
      </c>
      <c r="L365" s="25"/>
      <c r="M365" s="296" t="s">
        <v>5</v>
      </c>
      <c r="N365" s="297" t="s">
        <v>55</v>
      </c>
      <c r="O365" s="26"/>
      <c r="P365" s="298">
        <f>O365*H365</f>
        <v>0</v>
      </c>
      <c r="Q365" s="298">
        <v>1.89077</v>
      </c>
      <c r="R365" s="298">
        <f>Q365*H365</f>
        <v>45.37848</v>
      </c>
      <c r="S365" s="298">
        <v>0</v>
      </c>
      <c r="T365" s="299">
        <f>S365*H365</f>
        <v>0</v>
      </c>
      <c r="AR365" s="5" t="s">
        <v>150</v>
      </c>
      <c r="AT365" s="5" t="s">
        <v>146</v>
      </c>
      <c r="AU365" s="5" t="s">
        <v>25</v>
      </c>
      <c r="AY365" s="5" t="s">
        <v>144</v>
      </c>
      <c r="BE365" s="208">
        <f>IF(N365="základní",J365,0)</f>
        <v>0</v>
      </c>
      <c r="BF365" s="208">
        <f>IF(N365="snížená",J365,0)</f>
        <v>0</v>
      </c>
      <c r="BG365" s="208">
        <f>IF(N365="zákl. přenesená",J365,0)</f>
        <v>0</v>
      </c>
      <c r="BH365" s="208">
        <f>IF(N365="sníž. přenesená",J365,0)</f>
        <v>0</v>
      </c>
      <c r="BI365" s="208">
        <f>IF(N365="nulová",J365,0)</f>
        <v>0</v>
      </c>
      <c r="BJ365" s="5" t="s">
        <v>26</v>
      </c>
      <c r="BK365" s="208">
        <f>ROUND(I365*H365,2)</f>
        <v>0</v>
      </c>
      <c r="BL365" s="5" t="s">
        <v>150</v>
      </c>
      <c r="BM365" s="5" t="s">
        <v>496</v>
      </c>
    </row>
    <row r="366" spans="2:47" s="32" customFormat="1" ht="45">
      <c r="B366" s="25"/>
      <c r="D366" s="300" t="s">
        <v>152</v>
      </c>
      <c r="F366" s="301" t="s">
        <v>497</v>
      </c>
      <c r="I366" s="209"/>
      <c r="L366" s="25"/>
      <c r="M366" s="210"/>
      <c r="N366" s="26"/>
      <c r="O366" s="26"/>
      <c r="P366" s="26"/>
      <c r="Q366" s="26"/>
      <c r="R366" s="26"/>
      <c r="S366" s="26"/>
      <c r="T366" s="60"/>
      <c r="AT366" s="5" t="s">
        <v>152</v>
      </c>
      <c r="AU366" s="5" t="s">
        <v>25</v>
      </c>
    </row>
    <row r="367" spans="2:51" s="32" customFormat="1" ht="12.75">
      <c r="B367" s="25"/>
      <c r="D367" s="300" t="s">
        <v>154</v>
      </c>
      <c r="E367" s="5" t="s">
        <v>5</v>
      </c>
      <c r="F367" s="302" t="s">
        <v>498</v>
      </c>
      <c r="H367" s="303">
        <v>24.07</v>
      </c>
      <c r="I367" s="209"/>
      <c r="L367" s="25"/>
      <c r="M367" s="210"/>
      <c r="N367" s="26"/>
      <c r="O367" s="26"/>
      <c r="P367" s="26"/>
      <c r="Q367" s="26"/>
      <c r="R367" s="26"/>
      <c r="S367" s="26"/>
      <c r="T367" s="60"/>
      <c r="AT367" s="5" t="s">
        <v>154</v>
      </c>
      <c r="AU367" s="5" t="s">
        <v>25</v>
      </c>
      <c r="AV367" s="32" t="s">
        <v>25</v>
      </c>
      <c r="AW367" s="32" t="s">
        <v>47</v>
      </c>
      <c r="AX367" s="32" t="s">
        <v>83</v>
      </c>
      <c r="AY367" s="5" t="s">
        <v>144</v>
      </c>
    </row>
    <row r="368" spans="2:51" s="32" customFormat="1" ht="12.75">
      <c r="B368" s="25"/>
      <c r="D368" s="300" t="s">
        <v>154</v>
      </c>
      <c r="E368" s="5" t="s">
        <v>5</v>
      </c>
      <c r="F368" s="302" t="s">
        <v>170</v>
      </c>
      <c r="H368" s="303">
        <v>24.07</v>
      </c>
      <c r="I368" s="209"/>
      <c r="L368" s="25"/>
      <c r="M368" s="210"/>
      <c r="N368" s="26"/>
      <c r="O368" s="26"/>
      <c r="P368" s="26"/>
      <c r="Q368" s="26"/>
      <c r="R368" s="26"/>
      <c r="S368" s="26"/>
      <c r="T368" s="60"/>
      <c r="AT368" s="5" t="s">
        <v>154</v>
      </c>
      <c r="AU368" s="5" t="s">
        <v>25</v>
      </c>
      <c r="AV368" s="32" t="s">
        <v>161</v>
      </c>
      <c r="AW368" s="32" t="s">
        <v>47</v>
      </c>
      <c r="AX368" s="32" t="s">
        <v>83</v>
      </c>
      <c r="AY368" s="5" t="s">
        <v>144</v>
      </c>
    </row>
    <row r="369" spans="2:51" s="32" customFormat="1" ht="12.75">
      <c r="B369" s="25"/>
      <c r="D369" s="300" t="s">
        <v>154</v>
      </c>
      <c r="E369" s="5" t="s">
        <v>5</v>
      </c>
      <c r="F369" s="302" t="s">
        <v>499</v>
      </c>
      <c r="H369" s="303">
        <v>24</v>
      </c>
      <c r="I369" s="209"/>
      <c r="L369" s="25"/>
      <c r="M369" s="210"/>
      <c r="N369" s="26"/>
      <c r="O369" s="26"/>
      <c r="P369" s="26"/>
      <c r="Q369" s="26"/>
      <c r="R369" s="26"/>
      <c r="S369" s="26"/>
      <c r="T369" s="60"/>
      <c r="AT369" s="5" t="s">
        <v>154</v>
      </c>
      <c r="AU369" s="5" t="s">
        <v>25</v>
      </c>
      <c r="AV369" s="32" t="s">
        <v>25</v>
      </c>
      <c r="AW369" s="32" t="s">
        <v>47</v>
      </c>
      <c r="AX369" s="32" t="s">
        <v>26</v>
      </c>
      <c r="AY369" s="5" t="s">
        <v>144</v>
      </c>
    </row>
    <row r="370" spans="2:65" s="32" customFormat="1" ht="16.5" customHeight="1">
      <c r="B370" s="200"/>
      <c r="C370" s="201" t="s">
        <v>500</v>
      </c>
      <c r="D370" s="201" t="s">
        <v>146</v>
      </c>
      <c r="E370" s="202" t="s">
        <v>501</v>
      </c>
      <c r="F370" s="203" t="s">
        <v>502</v>
      </c>
      <c r="G370" s="204" t="s">
        <v>234</v>
      </c>
      <c r="H370" s="205">
        <v>190</v>
      </c>
      <c r="I370" s="206"/>
      <c r="J370" s="207">
        <f>ROUND(I370*H370,2)</f>
        <v>0</v>
      </c>
      <c r="K370" s="203" t="s">
        <v>1525</v>
      </c>
      <c r="L370" s="25"/>
      <c r="M370" s="296" t="s">
        <v>5</v>
      </c>
      <c r="N370" s="297" t="s">
        <v>55</v>
      </c>
      <c r="O370" s="26"/>
      <c r="P370" s="298">
        <f>O370*H370</f>
        <v>0</v>
      </c>
      <c r="Q370" s="298">
        <v>0</v>
      </c>
      <c r="R370" s="298">
        <f>Q370*H370</f>
        <v>0</v>
      </c>
      <c r="S370" s="298">
        <v>0</v>
      </c>
      <c r="T370" s="299">
        <f>S370*H370</f>
        <v>0</v>
      </c>
      <c r="AR370" s="5" t="s">
        <v>150</v>
      </c>
      <c r="AT370" s="5" t="s">
        <v>146</v>
      </c>
      <c r="AU370" s="5" t="s">
        <v>25</v>
      </c>
      <c r="AY370" s="5" t="s">
        <v>144</v>
      </c>
      <c r="BE370" s="208">
        <f>IF(N370="základní",J370,0)</f>
        <v>0</v>
      </c>
      <c r="BF370" s="208">
        <f>IF(N370="snížená",J370,0)</f>
        <v>0</v>
      </c>
      <c r="BG370" s="208">
        <f>IF(N370="zákl. přenesená",J370,0)</f>
        <v>0</v>
      </c>
      <c r="BH370" s="208">
        <f>IF(N370="sníž. přenesená",J370,0)</f>
        <v>0</v>
      </c>
      <c r="BI370" s="208">
        <f>IF(N370="nulová",J370,0)</f>
        <v>0</v>
      </c>
      <c r="BJ370" s="5" t="s">
        <v>26</v>
      </c>
      <c r="BK370" s="208">
        <f>ROUND(I370*H370,2)</f>
        <v>0</v>
      </c>
      <c r="BL370" s="5" t="s">
        <v>150</v>
      </c>
      <c r="BM370" s="5" t="s">
        <v>503</v>
      </c>
    </row>
    <row r="371" spans="2:47" s="32" customFormat="1" ht="45">
      <c r="B371" s="25"/>
      <c r="D371" s="300" t="s">
        <v>152</v>
      </c>
      <c r="F371" s="301" t="s">
        <v>504</v>
      </c>
      <c r="I371" s="209"/>
      <c r="L371" s="25"/>
      <c r="M371" s="210"/>
      <c r="N371" s="26"/>
      <c r="O371" s="26"/>
      <c r="P371" s="26"/>
      <c r="Q371" s="26"/>
      <c r="R371" s="26"/>
      <c r="S371" s="26"/>
      <c r="T371" s="60"/>
      <c r="AT371" s="5" t="s">
        <v>152</v>
      </c>
      <c r="AU371" s="5" t="s">
        <v>25</v>
      </c>
    </row>
    <row r="372" spans="2:51" s="32" customFormat="1" ht="12.75">
      <c r="B372" s="25"/>
      <c r="D372" s="300" t="s">
        <v>154</v>
      </c>
      <c r="E372" s="5" t="s">
        <v>5</v>
      </c>
      <c r="F372" s="302" t="s">
        <v>505</v>
      </c>
      <c r="H372" s="303">
        <v>9.825</v>
      </c>
      <c r="I372" s="209"/>
      <c r="L372" s="25"/>
      <c r="M372" s="210"/>
      <c r="N372" s="26"/>
      <c r="O372" s="26"/>
      <c r="P372" s="26"/>
      <c r="Q372" s="26"/>
      <c r="R372" s="26"/>
      <c r="S372" s="26"/>
      <c r="T372" s="60"/>
      <c r="AT372" s="5" t="s">
        <v>154</v>
      </c>
      <c r="AU372" s="5" t="s">
        <v>25</v>
      </c>
      <c r="AV372" s="32" t="s">
        <v>25</v>
      </c>
      <c r="AW372" s="32" t="s">
        <v>47</v>
      </c>
      <c r="AX372" s="32" t="s">
        <v>83</v>
      </c>
      <c r="AY372" s="5" t="s">
        <v>144</v>
      </c>
    </row>
    <row r="373" spans="2:51" s="32" customFormat="1" ht="12.75">
      <c r="B373" s="25"/>
      <c r="D373" s="300" t="s">
        <v>154</v>
      </c>
      <c r="E373" s="5" t="s">
        <v>5</v>
      </c>
      <c r="F373" s="302" t="s">
        <v>506</v>
      </c>
      <c r="H373" s="303">
        <v>31.536</v>
      </c>
      <c r="I373" s="209"/>
      <c r="L373" s="25"/>
      <c r="M373" s="210"/>
      <c r="N373" s="26"/>
      <c r="O373" s="26"/>
      <c r="P373" s="26"/>
      <c r="Q373" s="26"/>
      <c r="R373" s="26"/>
      <c r="S373" s="26"/>
      <c r="T373" s="60"/>
      <c r="AT373" s="5" t="s">
        <v>154</v>
      </c>
      <c r="AU373" s="5" t="s">
        <v>25</v>
      </c>
      <c r="AV373" s="32" t="s">
        <v>25</v>
      </c>
      <c r="AW373" s="32" t="s">
        <v>47</v>
      </c>
      <c r="AX373" s="32" t="s">
        <v>83</v>
      </c>
      <c r="AY373" s="5" t="s">
        <v>144</v>
      </c>
    </row>
    <row r="374" spans="2:51" s="32" customFormat="1" ht="12.75">
      <c r="B374" s="25"/>
      <c r="D374" s="300" t="s">
        <v>154</v>
      </c>
      <c r="E374" s="5" t="s">
        <v>5</v>
      </c>
      <c r="F374" s="302" t="s">
        <v>507</v>
      </c>
      <c r="H374" s="303">
        <v>7.315</v>
      </c>
      <c r="I374" s="209"/>
      <c r="L374" s="25"/>
      <c r="M374" s="210"/>
      <c r="N374" s="26"/>
      <c r="O374" s="26"/>
      <c r="P374" s="26"/>
      <c r="Q374" s="26"/>
      <c r="R374" s="26"/>
      <c r="S374" s="26"/>
      <c r="T374" s="60"/>
      <c r="AT374" s="5" t="s">
        <v>154</v>
      </c>
      <c r="AU374" s="5" t="s">
        <v>25</v>
      </c>
      <c r="AV374" s="32" t="s">
        <v>25</v>
      </c>
      <c r="AW374" s="32" t="s">
        <v>47</v>
      </c>
      <c r="AX374" s="32" t="s">
        <v>83</v>
      </c>
      <c r="AY374" s="5" t="s">
        <v>144</v>
      </c>
    </row>
    <row r="375" spans="2:51" s="32" customFormat="1" ht="12.75">
      <c r="B375" s="25"/>
      <c r="D375" s="300" t="s">
        <v>154</v>
      </c>
      <c r="E375" s="5" t="s">
        <v>5</v>
      </c>
      <c r="F375" s="302" t="s">
        <v>508</v>
      </c>
      <c r="H375" s="303">
        <v>21.2</v>
      </c>
      <c r="I375" s="209"/>
      <c r="L375" s="25"/>
      <c r="M375" s="210"/>
      <c r="N375" s="26"/>
      <c r="O375" s="26"/>
      <c r="P375" s="26"/>
      <c r="Q375" s="26"/>
      <c r="R375" s="26"/>
      <c r="S375" s="26"/>
      <c r="T375" s="60"/>
      <c r="AT375" s="5" t="s">
        <v>154</v>
      </c>
      <c r="AU375" s="5" t="s">
        <v>25</v>
      </c>
      <c r="AV375" s="32" t="s">
        <v>25</v>
      </c>
      <c r="AW375" s="32" t="s">
        <v>47</v>
      </c>
      <c r="AX375" s="32" t="s">
        <v>83</v>
      </c>
      <c r="AY375" s="5" t="s">
        <v>144</v>
      </c>
    </row>
    <row r="376" spans="2:51" s="32" customFormat="1" ht="12.75">
      <c r="B376" s="25"/>
      <c r="D376" s="300" t="s">
        <v>154</v>
      </c>
      <c r="E376" s="5" t="s">
        <v>5</v>
      </c>
      <c r="F376" s="302" t="s">
        <v>509</v>
      </c>
      <c r="H376" s="303">
        <v>110.916</v>
      </c>
      <c r="I376" s="209"/>
      <c r="L376" s="25"/>
      <c r="M376" s="210"/>
      <c r="N376" s="26"/>
      <c r="O376" s="26"/>
      <c r="P376" s="26"/>
      <c r="Q376" s="26"/>
      <c r="R376" s="26"/>
      <c r="S376" s="26"/>
      <c r="T376" s="60"/>
      <c r="AT376" s="5" t="s">
        <v>154</v>
      </c>
      <c r="AU376" s="5" t="s">
        <v>25</v>
      </c>
      <c r="AV376" s="32" t="s">
        <v>25</v>
      </c>
      <c r="AW376" s="32" t="s">
        <v>47</v>
      </c>
      <c r="AX376" s="32" t="s">
        <v>83</v>
      </c>
      <c r="AY376" s="5" t="s">
        <v>144</v>
      </c>
    </row>
    <row r="377" spans="2:51" s="32" customFormat="1" ht="12.75">
      <c r="B377" s="25"/>
      <c r="D377" s="300" t="s">
        <v>154</v>
      </c>
      <c r="E377" s="5" t="s">
        <v>5</v>
      </c>
      <c r="F377" s="302" t="s">
        <v>510</v>
      </c>
      <c r="H377" s="303">
        <v>7.235</v>
      </c>
      <c r="I377" s="209"/>
      <c r="L377" s="25"/>
      <c r="M377" s="210"/>
      <c r="N377" s="26"/>
      <c r="O377" s="26"/>
      <c r="P377" s="26"/>
      <c r="Q377" s="26"/>
      <c r="R377" s="26"/>
      <c r="S377" s="26"/>
      <c r="T377" s="60"/>
      <c r="AT377" s="5" t="s">
        <v>154</v>
      </c>
      <c r="AU377" s="5" t="s">
        <v>25</v>
      </c>
      <c r="AV377" s="32" t="s">
        <v>25</v>
      </c>
      <c r="AW377" s="32" t="s">
        <v>47</v>
      </c>
      <c r="AX377" s="32" t="s">
        <v>83</v>
      </c>
      <c r="AY377" s="5" t="s">
        <v>144</v>
      </c>
    </row>
    <row r="378" spans="2:51" s="32" customFormat="1" ht="12.75">
      <c r="B378" s="25"/>
      <c r="D378" s="300" t="s">
        <v>154</v>
      </c>
      <c r="E378" s="5" t="s">
        <v>5</v>
      </c>
      <c r="F378" s="302" t="s">
        <v>188</v>
      </c>
      <c r="H378" s="303">
        <v>188.027</v>
      </c>
      <c r="I378" s="209"/>
      <c r="L378" s="25"/>
      <c r="M378" s="210"/>
      <c r="N378" s="26"/>
      <c r="O378" s="26"/>
      <c r="P378" s="26"/>
      <c r="Q378" s="26"/>
      <c r="R378" s="26"/>
      <c r="S378" s="26"/>
      <c r="T378" s="60"/>
      <c r="AT378" s="5" t="s">
        <v>154</v>
      </c>
      <c r="AU378" s="5" t="s">
        <v>25</v>
      </c>
      <c r="AV378" s="32" t="s">
        <v>150</v>
      </c>
      <c r="AW378" s="32" t="s">
        <v>47</v>
      </c>
      <c r="AX378" s="32" t="s">
        <v>83</v>
      </c>
      <c r="AY378" s="5" t="s">
        <v>144</v>
      </c>
    </row>
    <row r="379" spans="2:51" s="32" customFormat="1" ht="12.75">
      <c r="B379" s="25"/>
      <c r="D379" s="300" t="s">
        <v>154</v>
      </c>
      <c r="E379" s="5" t="s">
        <v>5</v>
      </c>
      <c r="F379" s="302" t="s">
        <v>511</v>
      </c>
      <c r="H379" s="303">
        <v>190</v>
      </c>
      <c r="I379" s="209"/>
      <c r="L379" s="25"/>
      <c r="M379" s="210"/>
      <c r="N379" s="26"/>
      <c r="O379" s="26"/>
      <c r="P379" s="26"/>
      <c r="Q379" s="26"/>
      <c r="R379" s="26"/>
      <c r="S379" s="26"/>
      <c r="T379" s="60"/>
      <c r="AT379" s="5" t="s">
        <v>154</v>
      </c>
      <c r="AU379" s="5" t="s">
        <v>25</v>
      </c>
      <c r="AV379" s="32" t="s">
        <v>25</v>
      </c>
      <c r="AW379" s="32" t="s">
        <v>47</v>
      </c>
      <c r="AX379" s="32" t="s">
        <v>26</v>
      </c>
      <c r="AY379" s="5" t="s">
        <v>144</v>
      </c>
    </row>
    <row r="380" spans="2:65" s="32" customFormat="1" ht="16.5" customHeight="1">
      <c r="B380" s="200"/>
      <c r="C380" s="201" t="s">
        <v>512</v>
      </c>
      <c r="D380" s="201" t="s">
        <v>146</v>
      </c>
      <c r="E380" s="202" t="s">
        <v>513</v>
      </c>
      <c r="F380" s="203" t="s">
        <v>514</v>
      </c>
      <c r="G380" s="204" t="s">
        <v>149</v>
      </c>
      <c r="H380" s="205">
        <v>18.086</v>
      </c>
      <c r="I380" s="206"/>
      <c r="J380" s="207">
        <f>ROUND(I380*H380,2)</f>
        <v>0</v>
      </c>
      <c r="K380" s="203" t="s">
        <v>1525</v>
      </c>
      <c r="L380" s="25"/>
      <c r="M380" s="296" t="s">
        <v>5</v>
      </c>
      <c r="N380" s="297" t="s">
        <v>55</v>
      </c>
      <c r="O380" s="26"/>
      <c r="P380" s="298">
        <f>O380*H380</f>
        <v>0</v>
      </c>
      <c r="Q380" s="298">
        <v>0.00632</v>
      </c>
      <c r="R380" s="298">
        <f>Q380*H380</f>
        <v>0.11430351999999999</v>
      </c>
      <c r="S380" s="298">
        <v>0</v>
      </c>
      <c r="T380" s="299">
        <f>S380*H380</f>
        <v>0</v>
      </c>
      <c r="AR380" s="5" t="s">
        <v>150</v>
      </c>
      <c r="AT380" s="5" t="s">
        <v>146</v>
      </c>
      <c r="AU380" s="5" t="s">
        <v>25</v>
      </c>
      <c r="AY380" s="5" t="s">
        <v>144</v>
      </c>
      <c r="BE380" s="208">
        <f>IF(N380="základní",J380,0)</f>
        <v>0</v>
      </c>
      <c r="BF380" s="208">
        <f>IF(N380="snížená",J380,0)</f>
        <v>0</v>
      </c>
      <c r="BG380" s="208">
        <f>IF(N380="zákl. přenesená",J380,0)</f>
        <v>0</v>
      </c>
      <c r="BH380" s="208">
        <f>IF(N380="sníž. přenesená",J380,0)</f>
        <v>0</v>
      </c>
      <c r="BI380" s="208">
        <f>IF(N380="nulová",J380,0)</f>
        <v>0</v>
      </c>
      <c r="BJ380" s="5" t="s">
        <v>26</v>
      </c>
      <c r="BK380" s="208">
        <f>ROUND(I380*H380,2)</f>
        <v>0</v>
      </c>
      <c r="BL380" s="5" t="s">
        <v>150</v>
      </c>
      <c r="BM380" s="5" t="s">
        <v>515</v>
      </c>
    </row>
    <row r="381" spans="2:47" s="32" customFormat="1" ht="22.5">
      <c r="B381" s="25"/>
      <c r="D381" s="300" t="s">
        <v>159</v>
      </c>
      <c r="F381" s="214" t="s">
        <v>516</v>
      </c>
      <c r="I381" s="209"/>
      <c r="L381" s="25"/>
      <c r="M381" s="210"/>
      <c r="N381" s="26"/>
      <c r="O381" s="26"/>
      <c r="P381" s="26"/>
      <c r="Q381" s="26"/>
      <c r="R381" s="26"/>
      <c r="S381" s="26"/>
      <c r="T381" s="60"/>
      <c r="AT381" s="5" t="s">
        <v>159</v>
      </c>
      <c r="AU381" s="5" t="s">
        <v>25</v>
      </c>
    </row>
    <row r="382" spans="2:47" s="32" customFormat="1" ht="22.5">
      <c r="B382" s="25"/>
      <c r="D382" s="300" t="s">
        <v>152</v>
      </c>
      <c r="F382" s="301" t="s">
        <v>153</v>
      </c>
      <c r="I382" s="209"/>
      <c r="L382" s="25"/>
      <c r="M382" s="210"/>
      <c r="N382" s="26"/>
      <c r="O382" s="26"/>
      <c r="P382" s="26"/>
      <c r="Q382" s="26"/>
      <c r="R382" s="26"/>
      <c r="S382" s="26"/>
      <c r="T382" s="60"/>
      <c r="AT382" s="5" t="s">
        <v>152</v>
      </c>
      <c r="AU382" s="5" t="s">
        <v>25</v>
      </c>
    </row>
    <row r="383" spans="2:51" s="32" customFormat="1" ht="12.75">
      <c r="B383" s="25"/>
      <c r="D383" s="300" t="s">
        <v>154</v>
      </c>
      <c r="E383" s="5" t="s">
        <v>5</v>
      </c>
      <c r="F383" s="302" t="s">
        <v>517</v>
      </c>
      <c r="H383" s="303">
        <v>18.086</v>
      </c>
      <c r="I383" s="209"/>
      <c r="L383" s="25"/>
      <c r="M383" s="210"/>
      <c r="N383" s="26"/>
      <c r="O383" s="26"/>
      <c r="P383" s="26"/>
      <c r="Q383" s="26"/>
      <c r="R383" s="26"/>
      <c r="S383" s="26"/>
      <c r="T383" s="60"/>
      <c r="AT383" s="5" t="s">
        <v>154</v>
      </c>
      <c r="AU383" s="5" t="s">
        <v>25</v>
      </c>
      <c r="AV383" s="32" t="s">
        <v>25</v>
      </c>
      <c r="AW383" s="32" t="s">
        <v>47</v>
      </c>
      <c r="AX383" s="32" t="s">
        <v>26</v>
      </c>
      <c r="AY383" s="5" t="s">
        <v>144</v>
      </c>
    </row>
    <row r="384" spans="2:51" s="32" customFormat="1" ht="12.75">
      <c r="B384" s="25"/>
      <c r="D384" s="300" t="s">
        <v>154</v>
      </c>
      <c r="E384" s="5" t="s">
        <v>5</v>
      </c>
      <c r="F384" s="302" t="s">
        <v>270</v>
      </c>
      <c r="H384" s="303">
        <v>20</v>
      </c>
      <c r="I384" s="209"/>
      <c r="L384" s="25"/>
      <c r="M384" s="210"/>
      <c r="N384" s="26"/>
      <c r="O384" s="26"/>
      <c r="P384" s="26"/>
      <c r="Q384" s="26"/>
      <c r="R384" s="26"/>
      <c r="S384" s="26"/>
      <c r="T384" s="60"/>
      <c r="AT384" s="5" t="s">
        <v>154</v>
      </c>
      <c r="AU384" s="5" t="s">
        <v>25</v>
      </c>
      <c r="AV384" s="32" t="s">
        <v>25</v>
      </c>
      <c r="AW384" s="32" t="s">
        <v>47</v>
      </c>
      <c r="AX384" s="32" t="s">
        <v>83</v>
      </c>
      <c r="AY384" s="5" t="s">
        <v>144</v>
      </c>
    </row>
    <row r="385" spans="2:63" s="284" customFormat="1" ht="29.25" customHeight="1">
      <c r="B385" s="283"/>
      <c r="D385" s="285" t="s">
        <v>82</v>
      </c>
      <c r="E385" s="294" t="s">
        <v>172</v>
      </c>
      <c r="F385" s="294" t="s">
        <v>518</v>
      </c>
      <c r="I385" s="287"/>
      <c r="J385" s="295">
        <f>BK385</f>
        <v>0</v>
      </c>
      <c r="L385" s="283"/>
      <c r="M385" s="289"/>
      <c r="N385" s="290"/>
      <c r="O385" s="290"/>
      <c r="P385" s="291">
        <f>SUM(P386:P466)</f>
        <v>0</v>
      </c>
      <c r="Q385" s="290"/>
      <c r="R385" s="291">
        <f>SUM(R386:R466)</f>
        <v>61.92700000000001</v>
      </c>
      <c r="S385" s="290"/>
      <c r="T385" s="292">
        <f>SUM(T386:T466)</f>
        <v>0</v>
      </c>
      <c r="AR385" s="285" t="s">
        <v>26</v>
      </c>
      <c r="AT385" s="293" t="s">
        <v>82</v>
      </c>
      <c r="AU385" s="293" t="s">
        <v>26</v>
      </c>
      <c r="AY385" s="285" t="s">
        <v>144</v>
      </c>
      <c r="BK385" s="208">
        <f>SUM(BK386:BK466)</f>
        <v>0</v>
      </c>
    </row>
    <row r="386" spans="2:65" s="32" customFormat="1" ht="25.5" customHeight="1">
      <c r="B386" s="200"/>
      <c r="C386" s="201" t="s">
        <v>519</v>
      </c>
      <c r="D386" s="201" t="s">
        <v>146</v>
      </c>
      <c r="E386" s="202" t="s">
        <v>520</v>
      </c>
      <c r="F386" s="203" t="s">
        <v>521</v>
      </c>
      <c r="G386" s="204" t="s">
        <v>149</v>
      </c>
      <c r="H386" s="205">
        <v>940</v>
      </c>
      <c r="I386" s="206"/>
      <c r="J386" s="207">
        <f>ROUND(I386*H386,2)</f>
        <v>0</v>
      </c>
      <c r="K386" s="203" t="s">
        <v>1525</v>
      </c>
      <c r="L386" s="25"/>
      <c r="M386" s="296" t="s">
        <v>5</v>
      </c>
      <c r="N386" s="297" t="s">
        <v>55</v>
      </c>
      <c r="O386" s="26"/>
      <c r="P386" s="298">
        <f>O386*H386</f>
        <v>0</v>
      </c>
      <c r="Q386" s="298">
        <v>0</v>
      </c>
      <c r="R386" s="298">
        <f>Q386*H386</f>
        <v>0</v>
      </c>
      <c r="S386" s="298">
        <v>0</v>
      </c>
      <c r="T386" s="299">
        <f>S386*H386</f>
        <v>0</v>
      </c>
      <c r="AR386" s="5" t="s">
        <v>150</v>
      </c>
      <c r="AT386" s="5" t="s">
        <v>146</v>
      </c>
      <c r="AU386" s="5" t="s">
        <v>25</v>
      </c>
      <c r="AY386" s="5" t="s">
        <v>144</v>
      </c>
      <c r="BE386" s="208">
        <f>IF(N386="základní",J386,0)</f>
        <v>0</v>
      </c>
      <c r="BF386" s="208">
        <f>IF(N386="snížená",J386,0)</f>
        <v>0</v>
      </c>
      <c r="BG386" s="208">
        <f>IF(N386="zákl. přenesená",J386,0)</f>
        <v>0</v>
      </c>
      <c r="BH386" s="208">
        <f>IF(N386="sníž. přenesená",J386,0)</f>
        <v>0</v>
      </c>
      <c r="BI386" s="208">
        <f>IF(N386="nulová",J386,0)</f>
        <v>0</v>
      </c>
      <c r="BJ386" s="5" t="s">
        <v>26</v>
      </c>
      <c r="BK386" s="208">
        <f>ROUND(I386*H386,2)</f>
        <v>0</v>
      </c>
      <c r="BL386" s="5" t="s">
        <v>150</v>
      </c>
      <c r="BM386" s="5" t="s">
        <v>522</v>
      </c>
    </row>
    <row r="387" spans="2:47" s="32" customFormat="1" ht="22.5">
      <c r="B387" s="25"/>
      <c r="D387" s="300" t="s">
        <v>152</v>
      </c>
      <c r="F387" s="301" t="s">
        <v>153</v>
      </c>
      <c r="I387" s="209"/>
      <c r="L387" s="25"/>
      <c r="M387" s="210"/>
      <c r="N387" s="26"/>
      <c r="O387" s="26"/>
      <c r="P387" s="26"/>
      <c r="Q387" s="26"/>
      <c r="R387" s="26"/>
      <c r="S387" s="26"/>
      <c r="T387" s="60"/>
      <c r="AT387" s="5" t="s">
        <v>152</v>
      </c>
      <c r="AU387" s="5" t="s">
        <v>25</v>
      </c>
    </row>
    <row r="388" spans="2:51" s="32" customFormat="1" ht="12.75">
      <c r="B388" s="25"/>
      <c r="D388" s="300" t="s">
        <v>154</v>
      </c>
      <c r="E388" s="5" t="s">
        <v>5</v>
      </c>
      <c r="F388" s="302" t="s">
        <v>523</v>
      </c>
      <c r="H388" s="303">
        <v>940</v>
      </c>
      <c r="I388" s="209"/>
      <c r="L388" s="25"/>
      <c r="M388" s="210"/>
      <c r="N388" s="26"/>
      <c r="O388" s="26"/>
      <c r="P388" s="26"/>
      <c r="Q388" s="26"/>
      <c r="R388" s="26"/>
      <c r="S388" s="26"/>
      <c r="T388" s="60"/>
      <c r="AT388" s="5" t="s">
        <v>154</v>
      </c>
      <c r="AU388" s="5" t="s">
        <v>25</v>
      </c>
      <c r="AV388" s="32" t="s">
        <v>25</v>
      </c>
      <c r="AW388" s="32" t="s">
        <v>47</v>
      </c>
      <c r="AX388" s="32" t="s">
        <v>26</v>
      </c>
      <c r="AY388" s="5" t="s">
        <v>144</v>
      </c>
    </row>
    <row r="389" spans="2:65" s="32" customFormat="1" ht="25.5" customHeight="1">
      <c r="B389" s="200"/>
      <c r="C389" s="201" t="s">
        <v>524</v>
      </c>
      <c r="D389" s="201" t="s">
        <v>146</v>
      </c>
      <c r="E389" s="202" t="s">
        <v>525</v>
      </c>
      <c r="F389" s="203" t="s">
        <v>526</v>
      </c>
      <c r="G389" s="204" t="s">
        <v>149</v>
      </c>
      <c r="H389" s="205">
        <v>840</v>
      </c>
      <c r="I389" s="206"/>
      <c r="J389" s="207">
        <f>ROUND(I389*H389,2)</f>
        <v>0</v>
      </c>
      <c r="K389" s="203" t="s">
        <v>1525</v>
      </c>
      <c r="L389" s="25"/>
      <c r="M389" s="296" t="s">
        <v>5</v>
      </c>
      <c r="N389" s="297" t="s">
        <v>55</v>
      </c>
      <c r="O389" s="26"/>
      <c r="P389" s="298">
        <f>O389*H389</f>
        <v>0</v>
      </c>
      <c r="Q389" s="298">
        <v>0</v>
      </c>
      <c r="R389" s="298">
        <f>Q389*H389</f>
        <v>0</v>
      </c>
      <c r="S389" s="298">
        <v>0</v>
      </c>
      <c r="T389" s="299">
        <f>S389*H389</f>
        <v>0</v>
      </c>
      <c r="AR389" s="5" t="s">
        <v>150</v>
      </c>
      <c r="AT389" s="5" t="s">
        <v>146</v>
      </c>
      <c r="AU389" s="5" t="s">
        <v>25</v>
      </c>
      <c r="AY389" s="5" t="s">
        <v>144</v>
      </c>
      <c r="BE389" s="208">
        <f>IF(N389="základní",J389,0)</f>
        <v>0</v>
      </c>
      <c r="BF389" s="208">
        <f>IF(N389="snížená",J389,0)</f>
        <v>0</v>
      </c>
      <c r="BG389" s="208">
        <f>IF(N389="zákl. přenesená",J389,0)</f>
        <v>0</v>
      </c>
      <c r="BH389" s="208">
        <f>IF(N389="sníž. přenesená",J389,0)</f>
        <v>0</v>
      </c>
      <c r="BI389" s="208">
        <f>IF(N389="nulová",J389,0)</f>
        <v>0</v>
      </c>
      <c r="BJ389" s="5" t="s">
        <v>26</v>
      </c>
      <c r="BK389" s="208">
        <f>ROUND(I389*H389,2)</f>
        <v>0</v>
      </c>
      <c r="BL389" s="5" t="s">
        <v>150</v>
      </c>
      <c r="BM389" s="5" t="s">
        <v>527</v>
      </c>
    </row>
    <row r="390" spans="2:47" s="32" customFormat="1" ht="22.5">
      <c r="B390" s="25"/>
      <c r="D390" s="300" t="s">
        <v>159</v>
      </c>
      <c r="F390" s="214" t="s">
        <v>528</v>
      </c>
      <c r="I390" s="209"/>
      <c r="L390" s="25"/>
      <c r="M390" s="210"/>
      <c r="N390" s="26"/>
      <c r="O390" s="26"/>
      <c r="P390" s="26"/>
      <c r="Q390" s="26"/>
      <c r="R390" s="26"/>
      <c r="S390" s="26"/>
      <c r="T390" s="60"/>
      <c r="AT390" s="5" t="s">
        <v>159</v>
      </c>
      <c r="AU390" s="5" t="s">
        <v>25</v>
      </c>
    </row>
    <row r="391" spans="2:47" s="32" customFormat="1" ht="22.5">
      <c r="B391" s="25"/>
      <c r="D391" s="300" t="s">
        <v>152</v>
      </c>
      <c r="F391" s="301" t="s">
        <v>153</v>
      </c>
      <c r="I391" s="209"/>
      <c r="L391" s="25"/>
      <c r="M391" s="210"/>
      <c r="N391" s="26"/>
      <c r="O391" s="26"/>
      <c r="P391" s="26"/>
      <c r="Q391" s="26"/>
      <c r="R391" s="26"/>
      <c r="S391" s="26"/>
      <c r="T391" s="60"/>
      <c r="AT391" s="5" t="s">
        <v>152</v>
      </c>
      <c r="AU391" s="5" t="s">
        <v>25</v>
      </c>
    </row>
    <row r="392" spans="2:51" s="32" customFormat="1" ht="12.75">
      <c r="B392" s="25"/>
      <c r="D392" s="300" t="s">
        <v>154</v>
      </c>
      <c r="E392" s="5" t="s">
        <v>5</v>
      </c>
      <c r="F392" s="302" t="s">
        <v>181</v>
      </c>
      <c r="H392" s="303">
        <v>388.8</v>
      </c>
      <c r="I392" s="209"/>
      <c r="L392" s="25"/>
      <c r="M392" s="210"/>
      <c r="N392" s="26"/>
      <c r="O392" s="26"/>
      <c r="P392" s="26"/>
      <c r="Q392" s="26"/>
      <c r="R392" s="26"/>
      <c r="S392" s="26"/>
      <c r="T392" s="60"/>
      <c r="AT392" s="5" t="s">
        <v>154</v>
      </c>
      <c r="AU392" s="5" t="s">
        <v>25</v>
      </c>
      <c r="AV392" s="32" t="s">
        <v>25</v>
      </c>
      <c r="AW392" s="32" t="s">
        <v>47</v>
      </c>
      <c r="AX392" s="32" t="s">
        <v>83</v>
      </c>
      <c r="AY392" s="5" t="s">
        <v>144</v>
      </c>
    </row>
    <row r="393" spans="2:51" s="32" customFormat="1" ht="12.75">
      <c r="B393" s="25"/>
      <c r="D393" s="300" t="s">
        <v>154</v>
      </c>
      <c r="E393" s="5" t="s">
        <v>5</v>
      </c>
      <c r="F393" s="302" t="s">
        <v>182</v>
      </c>
      <c r="H393" s="303">
        <v>45.5</v>
      </c>
      <c r="I393" s="209"/>
      <c r="L393" s="25"/>
      <c r="M393" s="210"/>
      <c r="N393" s="26"/>
      <c r="O393" s="26"/>
      <c r="P393" s="26"/>
      <c r="Q393" s="26"/>
      <c r="R393" s="26"/>
      <c r="S393" s="26"/>
      <c r="T393" s="60"/>
      <c r="AT393" s="5" t="s">
        <v>154</v>
      </c>
      <c r="AU393" s="5" t="s">
        <v>25</v>
      </c>
      <c r="AV393" s="32" t="s">
        <v>25</v>
      </c>
      <c r="AW393" s="32" t="s">
        <v>47</v>
      </c>
      <c r="AX393" s="32" t="s">
        <v>83</v>
      </c>
      <c r="AY393" s="5" t="s">
        <v>144</v>
      </c>
    </row>
    <row r="394" spans="2:51" s="32" customFormat="1" ht="12.75">
      <c r="B394" s="25"/>
      <c r="D394" s="300" t="s">
        <v>154</v>
      </c>
      <c r="E394" s="5" t="s">
        <v>5</v>
      </c>
      <c r="F394" s="302" t="s">
        <v>183</v>
      </c>
      <c r="H394" s="303">
        <v>94.22</v>
      </c>
      <c r="I394" s="209"/>
      <c r="L394" s="25"/>
      <c r="M394" s="210"/>
      <c r="N394" s="26"/>
      <c r="O394" s="26"/>
      <c r="P394" s="26"/>
      <c r="Q394" s="26"/>
      <c r="R394" s="26"/>
      <c r="S394" s="26"/>
      <c r="T394" s="60"/>
      <c r="AT394" s="5" t="s">
        <v>154</v>
      </c>
      <c r="AU394" s="5" t="s">
        <v>25</v>
      </c>
      <c r="AV394" s="32" t="s">
        <v>25</v>
      </c>
      <c r="AW394" s="32" t="s">
        <v>47</v>
      </c>
      <c r="AX394" s="32" t="s">
        <v>83</v>
      </c>
      <c r="AY394" s="5" t="s">
        <v>144</v>
      </c>
    </row>
    <row r="395" spans="2:51" s="32" customFormat="1" ht="12.75">
      <c r="B395" s="25"/>
      <c r="D395" s="300" t="s">
        <v>154</v>
      </c>
      <c r="E395" s="5" t="s">
        <v>5</v>
      </c>
      <c r="F395" s="302" t="s">
        <v>5</v>
      </c>
      <c r="H395" s="303">
        <v>0</v>
      </c>
      <c r="I395" s="209"/>
      <c r="L395" s="25"/>
      <c r="M395" s="210"/>
      <c r="N395" s="26"/>
      <c r="O395" s="26"/>
      <c r="P395" s="26"/>
      <c r="Q395" s="26"/>
      <c r="R395" s="26"/>
      <c r="S395" s="26"/>
      <c r="T395" s="60"/>
      <c r="AT395" s="5" t="s">
        <v>154</v>
      </c>
      <c r="AU395" s="5" t="s">
        <v>25</v>
      </c>
      <c r="AV395" s="32" t="s">
        <v>25</v>
      </c>
      <c r="AW395" s="32" t="s">
        <v>47</v>
      </c>
      <c r="AX395" s="32" t="s">
        <v>83</v>
      </c>
      <c r="AY395" s="5" t="s">
        <v>144</v>
      </c>
    </row>
    <row r="396" spans="2:51" s="32" customFormat="1" ht="12.75">
      <c r="B396" s="25"/>
      <c r="D396" s="300" t="s">
        <v>154</v>
      </c>
      <c r="E396" s="5" t="s">
        <v>5</v>
      </c>
      <c r="F396" s="302" t="s">
        <v>184</v>
      </c>
      <c r="H396" s="303">
        <v>40.56</v>
      </c>
      <c r="I396" s="209"/>
      <c r="L396" s="25"/>
      <c r="M396" s="210"/>
      <c r="N396" s="26"/>
      <c r="O396" s="26"/>
      <c r="P396" s="26"/>
      <c r="Q396" s="26"/>
      <c r="R396" s="26"/>
      <c r="S396" s="26"/>
      <c r="T396" s="60"/>
      <c r="AT396" s="5" t="s">
        <v>154</v>
      </c>
      <c r="AU396" s="5" t="s">
        <v>25</v>
      </c>
      <c r="AV396" s="32" t="s">
        <v>25</v>
      </c>
      <c r="AW396" s="32" t="s">
        <v>47</v>
      </c>
      <c r="AX396" s="32" t="s">
        <v>83</v>
      </c>
      <c r="AY396" s="5" t="s">
        <v>144</v>
      </c>
    </row>
    <row r="397" spans="2:51" s="32" customFormat="1" ht="12.75">
      <c r="B397" s="25"/>
      <c r="D397" s="300" t="s">
        <v>154</v>
      </c>
      <c r="E397" s="5" t="s">
        <v>5</v>
      </c>
      <c r="F397" s="302" t="s">
        <v>185</v>
      </c>
      <c r="H397" s="303">
        <v>110</v>
      </c>
      <c r="I397" s="209"/>
      <c r="L397" s="25"/>
      <c r="M397" s="210"/>
      <c r="N397" s="26"/>
      <c r="O397" s="26"/>
      <c r="P397" s="26"/>
      <c r="Q397" s="26"/>
      <c r="R397" s="26"/>
      <c r="S397" s="26"/>
      <c r="T397" s="60"/>
      <c r="AT397" s="5" t="s">
        <v>154</v>
      </c>
      <c r="AU397" s="5" t="s">
        <v>25</v>
      </c>
      <c r="AV397" s="32" t="s">
        <v>25</v>
      </c>
      <c r="AW397" s="32" t="s">
        <v>47</v>
      </c>
      <c r="AX397" s="32" t="s">
        <v>83</v>
      </c>
      <c r="AY397" s="5" t="s">
        <v>144</v>
      </c>
    </row>
    <row r="398" spans="2:51" s="32" customFormat="1" ht="12.75">
      <c r="B398" s="25"/>
      <c r="D398" s="300" t="s">
        <v>154</v>
      </c>
      <c r="E398" s="5" t="s">
        <v>5</v>
      </c>
      <c r="F398" s="302" t="s">
        <v>5</v>
      </c>
      <c r="H398" s="303">
        <v>0</v>
      </c>
      <c r="I398" s="209"/>
      <c r="L398" s="25"/>
      <c r="M398" s="210"/>
      <c r="N398" s="26"/>
      <c r="O398" s="26"/>
      <c r="P398" s="26"/>
      <c r="Q398" s="26"/>
      <c r="R398" s="26"/>
      <c r="S398" s="26"/>
      <c r="T398" s="60"/>
      <c r="AT398" s="5" t="s">
        <v>154</v>
      </c>
      <c r="AU398" s="5" t="s">
        <v>25</v>
      </c>
      <c r="AV398" s="32" t="s">
        <v>25</v>
      </c>
      <c r="AW398" s="32" t="s">
        <v>47</v>
      </c>
      <c r="AX398" s="32" t="s">
        <v>83</v>
      </c>
      <c r="AY398" s="5" t="s">
        <v>144</v>
      </c>
    </row>
    <row r="399" spans="2:51" s="32" customFormat="1" ht="12.75">
      <c r="B399" s="25"/>
      <c r="D399" s="300" t="s">
        <v>154</v>
      </c>
      <c r="E399" s="5" t="s">
        <v>5</v>
      </c>
      <c r="F399" s="302" t="s">
        <v>186</v>
      </c>
      <c r="H399" s="303">
        <v>65</v>
      </c>
      <c r="I399" s="209"/>
      <c r="L399" s="25"/>
      <c r="M399" s="210"/>
      <c r="N399" s="26"/>
      <c r="O399" s="26"/>
      <c r="P399" s="26"/>
      <c r="Q399" s="26"/>
      <c r="R399" s="26"/>
      <c r="S399" s="26"/>
      <c r="T399" s="60"/>
      <c r="AT399" s="5" t="s">
        <v>154</v>
      </c>
      <c r="AU399" s="5" t="s">
        <v>25</v>
      </c>
      <c r="AV399" s="32" t="s">
        <v>25</v>
      </c>
      <c r="AW399" s="32" t="s">
        <v>47</v>
      </c>
      <c r="AX399" s="32" t="s">
        <v>83</v>
      </c>
      <c r="AY399" s="5" t="s">
        <v>144</v>
      </c>
    </row>
    <row r="400" spans="2:51" s="32" customFormat="1" ht="12.75">
      <c r="B400" s="25"/>
      <c r="D400" s="300" t="s">
        <v>154</v>
      </c>
      <c r="E400" s="5" t="s">
        <v>5</v>
      </c>
      <c r="F400" s="302" t="s">
        <v>187</v>
      </c>
      <c r="H400" s="303">
        <v>96.36</v>
      </c>
      <c r="I400" s="209"/>
      <c r="L400" s="25"/>
      <c r="M400" s="210"/>
      <c r="N400" s="26"/>
      <c r="O400" s="26"/>
      <c r="P400" s="26"/>
      <c r="Q400" s="26"/>
      <c r="R400" s="26"/>
      <c r="S400" s="26"/>
      <c r="T400" s="60"/>
      <c r="AT400" s="5" t="s">
        <v>154</v>
      </c>
      <c r="AU400" s="5" t="s">
        <v>25</v>
      </c>
      <c r="AV400" s="32" t="s">
        <v>25</v>
      </c>
      <c r="AW400" s="32" t="s">
        <v>47</v>
      </c>
      <c r="AX400" s="32" t="s">
        <v>83</v>
      </c>
      <c r="AY400" s="5" t="s">
        <v>144</v>
      </c>
    </row>
    <row r="401" spans="2:51" s="32" customFormat="1" ht="12.75">
      <c r="B401" s="25"/>
      <c r="D401" s="300" t="s">
        <v>154</v>
      </c>
      <c r="E401" s="5" t="s">
        <v>5</v>
      </c>
      <c r="F401" s="302" t="s">
        <v>5</v>
      </c>
      <c r="H401" s="303">
        <v>0</v>
      </c>
      <c r="I401" s="209"/>
      <c r="L401" s="25"/>
      <c r="M401" s="210"/>
      <c r="N401" s="26"/>
      <c r="O401" s="26"/>
      <c r="P401" s="26"/>
      <c r="Q401" s="26"/>
      <c r="R401" s="26"/>
      <c r="S401" s="26"/>
      <c r="T401" s="60"/>
      <c r="AT401" s="5" t="s">
        <v>154</v>
      </c>
      <c r="AU401" s="5" t="s">
        <v>25</v>
      </c>
      <c r="AV401" s="32" t="s">
        <v>25</v>
      </c>
      <c r="AW401" s="32" t="s">
        <v>47</v>
      </c>
      <c r="AX401" s="32" t="s">
        <v>83</v>
      </c>
      <c r="AY401" s="5" t="s">
        <v>144</v>
      </c>
    </row>
    <row r="402" spans="2:51" s="32" customFormat="1" ht="12.75">
      <c r="B402" s="25"/>
      <c r="D402" s="300" t="s">
        <v>154</v>
      </c>
      <c r="E402" s="5" t="s">
        <v>5</v>
      </c>
      <c r="F402" s="302" t="s">
        <v>188</v>
      </c>
      <c r="H402" s="303">
        <v>840.44</v>
      </c>
      <c r="I402" s="209"/>
      <c r="L402" s="25"/>
      <c r="M402" s="210"/>
      <c r="N402" s="26"/>
      <c r="O402" s="26"/>
      <c r="P402" s="26"/>
      <c r="Q402" s="26"/>
      <c r="R402" s="26"/>
      <c r="S402" s="26"/>
      <c r="T402" s="60"/>
      <c r="AT402" s="5" t="s">
        <v>154</v>
      </c>
      <c r="AU402" s="5" t="s">
        <v>25</v>
      </c>
      <c r="AV402" s="32" t="s">
        <v>150</v>
      </c>
      <c r="AW402" s="32" t="s">
        <v>47</v>
      </c>
      <c r="AX402" s="32" t="s">
        <v>83</v>
      </c>
      <c r="AY402" s="5" t="s">
        <v>144</v>
      </c>
    </row>
    <row r="403" spans="2:51" s="32" customFormat="1" ht="12.75">
      <c r="B403" s="25"/>
      <c r="D403" s="300" t="s">
        <v>154</v>
      </c>
      <c r="E403" s="5" t="s">
        <v>5</v>
      </c>
      <c r="F403" s="302" t="s">
        <v>189</v>
      </c>
      <c r="H403" s="303">
        <v>840</v>
      </c>
      <c r="I403" s="209"/>
      <c r="L403" s="25"/>
      <c r="M403" s="210"/>
      <c r="N403" s="26"/>
      <c r="O403" s="26"/>
      <c r="P403" s="26"/>
      <c r="Q403" s="26"/>
      <c r="R403" s="26"/>
      <c r="S403" s="26"/>
      <c r="T403" s="60"/>
      <c r="AT403" s="5" t="s">
        <v>154</v>
      </c>
      <c r="AU403" s="5" t="s">
        <v>25</v>
      </c>
      <c r="AV403" s="32" t="s">
        <v>25</v>
      </c>
      <c r="AW403" s="32" t="s">
        <v>47</v>
      </c>
      <c r="AX403" s="32" t="s">
        <v>26</v>
      </c>
      <c r="AY403" s="5" t="s">
        <v>144</v>
      </c>
    </row>
    <row r="404" spans="2:65" s="32" customFormat="1" ht="16.5" customHeight="1">
      <c r="B404" s="200"/>
      <c r="C404" s="201" t="s">
        <v>529</v>
      </c>
      <c r="D404" s="201" t="s">
        <v>146</v>
      </c>
      <c r="E404" s="202" t="s">
        <v>530</v>
      </c>
      <c r="F404" s="203" t="s">
        <v>531</v>
      </c>
      <c r="G404" s="204" t="s">
        <v>149</v>
      </c>
      <c r="H404" s="205">
        <v>840</v>
      </c>
      <c r="I404" s="206"/>
      <c r="J404" s="207">
        <f>ROUND(I404*H404,2)</f>
        <v>0</v>
      </c>
      <c r="K404" s="203" t="s">
        <v>1525</v>
      </c>
      <c r="L404" s="25"/>
      <c r="M404" s="296" t="s">
        <v>5</v>
      </c>
      <c r="N404" s="297" t="s">
        <v>55</v>
      </c>
      <c r="O404" s="26"/>
      <c r="P404" s="298">
        <f>O404*H404</f>
        <v>0</v>
      </c>
      <c r="Q404" s="298">
        <v>0.00601</v>
      </c>
      <c r="R404" s="298">
        <f>Q404*H404</f>
        <v>5.0484</v>
      </c>
      <c r="S404" s="298">
        <v>0</v>
      </c>
      <c r="T404" s="299">
        <f>S404*H404</f>
        <v>0</v>
      </c>
      <c r="AR404" s="5" t="s">
        <v>150</v>
      </c>
      <c r="AT404" s="5" t="s">
        <v>146</v>
      </c>
      <c r="AU404" s="5" t="s">
        <v>25</v>
      </c>
      <c r="AY404" s="5" t="s">
        <v>144</v>
      </c>
      <c r="BE404" s="208">
        <f>IF(N404="základní",J404,0)</f>
        <v>0</v>
      </c>
      <c r="BF404" s="208">
        <f>IF(N404="snížená",J404,0)</f>
        <v>0</v>
      </c>
      <c r="BG404" s="208">
        <f>IF(N404="zákl. přenesená",J404,0)</f>
        <v>0</v>
      </c>
      <c r="BH404" s="208">
        <f>IF(N404="sníž. přenesená",J404,0)</f>
        <v>0</v>
      </c>
      <c r="BI404" s="208">
        <f>IF(N404="nulová",J404,0)</f>
        <v>0</v>
      </c>
      <c r="BJ404" s="5" t="s">
        <v>26</v>
      </c>
      <c r="BK404" s="208">
        <f>ROUND(I404*H404,2)</f>
        <v>0</v>
      </c>
      <c r="BL404" s="5" t="s">
        <v>150</v>
      </c>
      <c r="BM404" s="5" t="s">
        <v>532</v>
      </c>
    </row>
    <row r="405" spans="2:47" s="32" customFormat="1" ht="12.75">
      <c r="B405" s="25"/>
      <c r="D405" s="300" t="s">
        <v>159</v>
      </c>
      <c r="F405" s="214" t="s">
        <v>533</v>
      </c>
      <c r="I405" s="209"/>
      <c r="L405" s="25"/>
      <c r="M405" s="210"/>
      <c r="N405" s="26"/>
      <c r="O405" s="26"/>
      <c r="P405" s="26"/>
      <c r="Q405" s="26"/>
      <c r="R405" s="26"/>
      <c r="S405" s="26"/>
      <c r="T405" s="60"/>
      <c r="AT405" s="5" t="s">
        <v>159</v>
      </c>
      <c r="AU405" s="5" t="s">
        <v>25</v>
      </c>
    </row>
    <row r="406" spans="2:47" s="32" customFormat="1" ht="22.5">
      <c r="B406" s="25"/>
      <c r="D406" s="300" t="s">
        <v>152</v>
      </c>
      <c r="F406" s="301" t="s">
        <v>153</v>
      </c>
      <c r="I406" s="209"/>
      <c r="L406" s="25"/>
      <c r="M406" s="210"/>
      <c r="N406" s="26"/>
      <c r="O406" s="26"/>
      <c r="P406" s="26"/>
      <c r="Q406" s="26"/>
      <c r="R406" s="26"/>
      <c r="S406" s="26"/>
      <c r="T406" s="60"/>
      <c r="AT406" s="5" t="s">
        <v>152</v>
      </c>
      <c r="AU406" s="5" t="s">
        <v>25</v>
      </c>
    </row>
    <row r="407" spans="2:65" s="32" customFormat="1" ht="16.5" customHeight="1">
      <c r="B407" s="200"/>
      <c r="C407" s="201" t="s">
        <v>534</v>
      </c>
      <c r="D407" s="201" t="s">
        <v>146</v>
      </c>
      <c r="E407" s="202" t="s">
        <v>535</v>
      </c>
      <c r="F407" s="203" t="s">
        <v>536</v>
      </c>
      <c r="G407" s="204" t="s">
        <v>149</v>
      </c>
      <c r="H407" s="205">
        <v>1160</v>
      </c>
      <c r="I407" s="206"/>
      <c r="J407" s="207">
        <f>ROUND(I407*H407,2)</f>
        <v>0</v>
      </c>
      <c r="K407" s="203" t="s">
        <v>1525</v>
      </c>
      <c r="L407" s="25"/>
      <c r="M407" s="296" t="s">
        <v>5</v>
      </c>
      <c r="N407" s="297" t="s">
        <v>55</v>
      </c>
      <c r="O407" s="26"/>
      <c r="P407" s="298">
        <f>O407*H407</f>
        <v>0</v>
      </c>
      <c r="Q407" s="298">
        <v>0.00061</v>
      </c>
      <c r="R407" s="298">
        <f>Q407*H407</f>
        <v>0.7076</v>
      </c>
      <c r="S407" s="298">
        <v>0</v>
      </c>
      <c r="T407" s="299">
        <f>S407*H407</f>
        <v>0</v>
      </c>
      <c r="AR407" s="5" t="s">
        <v>150</v>
      </c>
      <c r="AT407" s="5" t="s">
        <v>146</v>
      </c>
      <c r="AU407" s="5" t="s">
        <v>25</v>
      </c>
      <c r="AY407" s="5" t="s">
        <v>144</v>
      </c>
      <c r="BE407" s="208">
        <f>IF(N407="základní",J407,0)</f>
        <v>0</v>
      </c>
      <c r="BF407" s="208">
        <f>IF(N407="snížená",J407,0)</f>
        <v>0</v>
      </c>
      <c r="BG407" s="208">
        <f>IF(N407="zákl. přenesená",J407,0)</f>
        <v>0</v>
      </c>
      <c r="BH407" s="208">
        <f>IF(N407="sníž. přenesená",J407,0)</f>
        <v>0</v>
      </c>
      <c r="BI407" s="208">
        <f>IF(N407="nulová",J407,0)</f>
        <v>0</v>
      </c>
      <c r="BJ407" s="5" t="s">
        <v>26</v>
      </c>
      <c r="BK407" s="208">
        <f>ROUND(I407*H407,2)</f>
        <v>0</v>
      </c>
      <c r="BL407" s="5" t="s">
        <v>150</v>
      </c>
      <c r="BM407" s="5" t="s">
        <v>537</v>
      </c>
    </row>
    <row r="408" spans="2:47" s="32" customFormat="1" ht="12.75">
      <c r="B408" s="25"/>
      <c r="D408" s="300" t="s">
        <v>159</v>
      </c>
      <c r="F408" s="214" t="s">
        <v>538</v>
      </c>
      <c r="I408" s="209"/>
      <c r="L408" s="25"/>
      <c r="M408" s="210"/>
      <c r="N408" s="26"/>
      <c r="O408" s="26"/>
      <c r="P408" s="26"/>
      <c r="Q408" s="26"/>
      <c r="R408" s="26"/>
      <c r="S408" s="26"/>
      <c r="T408" s="60"/>
      <c r="AT408" s="5" t="s">
        <v>159</v>
      </c>
      <c r="AU408" s="5" t="s">
        <v>25</v>
      </c>
    </row>
    <row r="409" spans="2:47" s="32" customFormat="1" ht="22.5">
      <c r="B409" s="25"/>
      <c r="D409" s="300" t="s">
        <v>152</v>
      </c>
      <c r="F409" s="301" t="s">
        <v>153</v>
      </c>
      <c r="I409" s="209"/>
      <c r="L409" s="25"/>
      <c r="M409" s="210"/>
      <c r="N409" s="26"/>
      <c r="O409" s="26"/>
      <c r="P409" s="26"/>
      <c r="Q409" s="26"/>
      <c r="R409" s="26"/>
      <c r="S409" s="26"/>
      <c r="T409" s="60"/>
      <c r="AT409" s="5" t="s">
        <v>152</v>
      </c>
      <c r="AU409" s="5" t="s">
        <v>25</v>
      </c>
    </row>
    <row r="410" spans="2:65" s="32" customFormat="1" ht="16.5" customHeight="1">
      <c r="B410" s="200"/>
      <c r="C410" s="201" t="s">
        <v>539</v>
      </c>
      <c r="D410" s="201" t="s">
        <v>146</v>
      </c>
      <c r="E410" s="202" t="s">
        <v>540</v>
      </c>
      <c r="F410" s="203" t="s">
        <v>541</v>
      </c>
      <c r="G410" s="204" t="s">
        <v>149</v>
      </c>
      <c r="H410" s="205">
        <v>1160</v>
      </c>
      <c r="I410" s="206"/>
      <c r="J410" s="207">
        <f>ROUND(I410*H410,2)</f>
        <v>0</v>
      </c>
      <c r="K410" s="203" t="s">
        <v>1525</v>
      </c>
      <c r="L410" s="25"/>
      <c r="M410" s="296" t="s">
        <v>5</v>
      </c>
      <c r="N410" s="297" t="s">
        <v>55</v>
      </c>
      <c r="O410" s="26"/>
      <c r="P410" s="298">
        <f>O410*H410</f>
        <v>0</v>
      </c>
      <c r="Q410" s="298">
        <v>0</v>
      </c>
      <c r="R410" s="298">
        <f>Q410*H410</f>
        <v>0</v>
      </c>
      <c r="S410" s="298">
        <v>0</v>
      </c>
      <c r="T410" s="299">
        <f>S410*H410</f>
        <v>0</v>
      </c>
      <c r="AR410" s="5" t="s">
        <v>150</v>
      </c>
      <c r="AT410" s="5" t="s">
        <v>146</v>
      </c>
      <c r="AU410" s="5" t="s">
        <v>25</v>
      </c>
      <c r="AY410" s="5" t="s">
        <v>144</v>
      </c>
      <c r="BE410" s="208">
        <f>IF(N410="základní",J410,0)</f>
        <v>0</v>
      </c>
      <c r="BF410" s="208">
        <f>IF(N410="snížená",J410,0)</f>
        <v>0</v>
      </c>
      <c r="BG410" s="208">
        <f>IF(N410="zákl. přenesená",J410,0)</f>
        <v>0</v>
      </c>
      <c r="BH410" s="208">
        <f>IF(N410="sníž. přenesená",J410,0)</f>
        <v>0</v>
      </c>
      <c r="BI410" s="208">
        <f>IF(N410="nulová",J410,0)</f>
        <v>0</v>
      </c>
      <c r="BJ410" s="5" t="s">
        <v>26</v>
      </c>
      <c r="BK410" s="208">
        <f>ROUND(I410*H410,2)</f>
        <v>0</v>
      </c>
      <c r="BL410" s="5" t="s">
        <v>150</v>
      </c>
      <c r="BM410" s="5" t="s">
        <v>542</v>
      </c>
    </row>
    <row r="411" spans="2:47" s="32" customFormat="1" ht="22.5">
      <c r="B411" s="25"/>
      <c r="D411" s="300" t="s">
        <v>159</v>
      </c>
      <c r="F411" s="214" t="s">
        <v>543</v>
      </c>
      <c r="I411" s="209"/>
      <c r="L411" s="25"/>
      <c r="M411" s="210"/>
      <c r="N411" s="26"/>
      <c r="O411" s="26"/>
      <c r="P411" s="26"/>
      <c r="Q411" s="26"/>
      <c r="R411" s="26"/>
      <c r="S411" s="26"/>
      <c r="T411" s="60"/>
      <c r="AT411" s="5" t="s">
        <v>159</v>
      </c>
      <c r="AU411" s="5" t="s">
        <v>25</v>
      </c>
    </row>
    <row r="412" spans="2:47" s="32" customFormat="1" ht="22.5">
      <c r="B412" s="25"/>
      <c r="D412" s="300" t="s">
        <v>152</v>
      </c>
      <c r="F412" s="301" t="s">
        <v>153</v>
      </c>
      <c r="I412" s="209"/>
      <c r="L412" s="25"/>
      <c r="M412" s="210"/>
      <c r="N412" s="26"/>
      <c r="O412" s="26"/>
      <c r="P412" s="26"/>
      <c r="Q412" s="26"/>
      <c r="R412" s="26"/>
      <c r="S412" s="26"/>
      <c r="T412" s="60"/>
      <c r="AT412" s="5" t="s">
        <v>152</v>
      </c>
      <c r="AU412" s="5" t="s">
        <v>25</v>
      </c>
    </row>
    <row r="413" spans="2:51" s="32" customFormat="1" ht="12.75">
      <c r="B413" s="25"/>
      <c r="D413" s="300" t="s">
        <v>154</v>
      </c>
      <c r="E413" s="5" t="s">
        <v>5</v>
      </c>
      <c r="F413" s="302" t="s">
        <v>544</v>
      </c>
      <c r="H413" s="303">
        <v>604.8</v>
      </c>
      <c r="I413" s="209"/>
      <c r="L413" s="25"/>
      <c r="M413" s="210"/>
      <c r="N413" s="26"/>
      <c r="O413" s="26"/>
      <c r="P413" s="26"/>
      <c r="Q413" s="26"/>
      <c r="R413" s="26"/>
      <c r="S413" s="26"/>
      <c r="T413" s="60"/>
      <c r="AT413" s="5" t="s">
        <v>154</v>
      </c>
      <c r="AU413" s="5" t="s">
        <v>25</v>
      </c>
      <c r="AV413" s="32" t="s">
        <v>25</v>
      </c>
      <c r="AW413" s="32" t="s">
        <v>47</v>
      </c>
      <c r="AX413" s="32" t="s">
        <v>83</v>
      </c>
      <c r="AY413" s="5" t="s">
        <v>144</v>
      </c>
    </row>
    <row r="414" spans="2:51" s="32" customFormat="1" ht="12.75">
      <c r="B414" s="25"/>
      <c r="D414" s="300" t="s">
        <v>154</v>
      </c>
      <c r="E414" s="5" t="s">
        <v>5</v>
      </c>
      <c r="F414" s="302" t="s">
        <v>545</v>
      </c>
      <c r="H414" s="303">
        <v>80.5</v>
      </c>
      <c r="I414" s="209"/>
      <c r="L414" s="25"/>
      <c r="M414" s="210"/>
      <c r="N414" s="26"/>
      <c r="O414" s="26"/>
      <c r="P414" s="26"/>
      <c r="Q414" s="26"/>
      <c r="R414" s="26"/>
      <c r="S414" s="26"/>
      <c r="T414" s="60"/>
      <c r="AT414" s="5" t="s">
        <v>154</v>
      </c>
      <c r="AU414" s="5" t="s">
        <v>25</v>
      </c>
      <c r="AV414" s="32" t="s">
        <v>25</v>
      </c>
      <c r="AW414" s="32" t="s">
        <v>47</v>
      </c>
      <c r="AX414" s="32" t="s">
        <v>83</v>
      </c>
      <c r="AY414" s="5" t="s">
        <v>144</v>
      </c>
    </row>
    <row r="415" spans="2:51" s="32" customFormat="1" ht="12.75">
      <c r="B415" s="25"/>
      <c r="D415" s="300" t="s">
        <v>154</v>
      </c>
      <c r="E415" s="5" t="s">
        <v>5</v>
      </c>
      <c r="F415" s="302" t="s">
        <v>546</v>
      </c>
      <c r="H415" s="303">
        <v>161.52</v>
      </c>
      <c r="I415" s="209"/>
      <c r="L415" s="25"/>
      <c r="M415" s="210"/>
      <c r="N415" s="26"/>
      <c r="O415" s="26"/>
      <c r="P415" s="26"/>
      <c r="Q415" s="26"/>
      <c r="R415" s="26"/>
      <c r="S415" s="26"/>
      <c r="T415" s="60"/>
      <c r="AT415" s="5" t="s">
        <v>154</v>
      </c>
      <c r="AU415" s="5" t="s">
        <v>25</v>
      </c>
      <c r="AV415" s="32" t="s">
        <v>25</v>
      </c>
      <c r="AW415" s="32" t="s">
        <v>47</v>
      </c>
      <c r="AX415" s="32" t="s">
        <v>83</v>
      </c>
      <c r="AY415" s="5" t="s">
        <v>144</v>
      </c>
    </row>
    <row r="416" spans="2:51" s="32" customFormat="1" ht="12.75">
      <c r="B416" s="25"/>
      <c r="D416" s="300" t="s">
        <v>154</v>
      </c>
      <c r="E416" s="5" t="s">
        <v>5</v>
      </c>
      <c r="F416" s="302" t="s">
        <v>5</v>
      </c>
      <c r="H416" s="303">
        <v>0</v>
      </c>
      <c r="I416" s="209"/>
      <c r="L416" s="25"/>
      <c r="M416" s="210"/>
      <c r="N416" s="26"/>
      <c r="O416" s="26"/>
      <c r="P416" s="26"/>
      <c r="Q416" s="26"/>
      <c r="R416" s="26"/>
      <c r="S416" s="26"/>
      <c r="T416" s="60"/>
      <c r="AT416" s="5" t="s">
        <v>154</v>
      </c>
      <c r="AU416" s="5" t="s">
        <v>25</v>
      </c>
      <c r="AV416" s="32" t="s">
        <v>25</v>
      </c>
      <c r="AW416" s="32" t="s">
        <v>47</v>
      </c>
      <c r="AX416" s="32" t="s">
        <v>83</v>
      </c>
      <c r="AY416" s="5" t="s">
        <v>144</v>
      </c>
    </row>
    <row r="417" spans="2:51" s="32" customFormat="1" ht="12.75">
      <c r="B417" s="25"/>
      <c r="D417" s="300" t="s">
        <v>154</v>
      </c>
      <c r="E417" s="5" t="s">
        <v>5</v>
      </c>
      <c r="F417" s="302" t="s">
        <v>184</v>
      </c>
      <c r="H417" s="303">
        <v>40.56</v>
      </c>
      <c r="I417" s="209"/>
      <c r="L417" s="25"/>
      <c r="M417" s="210"/>
      <c r="N417" s="26"/>
      <c r="O417" s="26"/>
      <c r="P417" s="26"/>
      <c r="Q417" s="26"/>
      <c r="R417" s="26"/>
      <c r="S417" s="26"/>
      <c r="T417" s="60"/>
      <c r="AT417" s="5" t="s">
        <v>154</v>
      </c>
      <c r="AU417" s="5" t="s">
        <v>25</v>
      </c>
      <c r="AV417" s="32" t="s">
        <v>25</v>
      </c>
      <c r="AW417" s="32" t="s">
        <v>47</v>
      </c>
      <c r="AX417" s="32" t="s">
        <v>83</v>
      </c>
      <c r="AY417" s="5" t="s">
        <v>144</v>
      </c>
    </row>
    <row r="418" spans="2:51" s="32" customFormat="1" ht="12.75">
      <c r="B418" s="25"/>
      <c r="D418" s="300" t="s">
        <v>154</v>
      </c>
      <c r="E418" s="5" t="s">
        <v>5</v>
      </c>
      <c r="F418" s="302" t="s">
        <v>185</v>
      </c>
      <c r="H418" s="303">
        <v>110</v>
      </c>
      <c r="I418" s="209"/>
      <c r="L418" s="25"/>
      <c r="M418" s="210"/>
      <c r="N418" s="26"/>
      <c r="O418" s="26"/>
      <c r="P418" s="26"/>
      <c r="Q418" s="26"/>
      <c r="R418" s="26"/>
      <c r="S418" s="26"/>
      <c r="T418" s="60"/>
      <c r="AT418" s="5" t="s">
        <v>154</v>
      </c>
      <c r="AU418" s="5" t="s">
        <v>25</v>
      </c>
      <c r="AV418" s="32" t="s">
        <v>25</v>
      </c>
      <c r="AW418" s="32" t="s">
        <v>47</v>
      </c>
      <c r="AX418" s="32" t="s">
        <v>83</v>
      </c>
      <c r="AY418" s="5" t="s">
        <v>144</v>
      </c>
    </row>
    <row r="419" spans="2:51" s="32" customFormat="1" ht="12.75">
      <c r="B419" s="25"/>
      <c r="D419" s="300" t="s">
        <v>154</v>
      </c>
      <c r="E419" s="5" t="s">
        <v>5</v>
      </c>
      <c r="F419" s="302" t="s">
        <v>5</v>
      </c>
      <c r="H419" s="303">
        <v>0</v>
      </c>
      <c r="I419" s="209"/>
      <c r="L419" s="25"/>
      <c r="M419" s="210"/>
      <c r="N419" s="26"/>
      <c r="O419" s="26"/>
      <c r="P419" s="26"/>
      <c r="Q419" s="26"/>
      <c r="R419" s="26"/>
      <c r="S419" s="26"/>
      <c r="T419" s="60"/>
      <c r="AT419" s="5" t="s">
        <v>154</v>
      </c>
      <c r="AU419" s="5" t="s">
        <v>25</v>
      </c>
      <c r="AV419" s="32" t="s">
        <v>25</v>
      </c>
      <c r="AW419" s="32" t="s">
        <v>47</v>
      </c>
      <c r="AX419" s="32" t="s">
        <v>83</v>
      </c>
      <c r="AY419" s="5" t="s">
        <v>144</v>
      </c>
    </row>
    <row r="420" spans="2:51" s="32" customFormat="1" ht="12.75">
      <c r="B420" s="25"/>
      <c r="D420" s="300" t="s">
        <v>154</v>
      </c>
      <c r="E420" s="5" t="s">
        <v>5</v>
      </c>
      <c r="F420" s="302" t="s">
        <v>186</v>
      </c>
      <c r="H420" s="303">
        <v>65</v>
      </c>
      <c r="I420" s="209"/>
      <c r="L420" s="25"/>
      <c r="M420" s="210"/>
      <c r="N420" s="26"/>
      <c r="O420" s="26"/>
      <c r="P420" s="26"/>
      <c r="Q420" s="26"/>
      <c r="R420" s="26"/>
      <c r="S420" s="26"/>
      <c r="T420" s="60"/>
      <c r="AT420" s="5" t="s">
        <v>154</v>
      </c>
      <c r="AU420" s="5" t="s">
        <v>25</v>
      </c>
      <c r="AV420" s="32" t="s">
        <v>25</v>
      </c>
      <c r="AW420" s="32" t="s">
        <v>47</v>
      </c>
      <c r="AX420" s="32" t="s">
        <v>83</v>
      </c>
      <c r="AY420" s="5" t="s">
        <v>144</v>
      </c>
    </row>
    <row r="421" spans="2:51" s="32" customFormat="1" ht="12.75">
      <c r="B421" s="25"/>
      <c r="D421" s="300" t="s">
        <v>154</v>
      </c>
      <c r="E421" s="5" t="s">
        <v>5</v>
      </c>
      <c r="F421" s="302" t="s">
        <v>187</v>
      </c>
      <c r="H421" s="303">
        <v>96.36</v>
      </c>
      <c r="I421" s="209"/>
      <c r="L421" s="25"/>
      <c r="M421" s="210"/>
      <c r="N421" s="26"/>
      <c r="O421" s="26"/>
      <c r="P421" s="26"/>
      <c r="Q421" s="26"/>
      <c r="R421" s="26"/>
      <c r="S421" s="26"/>
      <c r="T421" s="60"/>
      <c r="AT421" s="5" t="s">
        <v>154</v>
      </c>
      <c r="AU421" s="5" t="s">
        <v>25</v>
      </c>
      <c r="AV421" s="32" t="s">
        <v>25</v>
      </c>
      <c r="AW421" s="32" t="s">
        <v>47</v>
      </c>
      <c r="AX421" s="32" t="s">
        <v>83</v>
      </c>
      <c r="AY421" s="5" t="s">
        <v>144</v>
      </c>
    </row>
    <row r="422" spans="2:51" s="32" customFormat="1" ht="12.75">
      <c r="B422" s="25"/>
      <c r="D422" s="300" t="s">
        <v>154</v>
      </c>
      <c r="E422" s="5" t="s">
        <v>5</v>
      </c>
      <c r="F422" s="302" t="s">
        <v>5</v>
      </c>
      <c r="H422" s="303">
        <v>0</v>
      </c>
      <c r="I422" s="209"/>
      <c r="L422" s="25"/>
      <c r="M422" s="210"/>
      <c r="N422" s="26"/>
      <c r="O422" s="26"/>
      <c r="P422" s="26"/>
      <c r="Q422" s="26"/>
      <c r="R422" s="26"/>
      <c r="S422" s="26"/>
      <c r="T422" s="60"/>
      <c r="AT422" s="5" t="s">
        <v>154</v>
      </c>
      <c r="AU422" s="5" t="s">
        <v>25</v>
      </c>
      <c r="AV422" s="32" t="s">
        <v>25</v>
      </c>
      <c r="AW422" s="32" t="s">
        <v>47</v>
      </c>
      <c r="AX422" s="32" t="s">
        <v>83</v>
      </c>
      <c r="AY422" s="5" t="s">
        <v>144</v>
      </c>
    </row>
    <row r="423" spans="2:51" s="32" customFormat="1" ht="12.75">
      <c r="B423" s="25"/>
      <c r="D423" s="300" t="s">
        <v>154</v>
      </c>
      <c r="E423" s="5" t="s">
        <v>5</v>
      </c>
      <c r="F423" s="302" t="s">
        <v>188</v>
      </c>
      <c r="H423" s="303">
        <v>1158.74</v>
      </c>
      <c r="I423" s="209"/>
      <c r="L423" s="25"/>
      <c r="M423" s="210"/>
      <c r="N423" s="26"/>
      <c r="O423" s="26"/>
      <c r="P423" s="26"/>
      <c r="Q423" s="26"/>
      <c r="R423" s="26"/>
      <c r="S423" s="26"/>
      <c r="T423" s="60"/>
      <c r="AT423" s="5" t="s">
        <v>154</v>
      </c>
      <c r="AU423" s="5" t="s">
        <v>25</v>
      </c>
      <c r="AV423" s="32" t="s">
        <v>150</v>
      </c>
      <c r="AW423" s="32" t="s">
        <v>47</v>
      </c>
      <c r="AX423" s="32" t="s">
        <v>83</v>
      </c>
      <c r="AY423" s="5" t="s">
        <v>144</v>
      </c>
    </row>
    <row r="424" spans="2:51" s="32" customFormat="1" ht="12.75">
      <c r="B424" s="25"/>
      <c r="D424" s="300" t="s">
        <v>154</v>
      </c>
      <c r="E424" s="5" t="s">
        <v>5</v>
      </c>
      <c r="F424" s="302" t="s">
        <v>547</v>
      </c>
      <c r="H424" s="303">
        <v>1160</v>
      </c>
      <c r="I424" s="209"/>
      <c r="L424" s="25"/>
      <c r="M424" s="210"/>
      <c r="N424" s="26"/>
      <c r="O424" s="26"/>
      <c r="P424" s="26"/>
      <c r="Q424" s="26"/>
      <c r="R424" s="26"/>
      <c r="S424" s="26"/>
      <c r="T424" s="60"/>
      <c r="AT424" s="5" t="s">
        <v>154</v>
      </c>
      <c r="AU424" s="5" t="s">
        <v>25</v>
      </c>
      <c r="AV424" s="32" t="s">
        <v>25</v>
      </c>
      <c r="AW424" s="32" t="s">
        <v>47</v>
      </c>
      <c r="AX424" s="32" t="s">
        <v>26</v>
      </c>
      <c r="AY424" s="5" t="s">
        <v>144</v>
      </c>
    </row>
    <row r="425" spans="2:65" s="32" customFormat="1" ht="16.5" customHeight="1">
      <c r="B425" s="200"/>
      <c r="C425" s="201" t="s">
        <v>548</v>
      </c>
      <c r="D425" s="201" t="s">
        <v>146</v>
      </c>
      <c r="E425" s="202" t="s">
        <v>549</v>
      </c>
      <c r="F425" s="203" t="s">
        <v>550</v>
      </c>
      <c r="G425" s="204" t="s">
        <v>149</v>
      </c>
      <c r="H425" s="205">
        <v>840</v>
      </c>
      <c r="I425" s="206"/>
      <c r="J425" s="207">
        <f>ROUND(I425*H425,2)</f>
        <v>0</v>
      </c>
      <c r="K425" s="203" t="s">
        <v>1525</v>
      </c>
      <c r="L425" s="25"/>
      <c r="M425" s="296" t="s">
        <v>5</v>
      </c>
      <c r="N425" s="297" t="s">
        <v>55</v>
      </c>
      <c r="O425" s="26"/>
      <c r="P425" s="298">
        <f>O425*H425</f>
        <v>0</v>
      </c>
      <c r="Q425" s="298">
        <v>0</v>
      </c>
      <c r="R425" s="298">
        <f>Q425*H425</f>
        <v>0</v>
      </c>
      <c r="S425" s="298">
        <v>0</v>
      </c>
      <c r="T425" s="299">
        <f>S425*H425</f>
        <v>0</v>
      </c>
      <c r="AR425" s="5" t="s">
        <v>150</v>
      </c>
      <c r="AT425" s="5" t="s">
        <v>146</v>
      </c>
      <c r="AU425" s="5" t="s">
        <v>25</v>
      </c>
      <c r="AY425" s="5" t="s">
        <v>144</v>
      </c>
      <c r="BE425" s="208">
        <f>IF(N425="základní",J425,0)</f>
        <v>0</v>
      </c>
      <c r="BF425" s="208">
        <f>IF(N425="snížená",J425,0)</f>
        <v>0</v>
      </c>
      <c r="BG425" s="208">
        <f>IF(N425="zákl. přenesená",J425,0)</f>
        <v>0</v>
      </c>
      <c r="BH425" s="208">
        <f>IF(N425="sníž. přenesená",J425,0)</f>
        <v>0</v>
      </c>
      <c r="BI425" s="208">
        <f>IF(N425="nulová",J425,0)</f>
        <v>0</v>
      </c>
      <c r="BJ425" s="5" t="s">
        <v>26</v>
      </c>
      <c r="BK425" s="208">
        <f>ROUND(I425*H425,2)</f>
        <v>0</v>
      </c>
      <c r="BL425" s="5" t="s">
        <v>150</v>
      </c>
      <c r="BM425" s="5" t="s">
        <v>551</v>
      </c>
    </row>
    <row r="426" spans="2:47" s="32" customFormat="1" ht="22.5">
      <c r="B426" s="25"/>
      <c r="D426" s="300" t="s">
        <v>159</v>
      </c>
      <c r="F426" s="214" t="s">
        <v>552</v>
      </c>
      <c r="I426" s="209"/>
      <c r="L426" s="25"/>
      <c r="M426" s="210"/>
      <c r="N426" s="26"/>
      <c r="O426" s="26"/>
      <c r="P426" s="26"/>
      <c r="Q426" s="26"/>
      <c r="R426" s="26"/>
      <c r="S426" s="26"/>
      <c r="T426" s="60"/>
      <c r="AT426" s="5" t="s">
        <v>159</v>
      </c>
      <c r="AU426" s="5" t="s">
        <v>25</v>
      </c>
    </row>
    <row r="427" spans="2:47" s="32" customFormat="1" ht="22.5">
      <c r="B427" s="25"/>
      <c r="D427" s="300" t="s">
        <v>152</v>
      </c>
      <c r="F427" s="301" t="s">
        <v>153</v>
      </c>
      <c r="I427" s="209"/>
      <c r="L427" s="25"/>
      <c r="M427" s="210"/>
      <c r="N427" s="26"/>
      <c r="O427" s="26"/>
      <c r="P427" s="26"/>
      <c r="Q427" s="26"/>
      <c r="R427" s="26"/>
      <c r="S427" s="26"/>
      <c r="T427" s="60"/>
      <c r="AT427" s="5" t="s">
        <v>152</v>
      </c>
      <c r="AU427" s="5" t="s">
        <v>25</v>
      </c>
    </row>
    <row r="428" spans="2:65" s="32" customFormat="1" ht="16.5" customHeight="1">
      <c r="B428" s="200"/>
      <c r="C428" s="201" t="s">
        <v>553</v>
      </c>
      <c r="D428" s="201" t="s">
        <v>146</v>
      </c>
      <c r="E428" s="202" t="s">
        <v>554</v>
      </c>
      <c r="F428" s="203" t="s">
        <v>555</v>
      </c>
      <c r="G428" s="204" t="s">
        <v>149</v>
      </c>
      <c r="H428" s="205">
        <v>220</v>
      </c>
      <c r="I428" s="206"/>
      <c r="J428" s="207">
        <f>ROUND(I428*H428,2)</f>
        <v>0</v>
      </c>
      <c r="K428" s="203" t="s">
        <v>1525</v>
      </c>
      <c r="L428" s="25"/>
      <c r="M428" s="296" t="s">
        <v>5</v>
      </c>
      <c r="N428" s="297" t="s">
        <v>55</v>
      </c>
      <c r="O428" s="26"/>
      <c r="P428" s="298">
        <f>O428*H428</f>
        <v>0</v>
      </c>
      <c r="Q428" s="298">
        <v>0</v>
      </c>
      <c r="R428" s="298">
        <f>Q428*H428</f>
        <v>0</v>
      </c>
      <c r="S428" s="298">
        <v>0</v>
      </c>
      <c r="T428" s="299">
        <f>S428*H428</f>
        <v>0</v>
      </c>
      <c r="AR428" s="5" t="s">
        <v>150</v>
      </c>
      <c r="AT428" s="5" t="s">
        <v>146</v>
      </c>
      <c r="AU428" s="5" t="s">
        <v>25</v>
      </c>
      <c r="AY428" s="5" t="s">
        <v>144</v>
      </c>
      <c r="BE428" s="208">
        <f>IF(N428="základní",J428,0)</f>
        <v>0</v>
      </c>
      <c r="BF428" s="208">
        <f>IF(N428="snížená",J428,0)</f>
        <v>0</v>
      </c>
      <c r="BG428" s="208">
        <f>IF(N428="zákl. přenesená",J428,0)</f>
        <v>0</v>
      </c>
      <c r="BH428" s="208">
        <f>IF(N428="sníž. přenesená",J428,0)</f>
        <v>0</v>
      </c>
      <c r="BI428" s="208">
        <f>IF(N428="nulová",J428,0)</f>
        <v>0</v>
      </c>
      <c r="BJ428" s="5" t="s">
        <v>26</v>
      </c>
      <c r="BK428" s="208">
        <f>ROUND(I428*H428,2)</f>
        <v>0</v>
      </c>
      <c r="BL428" s="5" t="s">
        <v>150</v>
      </c>
      <c r="BM428" s="5" t="s">
        <v>556</v>
      </c>
    </row>
    <row r="429" spans="2:47" s="32" customFormat="1" ht="12.75">
      <c r="B429" s="25"/>
      <c r="D429" s="300" t="s">
        <v>159</v>
      </c>
      <c r="F429" s="214" t="s">
        <v>557</v>
      </c>
      <c r="I429" s="209"/>
      <c r="L429" s="25"/>
      <c r="M429" s="210"/>
      <c r="N429" s="26"/>
      <c r="O429" s="26"/>
      <c r="P429" s="26"/>
      <c r="Q429" s="26"/>
      <c r="R429" s="26"/>
      <c r="S429" s="26"/>
      <c r="T429" s="60"/>
      <c r="AT429" s="5" t="s">
        <v>159</v>
      </c>
      <c r="AU429" s="5" t="s">
        <v>25</v>
      </c>
    </row>
    <row r="430" spans="2:47" s="32" customFormat="1" ht="22.5">
      <c r="B430" s="25"/>
      <c r="D430" s="300" t="s">
        <v>152</v>
      </c>
      <c r="F430" s="301" t="s">
        <v>153</v>
      </c>
      <c r="I430" s="209"/>
      <c r="L430" s="25"/>
      <c r="M430" s="210"/>
      <c r="N430" s="26"/>
      <c r="O430" s="26"/>
      <c r="P430" s="26"/>
      <c r="Q430" s="26"/>
      <c r="R430" s="26"/>
      <c r="S430" s="26"/>
      <c r="T430" s="60"/>
      <c r="AT430" s="5" t="s">
        <v>152</v>
      </c>
      <c r="AU430" s="5" t="s">
        <v>25</v>
      </c>
    </row>
    <row r="431" spans="2:51" s="32" customFormat="1" ht="12.75">
      <c r="B431" s="25"/>
      <c r="D431" s="300" t="s">
        <v>154</v>
      </c>
      <c r="E431" s="5" t="s">
        <v>5</v>
      </c>
      <c r="F431" s="302" t="s">
        <v>155</v>
      </c>
      <c r="H431" s="303">
        <v>220</v>
      </c>
      <c r="I431" s="209"/>
      <c r="L431" s="25"/>
      <c r="M431" s="210"/>
      <c r="N431" s="26"/>
      <c r="O431" s="26"/>
      <c r="P431" s="26"/>
      <c r="Q431" s="26"/>
      <c r="R431" s="26"/>
      <c r="S431" s="26"/>
      <c r="T431" s="60"/>
      <c r="AT431" s="5" t="s">
        <v>154</v>
      </c>
      <c r="AU431" s="5" t="s">
        <v>25</v>
      </c>
      <c r="AV431" s="32" t="s">
        <v>25</v>
      </c>
      <c r="AW431" s="32" t="s">
        <v>47</v>
      </c>
      <c r="AX431" s="32" t="s">
        <v>26</v>
      </c>
      <c r="AY431" s="5" t="s">
        <v>144</v>
      </c>
    </row>
    <row r="432" spans="2:65" s="32" customFormat="1" ht="16.5" customHeight="1">
      <c r="B432" s="200"/>
      <c r="C432" s="201" t="s">
        <v>558</v>
      </c>
      <c r="D432" s="201" t="s">
        <v>146</v>
      </c>
      <c r="E432" s="202" t="s">
        <v>559</v>
      </c>
      <c r="F432" s="203" t="s">
        <v>560</v>
      </c>
      <c r="G432" s="204" t="s">
        <v>149</v>
      </c>
      <c r="H432" s="205">
        <v>220</v>
      </c>
      <c r="I432" s="206"/>
      <c r="J432" s="207">
        <f>ROUND(I432*H432,2)</f>
        <v>0</v>
      </c>
      <c r="K432" s="203" t="s">
        <v>1525</v>
      </c>
      <c r="L432" s="25"/>
      <c r="M432" s="296" t="s">
        <v>5</v>
      </c>
      <c r="N432" s="297" t="s">
        <v>55</v>
      </c>
      <c r="O432" s="26"/>
      <c r="P432" s="298">
        <f>O432*H432</f>
        <v>0</v>
      </c>
      <c r="Q432" s="298">
        <v>0.0835</v>
      </c>
      <c r="R432" s="298">
        <f>Q432*H432</f>
        <v>18.37</v>
      </c>
      <c r="S432" s="298">
        <v>0</v>
      </c>
      <c r="T432" s="299">
        <f>S432*H432</f>
        <v>0</v>
      </c>
      <c r="AR432" s="5" t="s">
        <v>150</v>
      </c>
      <c r="AT432" s="5" t="s">
        <v>146</v>
      </c>
      <c r="AU432" s="5" t="s">
        <v>25</v>
      </c>
      <c r="AY432" s="5" t="s">
        <v>144</v>
      </c>
      <c r="BE432" s="208">
        <f>IF(N432="základní",J432,0)</f>
        <v>0</v>
      </c>
      <c r="BF432" s="208">
        <f>IF(N432="snížená",J432,0)</f>
        <v>0</v>
      </c>
      <c r="BG432" s="208">
        <f>IF(N432="zákl. přenesená",J432,0)</f>
        <v>0</v>
      </c>
      <c r="BH432" s="208">
        <f>IF(N432="sníž. přenesená",J432,0)</f>
        <v>0</v>
      </c>
      <c r="BI432" s="208">
        <f>IF(N432="nulová",J432,0)</f>
        <v>0</v>
      </c>
      <c r="BJ432" s="5" t="s">
        <v>26</v>
      </c>
      <c r="BK432" s="208">
        <f>ROUND(I432*H432,2)</f>
        <v>0</v>
      </c>
      <c r="BL432" s="5" t="s">
        <v>150</v>
      </c>
      <c r="BM432" s="5" t="s">
        <v>561</v>
      </c>
    </row>
    <row r="433" spans="2:47" s="32" customFormat="1" ht="12.75">
      <c r="B433" s="25"/>
      <c r="D433" s="300" t="s">
        <v>159</v>
      </c>
      <c r="F433" s="214" t="s">
        <v>562</v>
      </c>
      <c r="I433" s="209"/>
      <c r="L433" s="25"/>
      <c r="M433" s="210"/>
      <c r="N433" s="26"/>
      <c r="O433" s="26"/>
      <c r="P433" s="26"/>
      <c r="Q433" s="26"/>
      <c r="R433" s="26"/>
      <c r="S433" s="26"/>
      <c r="T433" s="60"/>
      <c r="AT433" s="5" t="s">
        <v>159</v>
      </c>
      <c r="AU433" s="5" t="s">
        <v>25</v>
      </c>
    </row>
    <row r="434" spans="2:47" s="32" customFormat="1" ht="22.5">
      <c r="B434" s="25"/>
      <c r="D434" s="300" t="s">
        <v>152</v>
      </c>
      <c r="F434" s="301" t="s">
        <v>153</v>
      </c>
      <c r="I434" s="209"/>
      <c r="L434" s="25"/>
      <c r="M434" s="210"/>
      <c r="N434" s="26"/>
      <c r="O434" s="26"/>
      <c r="P434" s="26"/>
      <c r="Q434" s="26"/>
      <c r="R434" s="26"/>
      <c r="S434" s="26"/>
      <c r="T434" s="60"/>
      <c r="AT434" s="5" t="s">
        <v>152</v>
      </c>
      <c r="AU434" s="5" t="s">
        <v>25</v>
      </c>
    </row>
    <row r="435" spans="2:51" s="32" customFormat="1" ht="12.75">
      <c r="B435" s="25"/>
      <c r="D435" s="300" t="s">
        <v>154</v>
      </c>
      <c r="E435" s="5" t="s">
        <v>5</v>
      </c>
      <c r="F435" s="302" t="s">
        <v>155</v>
      </c>
      <c r="H435" s="303">
        <v>220</v>
      </c>
      <c r="I435" s="209"/>
      <c r="L435" s="25"/>
      <c r="M435" s="210"/>
      <c r="N435" s="26"/>
      <c r="O435" s="26"/>
      <c r="P435" s="26"/>
      <c r="Q435" s="26"/>
      <c r="R435" s="26"/>
      <c r="S435" s="26"/>
      <c r="T435" s="60"/>
      <c r="AT435" s="5" t="s">
        <v>154</v>
      </c>
      <c r="AU435" s="5" t="s">
        <v>25</v>
      </c>
      <c r="AV435" s="32" t="s">
        <v>25</v>
      </c>
      <c r="AW435" s="32" t="s">
        <v>47</v>
      </c>
      <c r="AX435" s="32" t="s">
        <v>26</v>
      </c>
      <c r="AY435" s="5" t="s">
        <v>144</v>
      </c>
    </row>
    <row r="436" spans="2:65" s="32" customFormat="1" ht="38.25" customHeight="1">
      <c r="B436" s="200"/>
      <c r="C436" s="201" t="s">
        <v>563</v>
      </c>
      <c r="D436" s="201" t="s">
        <v>275</v>
      </c>
      <c r="E436" s="202" t="s">
        <v>564</v>
      </c>
      <c r="F436" s="203" t="s">
        <v>565</v>
      </c>
      <c r="G436" s="204" t="s">
        <v>464</v>
      </c>
      <c r="H436" s="205">
        <v>74</v>
      </c>
      <c r="I436" s="206"/>
      <c r="J436" s="207">
        <f>ROUND(I436*H436,2)</f>
        <v>0</v>
      </c>
      <c r="K436" s="203" t="s">
        <v>1525</v>
      </c>
      <c r="L436" s="25"/>
      <c r="M436" s="296" t="s">
        <v>5</v>
      </c>
      <c r="N436" s="297" t="s">
        <v>55</v>
      </c>
      <c r="O436" s="26"/>
      <c r="P436" s="298">
        <f>O436*H436</f>
        <v>0</v>
      </c>
      <c r="Q436" s="298">
        <v>0</v>
      </c>
      <c r="R436" s="298">
        <f>Q436*H436</f>
        <v>0</v>
      </c>
      <c r="S436" s="298">
        <v>0</v>
      </c>
      <c r="T436" s="299">
        <f>S436*H436</f>
        <v>0</v>
      </c>
      <c r="AR436" s="5" t="s">
        <v>195</v>
      </c>
      <c r="AT436" s="5" t="s">
        <v>275</v>
      </c>
      <c r="AU436" s="5" t="s">
        <v>25</v>
      </c>
      <c r="AY436" s="5" t="s">
        <v>144</v>
      </c>
      <c r="BE436" s="208">
        <f>IF(N436="základní",J436,0)</f>
        <v>0</v>
      </c>
      <c r="BF436" s="208">
        <f>IF(N436="snížená",J436,0)</f>
        <v>0</v>
      </c>
      <c r="BG436" s="208">
        <f>IF(N436="zákl. přenesená",J436,0)</f>
        <v>0</v>
      </c>
      <c r="BH436" s="208">
        <f>IF(N436="sníž. přenesená",J436,0)</f>
        <v>0</v>
      </c>
      <c r="BI436" s="208">
        <f>IF(N436="nulová",J436,0)</f>
        <v>0</v>
      </c>
      <c r="BJ436" s="5" t="s">
        <v>26</v>
      </c>
      <c r="BK436" s="208">
        <f>ROUND(I436*H436,2)</f>
        <v>0</v>
      </c>
      <c r="BL436" s="5" t="s">
        <v>150</v>
      </c>
      <c r="BM436" s="5" t="s">
        <v>566</v>
      </c>
    </row>
    <row r="437" spans="2:47" s="32" customFormat="1" ht="22.5">
      <c r="B437" s="25"/>
      <c r="D437" s="300" t="s">
        <v>152</v>
      </c>
      <c r="F437" s="301" t="s">
        <v>153</v>
      </c>
      <c r="I437" s="209"/>
      <c r="L437" s="25"/>
      <c r="M437" s="210"/>
      <c r="N437" s="26"/>
      <c r="O437" s="26"/>
      <c r="P437" s="26"/>
      <c r="Q437" s="26"/>
      <c r="R437" s="26"/>
      <c r="S437" s="26"/>
      <c r="T437" s="60"/>
      <c r="AT437" s="5" t="s">
        <v>152</v>
      </c>
      <c r="AU437" s="5" t="s">
        <v>25</v>
      </c>
    </row>
    <row r="438" spans="2:51" s="32" customFormat="1" ht="12.75">
      <c r="B438" s="25"/>
      <c r="D438" s="300" t="s">
        <v>154</v>
      </c>
      <c r="E438" s="5" t="s">
        <v>5</v>
      </c>
      <c r="F438" s="302" t="s">
        <v>567</v>
      </c>
      <c r="H438" s="303">
        <v>73.333</v>
      </c>
      <c r="I438" s="209"/>
      <c r="L438" s="25"/>
      <c r="M438" s="210"/>
      <c r="N438" s="26"/>
      <c r="O438" s="26"/>
      <c r="P438" s="26"/>
      <c r="Q438" s="26"/>
      <c r="R438" s="26"/>
      <c r="S438" s="26"/>
      <c r="T438" s="60"/>
      <c r="AT438" s="5" t="s">
        <v>154</v>
      </c>
      <c r="AU438" s="5" t="s">
        <v>25</v>
      </c>
      <c r="AV438" s="32" t="s">
        <v>25</v>
      </c>
      <c r="AW438" s="32" t="s">
        <v>47</v>
      </c>
      <c r="AX438" s="32" t="s">
        <v>83</v>
      </c>
      <c r="AY438" s="5" t="s">
        <v>144</v>
      </c>
    </row>
    <row r="439" spans="2:51" s="32" customFormat="1" ht="12.75">
      <c r="B439" s="25"/>
      <c r="D439" s="300" t="s">
        <v>154</v>
      </c>
      <c r="E439" s="5" t="s">
        <v>5</v>
      </c>
      <c r="F439" s="302" t="s">
        <v>568</v>
      </c>
      <c r="H439" s="303">
        <v>74</v>
      </c>
      <c r="I439" s="209"/>
      <c r="L439" s="25"/>
      <c r="M439" s="210"/>
      <c r="N439" s="26"/>
      <c r="O439" s="26"/>
      <c r="P439" s="26"/>
      <c r="Q439" s="26"/>
      <c r="R439" s="26"/>
      <c r="S439" s="26"/>
      <c r="T439" s="60"/>
      <c r="AT439" s="5" t="s">
        <v>154</v>
      </c>
      <c r="AU439" s="5" t="s">
        <v>25</v>
      </c>
      <c r="AV439" s="32" t="s">
        <v>25</v>
      </c>
      <c r="AW439" s="32" t="s">
        <v>47</v>
      </c>
      <c r="AX439" s="32" t="s">
        <v>26</v>
      </c>
      <c r="AY439" s="5" t="s">
        <v>144</v>
      </c>
    </row>
    <row r="440" spans="2:65" s="32" customFormat="1" ht="25.5" customHeight="1">
      <c r="B440" s="200"/>
      <c r="C440" s="201" t="s">
        <v>569</v>
      </c>
      <c r="D440" s="201" t="s">
        <v>146</v>
      </c>
      <c r="E440" s="202" t="s">
        <v>570</v>
      </c>
      <c r="F440" s="203" t="s">
        <v>571</v>
      </c>
      <c r="G440" s="204" t="s">
        <v>149</v>
      </c>
      <c r="H440" s="205">
        <v>100</v>
      </c>
      <c r="I440" s="206"/>
      <c r="J440" s="207">
        <f>ROUND(I440*H440,2)</f>
        <v>0</v>
      </c>
      <c r="K440" s="203" t="s">
        <v>1525</v>
      </c>
      <c r="L440" s="25"/>
      <c r="M440" s="296" t="s">
        <v>5</v>
      </c>
      <c r="N440" s="297" t="s">
        <v>55</v>
      </c>
      <c r="O440" s="26"/>
      <c r="P440" s="298">
        <f>O440*H440</f>
        <v>0</v>
      </c>
      <c r="Q440" s="298">
        <v>0.08425</v>
      </c>
      <c r="R440" s="298">
        <f>Q440*H440</f>
        <v>8.425</v>
      </c>
      <c r="S440" s="298">
        <v>0</v>
      </c>
      <c r="T440" s="299">
        <f>S440*H440</f>
        <v>0</v>
      </c>
      <c r="AR440" s="5" t="s">
        <v>150</v>
      </c>
      <c r="AT440" s="5" t="s">
        <v>146</v>
      </c>
      <c r="AU440" s="5" t="s">
        <v>25</v>
      </c>
      <c r="AY440" s="5" t="s">
        <v>144</v>
      </c>
      <c r="BE440" s="208">
        <f>IF(N440="základní",J440,0)</f>
        <v>0</v>
      </c>
      <c r="BF440" s="208">
        <f>IF(N440="snížená",J440,0)</f>
        <v>0</v>
      </c>
      <c r="BG440" s="208">
        <f>IF(N440="zákl. přenesená",J440,0)</f>
        <v>0</v>
      </c>
      <c r="BH440" s="208">
        <f>IF(N440="sníž. přenesená",J440,0)</f>
        <v>0</v>
      </c>
      <c r="BI440" s="208">
        <f>IF(N440="nulová",J440,0)</f>
        <v>0</v>
      </c>
      <c r="BJ440" s="5" t="s">
        <v>26</v>
      </c>
      <c r="BK440" s="208">
        <f>ROUND(I440*H440,2)</f>
        <v>0</v>
      </c>
      <c r="BL440" s="5" t="s">
        <v>150</v>
      </c>
      <c r="BM440" s="5" t="s">
        <v>572</v>
      </c>
    </row>
    <row r="441" spans="2:47" s="32" customFormat="1" ht="22.5">
      <c r="B441" s="25"/>
      <c r="D441" s="300" t="s">
        <v>159</v>
      </c>
      <c r="F441" s="214" t="s">
        <v>573</v>
      </c>
      <c r="I441" s="209"/>
      <c r="L441" s="25"/>
      <c r="M441" s="210"/>
      <c r="N441" s="26"/>
      <c r="O441" s="26"/>
      <c r="P441" s="26"/>
      <c r="Q441" s="26"/>
      <c r="R441" s="26"/>
      <c r="S441" s="26"/>
      <c r="T441" s="60"/>
      <c r="AT441" s="5" t="s">
        <v>159</v>
      </c>
      <c r="AU441" s="5" t="s">
        <v>25</v>
      </c>
    </row>
    <row r="442" spans="2:47" s="32" customFormat="1" ht="22.5">
      <c r="B442" s="25"/>
      <c r="D442" s="300" t="s">
        <v>152</v>
      </c>
      <c r="F442" s="301" t="s">
        <v>153</v>
      </c>
      <c r="I442" s="209"/>
      <c r="L442" s="25"/>
      <c r="M442" s="210"/>
      <c r="N442" s="26"/>
      <c r="O442" s="26"/>
      <c r="P442" s="26"/>
      <c r="Q442" s="26"/>
      <c r="R442" s="26"/>
      <c r="S442" s="26"/>
      <c r="T442" s="60"/>
      <c r="AT442" s="5" t="s">
        <v>152</v>
      </c>
      <c r="AU442" s="5" t="s">
        <v>25</v>
      </c>
    </row>
    <row r="443" spans="2:51" s="32" customFormat="1" ht="12.75">
      <c r="B443" s="25"/>
      <c r="D443" s="300" t="s">
        <v>154</v>
      </c>
      <c r="E443" s="5" t="s">
        <v>5</v>
      </c>
      <c r="F443" s="302" t="s">
        <v>169</v>
      </c>
      <c r="H443" s="303">
        <v>97.2</v>
      </c>
      <c r="I443" s="209"/>
      <c r="L443" s="25"/>
      <c r="M443" s="210"/>
      <c r="N443" s="26"/>
      <c r="O443" s="26"/>
      <c r="P443" s="26"/>
      <c r="Q443" s="26"/>
      <c r="R443" s="26"/>
      <c r="S443" s="26"/>
      <c r="T443" s="60"/>
      <c r="AT443" s="5" t="s">
        <v>154</v>
      </c>
      <c r="AU443" s="5" t="s">
        <v>25</v>
      </c>
      <c r="AV443" s="32" t="s">
        <v>25</v>
      </c>
      <c r="AW443" s="32" t="s">
        <v>47</v>
      </c>
      <c r="AX443" s="32" t="s">
        <v>83</v>
      </c>
      <c r="AY443" s="5" t="s">
        <v>144</v>
      </c>
    </row>
    <row r="444" spans="2:51" s="32" customFormat="1" ht="12.75">
      <c r="B444" s="25"/>
      <c r="D444" s="300" t="s">
        <v>154</v>
      </c>
      <c r="E444" s="5" t="s">
        <v>5</v>
      </c>
      <c r="F444" s="302" t="s">
        <v>170</v>
      </c>
      <c r="H444" s="303">
        <v>97.2</v>
      </c>
      <c r="I444" s="209"/>
      <c r="L444" s="25"/>
      <c r="M444" s="210"/>
      <c r="N444" s="26"/>
      <c r="O444" s="26"/>
      <c r="P444" s="26"/>
      <c r="Q444" s="26"/>
      <c r="R444" s="26"/>
      <c r="S444" s="26"/>
      <c r="T444" s="60"/>
      <c r="AT444" s="5" t="s">
        <v>154</v>
      </c>
      <c r="AU444" s="5" t="s">
        <v>25</v>
      </c>
      <c r="AV444" s="32" t="s">
        <v>161</v>
      </c>
      <c r="AW444" s="32" t="s">
        <v>47</v>
      </c>
      <c r="AX444" s="32" t="s">
        <v>83</v>
      </c>
      <c r="AY444" s="5" t="s">
        <v>144</v>
      </c>
    </row>
    <row r="445" spans="2:51" s="32" customFormat="1" ht="12.75">
      <c r="B445" s="25"/>
      <c r="D445" s="300" t="s">
        <v>154</v>
      </c>
      <c r="E445" s="5" t="s">
        <v>5</v>
      </c>
      <c r="F445" s="302" t="s">
        <v>171</v>
      </c>
      <c r="H445" s="303">
        <v>100</v>
      </c>
      <c r="I445" s="209"/>
      <c r="L445" s="25"/>
      <c r="M445" s="210"/>
      <c r="N445" s="26"/>
      <c r="O445" s="26"/>
      <c r="P445" s="26"/>
      <c r="Q445" s="26"/>
      <c r="R445" s="26"/>
      <c r="S445" s="26"/>
      <c r="T445" s="60"/>
      <c r="AT445" s="5" t="s">
        <v>154</v>
      </c>
      <c r="AU445" s="5" t="s">
        <v>25</v>
      </c>
      <c r="AV445" s="32" t="s">
        <v>25</v>
      </c>
      <c r="AW445" s="32" t="s">
        <v>47</v>
      </c>
      <c r="AX445" s="32" t="s">
        <v>26</v>
      </c>
      <c r="AY445" s="5" t="s">
        <v>144</v>
      </c>
    </row>
    <row r="446" spans="2:65" s="32" customFormat="1" ht="25.5" customHeight="1">
      <c r="B446" s="200"/>
      <c r="C446" s="201" t="s">
        <v>574</v>
      </c>
      <c r="D446" s="201" t="s">
        <v>275</v>
      </c>
      <c r="E446" s="202" t="s">
        <v>575</v>
      </c>
      <c r="F446" s="203" t="s">
        <v>576</v>
      </c>
      <c r="G446" s="204" t="s">
        <v>149</v>
      </c>
      <c r="H446" s="205">
        <v>10</v>
      </c>
      <c r="I446" s="206"/>
      <c r="J446" s="207">
        <f>ROUND(I446*H446,2)</f>
        <v>0</v>
      </c>
      <c r="K446" s="203" t="s">
        <v>1525</v>
      </c>
      <c r="L446" s="25"/>
      <c r="M446" s="296" t="s">
        <v>5</v>
      </c>
      <c r="N446" s="297" t="s">
        <v>55</v>
      </c>
      <c r="O446" s="26"/>
      <c r="P446" s="298">
        <f>O446*H446</f>
        <v>0</v>
      </c>
      <c r="Q446" s="298">
        <v>0.14</v>
      </c>
      <c r="R446" s="298">
        <f>Q446*H446</f>
        <v>1.4000000000000001</v>
      </c>
      <c r="S446" s="298">
        <v>0</v>
      </c>
      <c r="T446" s="299">
        <f>S446*H446</f>
        <v>0</v>
      </c>
      <c r="AR446" s="5" t="s">
        <v>195</v>
      </c>
      <c r="AT446" s="5" t="s">
        <v>275</v>
      </c>
      <c r="AU446" s="5" t="s">
        <v>25</v>
      </c>
      <c r="AY446" s="5" t="s">
        <v>144</v>
      </c>
      <c r="BE446" s="208">
        <f>IF(N446="základní",J446,0)</f>
        <v>0</v>
      </c>
      <c r="BF446" s="208">
        <f>IF(N446="snížená",J446,0)</f>
        <v>0</v>
      </c>
      <c r="BG446" s="208">
        <f>IF(N446="zákl. přenesená",J446,0)</f>
        <v>0</v>
      </c>
      <c r="BH446" s="208">
        <f>IF(N446="sníž. přenesená",J446,0)</f>
        <v>0</v>
      </c>
      <c r="BI446" s="208">
        <f>IF(N446="nulová",J446,0)</f>
        <v>0</v>
      </c>
      <c r="BJ446" s="5" t="s">
        <v>26</v>
      </c>
      <c r="BK446" s="208">
        <f>ROUND(I446*H446,2)</f>
        <v>0</v>
      </c>
      <c r="BL446" s="5" t="s">
        <v>150</v>
      </c>
      <c r="BM446" s="5" t="s">
        <v>577</v>
      </c>
    </row>
    <row r="447" spans="2:47" s="32" customFormat="1" ht="45">
      <c r="B447" s="25"/>
      <c r="D447" s="300" t="s">
        <v>152</v>
      </c>
      <c r="F447" s="301" t="s">
        <v>578</v>
      </c>
      <c r="I447" s="209"/>
      <c r="L447" s="25"/>
      <c r="M447" s="210"/>
      <c r="N447" s="26"/>
      <c r="O447" s="26"/>
      <c r="P447" s="26"/>
      <c r="Q447" s="26"/>
      <c r="R447" s="26"/>
      <c r="S447" s="26"/>
      <c r="T447" s="60"/>
      <c r="AT447" s="5" t="s">
        <v>152</v>
      </c>
      <c r="AU447" s="5" t="s">
        <v>25</v>
      </c>
    </row>
    <row r="448" spans="2:51" s="32" customFormat="1" ht="12.75">
      <c r="B448" s="25"/>
      <c r="D448" s="300" t="s">
        <v>154</v>
      </c>
      <c r="F448" s="302" t="s">
        <v>579</v>
      </c>
      <c r="H448" s="303">
        <v>10</v>
      </c>
      <c r="I448" s="209"/>
      <c r="L448" s="25"/>
      <c r="M448" s="210"/>
      <c r="N448" s="26"/>
      <c r="O448" s="26"/>
      <c r="P448" s="26"/>
      <c r="Q448" s="26"/>
      <c r="R448" s="26"/>
      <c r="S448" s="26"/>
      <c r="T448" s="60"/>
      <c r="AT448" s="5" t="s">
        <v>154</v>
      </c>
      <c r="AU448" s="5" t="s">
        <v>25</v>
      </c>
      <c r="AV448" s="32" t="s">
        <v>25</v>
      </c>
      <c r="AW448" s="32" t="s">
        <v>6</v>
      </c>
      <c r="AX448" s="32" t="s">
        <v>26</v>
      </c>
      <c r="AY448" s="5" t="s">
        <v>144</v>
      </c>
    </row>
    <row r="449" spans="2:65" s="32" customFormat="1" ht="16.5" customHeight="1">
      <c r="B449" s="200"/>
      <c r="C449" s="201" t="s">
        <v>580</v>
      </c>
      <c r="D449" s="201" t="s">
        <v>146</v>
      </c>
      <c r="E449" s="202" t="s">
        <v>581</v>
      </c>
      <c r="F449" s="203" t="s">
        <v>582</v>
      </c>
      <c r="G449" s="204" t="s">
        <v>149</v>
      </c>
      <c r="H449" s="205">
        <v>220</v>
      </c>
      <c r="I449" s="206"/>
      <c r="J449" s="207">
        <f>ROUND(I449*H449,2)</f>
        <v>0</v>
      </c>
      <c r="K449" s="203" t="s">
        <v>1525</v>
      </c>
      <c r="L449" s="25"/>
      <c r="M449" s="296" t="s">
        <v>5</v>
      </c>
      <c r="N449" s="297" t="s">
        <v>55</v>
      </c>
      <c r="O449" s="26"/>
      <c r="P449" s="298">
        <f>O449*H449</f>
        <v>0</v>
      </c>
      <c r="Q449" s="298">
        <v>0.101</v>
      </c>
      <c r="R449" s="298">
        <f>Q449*H449</f>
        <v>22.220000000000002</v>
      </c>
      <c r="S449" s="298">
        <v>0</v>
      </c>
      <c r="T449" s="299">
        <f>S449*H449</f>
        <v>0</v>
      </c>
      <c r="AR449" s="5" t="s">
        <v>150</v>
      </c>
      <c r="AT449" s="5" t="s">
        <v>146</v>
      </c>
      <c r="AU449" s="5" t="s">
        <v>25</v>
      </c>
      <c r="AY449" s="5" t="s">
        <v>144</v>
      </c>
      <c r="BE449" s="208">
        <f>IF(N449="základní",J449,0)</f>
        <v>0</v>
      </c>
      <c r="BF449" s="208">
        <f>IF(N449="snížená",J449,0)</f>
        <v>0</v>
      </c>
      <c r="BG449" s="208">
        <f>IF(N449="zákl. přenesená",J449,0)</f>
        <v>0</v>
      </c>
      <c r="BH449" s="208">
        <f>IF(N449="sníž. přenesená",J449,0)</f>
        <v>0</v>
      </c>
      <c r="BI449" s="208">
        <f>IF(N449="nulová",J449,0)</f>
        <v>0</v>
      </c>
      <c r="BJ449" s="5" t="s">
        <v>26</v>
      </c>
      <c r="BK449" s="208">
        <f>ROUND(I449*H449,2)</f>
        <v>0</v>
      </c>
      <c r="BL449" s="5" t="s">
        <v>150</v>
      </c>
      <c r="BM449" s="5" t="s">
        <v>583</v>
      </c>
    </row>
    <row r="450" spans="2:47" s="32" customFormat="1" ht="22.5">
      <c r="B450" s="25"/>
      <c r="D450" s="300" t="s">
        <v>159</v>
      </c>
      <c r="F450" s="214" t="s">
        <v>584</v>
      </c>
      <c r="I450" s="209"/>
      <c r="L450" s="25"/>
      <c r="M450" s="210"/>
      <c r="N450" s="26"/>
      <c r="O450" s="26"/>
      <c r="P450" s="26"/>
      <c r="Q450" s="26"/>
      <c r="R450" s="26"/>
      <c r="S450" s="26"/>
      <c r="T450" s="60"/>
      <c r="AT450" s="5" t="s">
        <v>159</v>
      </c>
      <c r="AU450" s="5" t="s">
        <v>25</v>
      </c>
    </row>
    <row r="451" spans="2:47" s="32" customFormat="1" ht="22.5">
      <c r="B451" s="25"/>
      <c r="D451" s="300" t="s">
        <v>152</v>
      </c>
      <c r="F451" s="301" t="s">
        <v>153</v>
      </c>
      <c r="I451" s="209"/>
      <c r="L451" s="25"/>
      <c r="M451" s="210"/>
      <c r="N451" s="26"/>
      <c r="O451" s="26"/>
      <c r="P451" s="26"/>
      <c r="Q451" s="26"/>
      <c r="R451" s="26"/>
      <c r="S451" s="26"/>
      <c r="T451" s="60"/>
      <c r="AT451" s="5" t="s">
        <v>152</v>
      </c>
      <c r="AU451" s="5" t="s">
        <v>25</v>
      </c>
    </row>
    <row r="452" spans="2:51" s="32" customFormat="1" ht="12.75">
      <c r="B452" s="25"/>
      <c r="D452" s="300" t="s">
        <v>154</v>
      </c>
      <c r="E452" s="5" t="s">
        <v>5</v>
      </c>
      <c r="F452" s="302" t="s">
        <v>155</v>
      </c>
      <c r="H452" s="303">
        <v>220</v>
      </c>
      <c r="I452" s="209"/>
      <c r="L452" s="25"/>
      <c r="M452" s="210"/>
      <c r="N452" s="26"/>
      <c r="O452" s="26"/>
      <c r="P452" s="26"/>
      <c r="Q452" s="26"/>
      <c r="R452" s="26"/>
      <c r="S452" s="26"/>
      <c r="T452" s="60"/>
      <c r="AT452" s="5" t="s">
        <v>154</v>
      </c>
      <c r="AU452" s="5" t="s">
        <v>25</v>
      </c>
      <c r="AV452" s="32" t="s">
        <v>25</v>
      </c>
      <c r="AW452" s="32" t="s">
        <v>47</v>
      </c>
      <c r="AX452" s="32" t="s">
        <v>26</v>
      </c>
      <c r="AY452" s="5" t="s">
        <v>144</v>
      </c>
    </row>
    <row r="453" spans="2:65" s="32" customFormat="1" ht="25.5" customHeight="1">
      <c r="B453" s="200"/>
      <c r="C453" s="201" t="s">
        <v>585</v>
      </c>
      <c r="D453" s="201" t="s">
        <v>275</v>
      </c>
      <c r="E453" s="202" t="s">
        <v>586</v>
      </c>
      <c r="F453" s="203" t="s">
        <v>587</v>
      </c>
      <c r="G453" s="204" t="s">
        <v>149</v>
      </c>
      <c r="H453" s="205">
        <v>22</v>
      </c>
      <c r="I453" s="206"/>
      <c r="J453" s="207">
        <f>ROUND(I453*H453,2)</f>
        <v>0</v>
      </c>
      <c r="K453" s="203" t="s">
        <v>1525</v>
      </c>
      <c r="L453" s="25"/>
      <c r="M453" s="296" t="s">
        <v>5</v>
      </c>
      <c r="N453" s="297" t="s">
        <v>55</v>
      </c>
      <c r="O453" s="26"/>
      <c r="P453" s="298">
        <f>O453*H453</f>
        <v>0</v>
      </c>
      <c r="Q453" s="298">
        <v>0.08</v>
      </c>
      <c r="R453" s="298">
        <f>Q453*H453</f>
        <v>1.76</v>
      </c>
      <c r="S453" s="298">
        <v>0</v>
      </c>
      <c r="T453" s="299">
        <f>S453*H453</f>
        <v>0</v>
      </c>
      <c r="AR453" s="5" t="s">
        <v>195</v>
      </c>
      <c r="AT453" s="5" t="s">
        <v>275</v>
      </c>
      <c r="AU453" s="5" t="s">
        <v>25</v>
      </c>
      <c r="AY453" s="5" t="s">
        <v>144</v>
      </c>
      <c r="BE453" s="208">
        <f>IF(N453="základní",J453,0)</f>
        <v>0</v>
      </c>
      <c r="BF453" s="208">
        <f>IF(N453="snížená",J453,0)</f>
        <v>0</v>
      </c>
      <c r="BG453" s="208">
        <f>IF(N453="zákl. přenesená",J453,0)</f>
        <v>0</v>
      </c>
      <c r="BH453" s="208">
        <f>IF(N453="sníž. přenesená",J453,0)</f>
        <v>0</v>
      </c>
      <c r="BI453" s="208">
        <f>IF(N453="nulová",J453,0)</f>
        <v>0</v>
      </c>
      <c r="BJ453" s="5" t="s">
        <v>26</v>
      </c>
      <c r="BK453" s="208">
        <f>ROUND(I453*H453,2)</f>
        <v>0</v>
      </c>
      <c r="BL453" s="5" t="s">
        <v>150</v>
      </c>
      <c r="BM453" s="5" t="s">
        <v>588</v>
      </c>
    </row>
    <row r="454" spans="2:47" s="32" customFormat="1" ht="45">
      <c r="B454" s="25"/>
      <c r="D454" s="300" t="s">
        <v>152</v>
      </c>
      <c r="F454" s="301" t="s">
        <v>589</v>
      </c>
      <c r="I454" s="209"/>
      <c r="L454" s="25"/>
      <c r="M454" s="210"/>
      <c r="N454" s="26"/>
      <c r="O454" s="26"/>
      <c r="P454" s="26"/>
      <c r="Q454" s="26"/>
      <c r="R454" s="26"/>
      <c r="S454" s="26"/>
      <c r="T454" s="60"/>
      <c r="AT454" s="5" t="s">
        <v>152</v>
      </c>
      <c r="AU454" s="5" t="s">
        <v>25</v>
      </c>
    </row>
    <row r="455" spans="2:51" s="32" customFormat="1" ht="12.75">
      <c r="B455" s="25"/>
      <c r="D455" s="300" t="s">
        <v>154</v>
      </c>
      <c r="F455" s="302" t="s">
        <v>590</v>
      </c>
      <c r="H455" s="303">
        <v>22</v>
      </c>
      <c r="I455" s="209"/>
      <c r="L455" s="25"/>
      <c r="M455" s="210"/>
      <c r="N455" s="26"/>
      <c r="O455" s="26"/>
      <c r="P455" s="26"/>
      <c r="Q455" s="26"/>
      <c r="R455" s="26"/>
      <c r="S455" s="26"/>
      <c r="T455" s="60"/>
      <c r="AT455" s="5" t="s">
        <v>154</v>
      </c>
      <c r="AU455" s="5" t="s">
        <v>25</v>
      </c>
      <c r="AV455" s="32" t="s">
        <v>25</v>
      </c>
      <c r="AW455" s="32" t="s">
        <v>6</v>
      </c>
      <c r="AX455" s="32" t="s">
        <v>26</v>
      </c>
      <c r="AY455" s="5" t="s">
        <v>144</v>
      </c>
    </row>
    <row r="456" spans="2:65" s="32" customFormat="1" ht="16.5" customHeight="1">
      <c r="B456" s="200"/>
      <c r="C456" s="201" t="s">
        <v>591</v>
      </c>
      <c r="D456" s="201" t="s">
        <v>146</v>
      </c>
      <c r="E456" s="202" t="s">
        <v>592</v>
      </c>
      <c r="F456" s="203" t="s">
        <v>593</v>
      </c>
      <c r="G456" s="204" t="s">
        <v>204</v>
      </c>
      <c r="H456" s="205">
        <v>1110</v>
      </c>
      <c r="I456" s="206"/>
      <c r="J456" s="207">
        <f>ROUND(I456*H456,2)</f>
        <v>0</v>
      </c>
      <c r="K456" s="203" t="s">
        <v>1525</v>
      </c>
      <c r="L456" s="25"/>
      <c r="M456" s="296" t="s">
        <v>5</v>
      </c>
      <c r="N456" s="297" t="s">
        <v>55</v>
      </c>
      <c r="O456" s="26"/>
      <c r="P456" s="298">
        <f>O456*H456</f>
        <v>0</v>
      </c>
      <c r="Q456" s="298">
        <v>0.0036</v>
      </c>
      <c r="R456" s="298">
        <f>Q456*H456</f>
        <v>3.996</v>
      </c>
      <c r="S456" s="298">
        <v>0</v>
      </c>
      <c r="T456" s="299">
        <f>S456*H456</f>
        <v>0</v>
      </c>
      <c r="AR456" s="5" t="s">
        <v>150</v>
      </c>
      <c r="AT456" s="5" t="s">
        <v>146</v>
      </c>
      <c r="AU456" s="5" t="s">
        <v>25</v>
      </c>
      <c r="AY456" s="5" t="s">
        <v>144</v>
      </c>
      <c r="BE456" s="208">
        <f>IF(N456="základní",J456,0)</f>
        <v>0</v>
      </c>
      <c r="BF456" s="208">
        <f>IF(N456="snížená",J456,0)</f>
        <v>0</v>
      </c>
      <c r="BG456" s="208">
        <f>IF(N456="zákl. přenesená",J456,0)</f>
        <v>0</v>
      </c>
      <c r="BH456" s="208">
        <f>IF(N456="sníž. přenesená",J456,0)</f>
        <v>0</v>
      </c>
      <c r="BI456" s="208">
        <f>IF(N456="nulová",J456,0)</f>
        <v>0</v>
      </c>
      <c r="BJ456" s="5" t="s">
        <v>26</v>
      </c>
      <c r="BK456" s="208">
        <f>ROUND(I456*H456,2)</f>
        <v>0</v>
      </c>
      <c r="BL456" s="5" t="s">
        <v>150</v>
      </c>
      <c r="BM456" s="5" t="s">
        <v>594</v>
      </c>
    </row>
    <row r="457" spans="2:47" s="32" customFormat="1" ht="22.5">
      <c r="B457" s="25"/>
      <c r="D457" s="300" t="s">
        <v>159</v>
      </c>
      <c r="F457" s="214" t="s">
        <v>595</v>
      </c>
      <c r="I457" s="209"/>
      <c r="L457" s="25"/>
      <c r="M457" s="210"/>
      <c r="N457" s="26"/>
      <c r="O457" s="26"/>
      <c r="P457" s="26"/>
      <c r="Q457" s="26"/>
      <c r="R457" s="26"/>
      <c r="S457" s="26"/>
      <c r="T457" s="60"/>
      <c r="AT457" s="5" t="s">
        <v>159</v>
      </c>
      <c r="AU457" s="5" t="s">
        <v>25</v>
      </c>
    </row>
    <row r="458" spans="2:47" s="32" customFormat="1" ht="22.5">
      <c r="B458" s="25"/>
      <c r="D458" s="300" t="s">
        <v>152</v>
      </c>
      <c r="F458" s="301" t="s">
        <v>153</v>
      </c>
      <c r="I458" s="209"/>
      <c r="L458" s="25"/>
      <c r="M458" s="210"/>
      <c r="N458" s="26"/>
      <c r="O458" s="26"/>
      <c r="P458" s="26"/>
      <c r="Q458" s="26"/>
      <c r="R458" s="26"/>
      <c r="S458" s="26"/>
      <c r="T458" s="60"/>
      <c r="AT458" s="5" t="s">
        <v>152</v>
      </c>
      <c r="AU458" s="5" t="s">
        <v>25</v>
      </c>
    </row>
    <row r="459" spans="2:51" s="32" customFormat="1" ht="12.75">
      <c r="B459" s="25"/>
      <c r="D459" s="300" t="s">
        <v>154</v>
      </c>
      <c r="E459" s="5" t="s">
        <v>5</v>
      </c>
      <c r="F459" s="302" t="s">
        <v>596</v>
      </c>
      <c r="H459" s="303">
        <v>432</v>
      </c>
      <c r="I459" s="209"/>
      <c r="L459" s="25"/>
      <c r="M459" s="210"/>
      <c r="N459" s="26"/>
      <c r="O459" s="26"/>
      <c r="P459" s="26"/>
      <c r="Q459" s="26"/>
      <c r="R459" s="26"/>
      <c r="S459" s="26"/>
      <c r="T459" s="60"/>
      <c r="AT459" s="5" t="s">
        <v>154</v>
      </c>
      <c r="AU459" s="5" t="s">
        <v>25</v>
      </c>
      <c r="AV459" s="32" t="s">
        <v>25</v>
      </c>
      <c r="AW459" s="32" t="s">
        <v>47</v>
      </c>
      <c r="AX459" s="32" t="s">
        <v>83</v>
      </c>
      <c r="AY459" s="5" t="s">
        <v>144</v>
      </c>
    </row>
    <row r="460" spans="2:51" s="32" customFormat="1" ht="12.75">
      <c r="B460" s="25"/>
      <c r="D460" s="300" t="s">
        <v>154</v>
      </c>
      <c r="E460" s="5" t="s">
        <v>5</v>
      </c>
      <c r="F460" s="302" t="s">
        <v>597</v>
      </c>
      <c r="H460" s="303">
        <v>70</v>
      </c>
      <c r="I460" s="209"/>
      <c r="L460" s="25"/>
      <c r="M460" s="210"/>
      <c r="N460" s="26"/>
      <c r="O460" s="26"/>
      <c r="P460" s="26"/>
      <c r="Q460" s="26"/>
      <c r="R460" s="26"/>
      <c r="S460" s="26"/>
      <c r="T460" s="60"/>
      <c r="AT460" s="5" t="s">
        <v>154</v>
      </c>
      <c r="AU460" s="5" t="s">
        <v>25</v>
      </c>
      <c r="AV460" s="32" t="s">
        <v>25</v>
      </c>
      <c r="AW460" s="32" t="s">
        <v>47</v>
      </c>
      <c r="AX460" s="32" t="s">
        <v>83</v>
      </c>
      <c r="AY460" s="5" t="s">
        <v>144</v>
      </c>
    </row>
    <row r="461" spans="2:51" s="32" customFormat="1" ht="12.75">
      <c r="B461" s="25"/>
      <c r="D461" s="300" t="s">
        <v>154</v>
      </c>
      <c r="E461" s="5" t="s">
        <v>5</v>
      </c>
      <c r="F461" s="302" t="s">
        <v>598</v>
      </c>
      <c r="H461" s="303">
        <v>134.6</v>
      </c>
      <c r="I461" s="209"/>
      <c r="L461" s="25"/>
      <c r="M461" s="210"/>
      <c r="N461" s="26"/>
      <c r="O461" s="26"/>
      <c r="P461" s="26"/>
      <c r="Q461" s="26"/>
      <c r="R461" s="26"/>
      <c r="S461" s="26"/>
      <c r="T461" s="60"/>
      <c r="AT461" s="5" t="s">
        <v>154</v>
      </c>
      <c r="AU461" s="5" t="s">
        <v>25</v>
      </c>
      <c r="AV461" s="32" t="s">
        <v>25</v>
      </c>
      <c r="AW461" s="32" t="s">
        <v>47</v>
      </c>
      <c r="AX461" s="32" t="s">
        <v>83</v>
      </c>
      <c r="AY461" s="5" t="s">
        <v>144</v>
      </c>
    </row>
    <row r="462" spans="2:51" s="32" customFormat="1" ht="12.75">
      <c r="B462" s="25"/>
      <c r="D462" s="300" t="s">
        <v>154</v>
      </c>
      <c r="E462" s="5" t="s">
        <v>5</v>
      </c>
      <c r="F462" s="302" t="s">
        <v>599</v>
      </c>
      <c r="H462" s="303">
        <v>130</v>
      </c>
      <c r="I462" s="209"/>
      <c r="L462" s="25"/>
      <c r="M462" s="210"/>
      <c r="N462" s="26"/>
      <c r="O462" s="26"/>
      <c r="P462" s="26"/>
      <c r="Q462" s="26"/>
      <c r="R462" s="26"/>
      <c r="S462" s="26"/>
      <c r="T462" s="60"/>
      <c r="AT462" s="5" t="s">
        <v>154</v>
      </c>
      <c r="AU462" s="5" t="s">
        <v>25</v>
      </c>
      <c r="AV462" s="32" t="s">
        <v>25</v>
      </c>
      <c r="AW462" s="32" t="s">
        <v>47</v>
      </c>
      <c r="AX462" s="32" t="s">
        <v>83</v>
      </c>
      <c r="AY462" s="5" t="s">
        <v>144</v>
      </c>
    </row>
    <row r="463" spans="2:51" s="32" customFormat="1" ht="12.75">
      <c r="B463" s="25"/>
      <c r="D463" s="300" t="s">
        <v>154</v>
      </c>
      <c r="E463" s="5" t="s">
        <v>5</v>
      </c>
      <c r="F463" s="302" t="s">
        <v>600</v>
      </c>
      <c r="H463" s="303">
        <v>192.72</v>
      </c>
      <c r="I463" s="209"/>
      <c r="L463" s="25"/>
      <c r="M463" s="210"/>
      <c r="N463" s="26"/>
      <c r="O463" s="26"/>
      <c r="P463" s="26"/>
      <c r="Q463" s="26"/>
      <c r="R463" s="26"/>
      <c r="S463" s="26"/>
      <c r="T463" s="60"/>
      <c r="AT463" s="5" t="s">
        <v>154</v>
      </c>
      <c r="AU463" s="5" t="s">
        <v>25</v>
      </c>
      <c r="AV463" s="32" t="s">
        <v>25</v>
      </c>
      <c r="AW463" s="32" t="s">
        <v>47</v>
      </c>
      <c r="AX463" s="32" t="s">
        <v>83</v>
      </c>
      <c r="AY463" s="5" t="s">
        <v>144</v>
      </c>
    </row>
    <row r="464" spans="2:51" s="32" customFormat="1" ht="12.75">
      <c r="B464" s="25"/>
      <c r="D464" s="300" t="s">
        <v>154</v>
      </c>
      <c r="E464" s="5" t="s">
        <v>5</v>
      </c>
      <c r="F464" s="302" t="s">
        <v>601</v>
      </c>
      <c r="H464" s="303">
        <v>150</v>
      </c>
      <c r="I464" s="209"/>
      <c r="L464" s="25"/>
      <c r="M464" s="210"/>
      <c r="N464" s="26"/>
      <c r="O464" s="26"/>
      <c r="P464" s="26"/>
      <c r="Q464" s="26"/>
      <c r="R464" s="26"/>
      <c r="S464" s="26"/>
      <c r="T464" s="60"/>
      <c r="AT464" s="5" t="s">
        <v>154</v>
      </c>
      <c r="AU464" s="5" t="s">
        <v>25</v>
      </c>
      <c r="AV464" s="32" t="s">
        <v>25</v>
      </c>
      <c r="AW464" s="32" t="s">
        <v>47</v>
      </c>
      <c r="AX464" s="32" t="s">
        <v>83</v>
      </c>
      <c r="AY464" s="5" t="s">
        <v>144</v>
      </c>
    </row>
    <row r="465" spans="2:51" s="32" customFormat="1" ht="12.75">
      <c r="B465" s="25"/>
      <c r="D465" s="300" t="s">
        <v>154</v>
      </c>
      <c r="E465" s="5" t="s">
        <v>5</v>
      </c>
      <c r="F465" s="302" t="s">
        <v>188</v>
      </c>
      <c r="H465" s="303">
        <v>1109.32</v>
      </c>
      <c r="I465" s="209"/>
      <c r="L465" s="25"/>
      <c r="M465" s="210"/>
      <c r="N465" s="26"/>
      <c r="O465" s="26"/>
      <c r="P465" s="26"/>
      <c r="Q465" s="26"/>
      <c r="R465" s="26"/>
      <c r="S465" s="26"/>
      <c r="T465" s="60"/>
      <c r="AT465" s="5" t="s">
        <v>154</v>
      </c>
      <c r="AU465" s="5" t="s">
        <v>25</v>
      </c>
      <c r="AV465" s="32" t="s">
        <v>150</v>
      </c>
      <c r="AW465" s="32" t="s">
        <v>47</v>
      </c>
      <c r="AX465" s="32" t="s">
        <v>83</v>
      </c>
      <c r="AY465" s="5" t="s">
        <v>144</v>
      </c>
    </row>
    <row r="466" spans="2:51" s="32" customFormat="1" ht="12.75">
      <c r="B466" s="25"/>
      <c r="D466" s="300" t="s">
        <v>154</v>
      </c>
      <c r="E466" s="5" t="s">
        <v>5</v>
      </c>
      <c r="F466" s="302" t="s">
        <v>602</v>
      </c>
      <c r="H466" s="303">
        <v>1110</v>
      </c>
      <c r="I466" s="209"/>
      <c r="L466" s="25"/>
      <c r="M466" s="210"/>
      <c r="N466" s="26"/>
      <c r="O466" s="26"/>
      <c r="P466" s="26"/>
      <c r="Q466" s="26"/>
      <c r="R466" s="26"/>
      <c r="S466" s="26"/>
      <c r="T466" s="60"/>
      <c r="AT466" s="5" t="s">
        <v>154</v>
      </c>
      <c r="AU466" s="5" t="s">
        <v>25</v>
      </c>
      <c r="AV466" s="32" t="s">
        <v>25</v>
      </c>
      <c r="AW466" s="32" t="s">
        <v>47</v>
      </c>
      <c r="AX466" s="32" t="s">
        <v>26</v>
      </c>
      <c r="AY466" s="5" t="s">
        <v>144</v>
      </c>
    </row>
    <row r="467" spans="2:63" s="284" customFormat="1" ht="29.25" customHeight="1">
      <c r="B467" s="283"/>
      <c r="D467" s="285" t="s">
        <v>82</v>
      </c>
      <c r="E467" s="294" t="s">
        <v>195</v>
      </c>
      <c r="F467" s="294" t="s">
        <v>603</v>
      </c>
      <c r="I467" s="287"/>
      <c r="J467" s="295">
        <f>BK467</f>
        <v>0</v>
      </c>
      <c r="L467" s="283"/>
      <c r="M467" s="289"/>
      <c r="N467" s="290"/>
      <c r="O467" s="290"/>
      <c r="P467" s="291">
        <f>SUM(P468:P592)</f>
        <v>0</v>
      </c>
      <c r="Q467" s="290"/>
      <c r="R467" s="291">
        <f>SUM(R468:R592)</f>
        <v>95.87137300000002</v>
      </c>
      <c r="S467" s="290"/>
      <c r="T467" s="292">
        <f>SUM(T468:T592)</f>
        <v>0</v>
      </c>
      <c r="AR467" s="285" t="s">
        <v>26</v>
      </c>
      <c r="AT467" s="293" t="s">
        <v>82</v>
      </c>
      <c r="AU467" s="293" t="s">
        <v>26</v>
      </c>
      <c r="AY467" s="285" t="s">
        <v>144</v>
      </c>
      <c r="BK467" s="208">
        <f>SUM(BK468:BK592)</f>
        <v>0</v>
      </c>
    </row>
    <row r="468" spans="2:65" s="32" customFormat="1" ht="25.5" customHeight="1">
      <c r="B468" s="200"/>
      <c r="C468" s="201" t="s">
        <v>604</v>
      </c>
      <c r="D468" s="201" t="s">
        <v>146</v>
      </c>
      <c r="E468" s="202" t="s">
        <v>605</v>
      </c>
      <c r="F468" s="203" t="s">
        <v>606</v>
      </c>
      <c r="G468" s="204" t="s">
        <v>204</v>
      </c>
      <c r="H468" s="205">
        <v>65.5</v>
      </c>
      <c r="I468" s="206"/>
      <c r="J468" s="207">
        <f>ROUND(I468*H468,2)</f>
        <v>0</v>
      </c>
      <c r="K468" s="203" t="s">
        <v>1525</v>
      </c>
      <c r="L468" s="25"/>
      <c r="M468" s="296" t="s">
        <v>5</v>
      </c>
      <c r="N468" s="297" t="s">
        <v>55</v>
      </c>
      <c r="O468" s="26"/>
      <c r="P468" s="298">
        <f>O468*H468</f>
        <v>0</v>
      </c>
      <c r="Q468" s="298">
        <v>3E-05</v>
      </c>
      <c r="R468" s="298">
        <f>Q468*H468</f>
        <v>0.001965</v>
      </c>
      <c r="S468" s="298">
        <v>0</v>
      </c>
      <c r="T468" s="299">
        <f>S468*H468</f>
        <v>0</v>
      </c>
      <c r="AR468" s="5" t="s">
        <v>150</v>
      </c>
      <c r="AT468" s="5" t="s">
        <v>146</v>
      </c>
      <c r="AU468" s="5" t="s">
        <v>25</v>
      </c>
      <c r="AY468" s="5" t="s">
        <v>144</v>
      </c>
      <c r="BE468" s="208">
        <f>IF(N468="základní",J468,0)</f>
        <v>0</v>
      </c>
      <c r="BF468" s="208">
        <f>IF(N468="snížená",J468,0)</f>
        <v>0</v>
      </c>
      <c r="BG468" s="208">
        <f>IF(N468="zákl. přenesená",J468,0)</f>
        <v>0</v>
      </c>
      <c r="BH468" s="208">
        <f>IF(N468="sníž. přenesená",J468,0)</f>
        <v>0</v>
      </c>
      <c r="BI468" s="208">
        <f>IF(N468="nulová",J468,0)</f>
        <v>0</v>
      </c>
      <c r="BJ468" s="5" t="s">
        <v>26</v>
      </c>
      <c r="BK468" s="208">
        <f>ROUND(I468*H468,2)</f>
        <v>0</v>
      </c>
      <c r="BL468" s="5" t="s">
        <v>150</v>
      </c>
      <c r="BM468" s="5" t="s">
        <v>607</v>
      </c>
    </row>
    <row r="469" spans="2:47" s="32" customFormat="1" ht="12.75">
      <c r="B469" s="25"/>
      <c r="D469" s="300" t="s">
        <v>159</v>
      </c>
      <c r="F469" s="214" t="s">
        <v>608</v>
      </c>
      <c r="I469" s="209"/>
      <c r="L469" s="25"/>
      <c r="M469" s="210"/>
      <c r="N469" s="26"/>
      <c r="O469" s="26"/>
      <c r="P469" s="26"/>
      <c r="Q469" s="26"/>
      <c r="R469" s="26"/>
      <c r="S469" s="26"/>
      <c r="T469" s="60"/>
      <c r="AT469" s="5" t="s">
        <v>159</v>
      </c>
      <c r="AU469" s="5" t="s">
        <v>25</v>
      </c>
    </row>
    <row r="470" spans="2:47" s="32" customFormat="1" ht="22.5">
      <c r="B470" s="25"/>
      <c r="D470" s="300" t="s">
        <v>152</v>
      </c>
      <c r="F470" s="301" t="s">
        <v>153</v>
      </c>
      <c r="I470" s="209"/>
      <c r="L470" s="25"/>
      <c r="M470" s="210"/>
      <c r="N470" s="26"/>
      <c r="O470" s="26"/>
      <c r="P470" s="26"/>
      <c r="Q470" s="26"/>
      <c r="R470" s="26"/>
      <c r="S470" s="26"/>
      <c r="T470" s="60"/>
      <c r="AT470" s="5" t="s">
        <v>152</v>
      </c>
      <c r="AU470" s="5" t="s">
        <v>25</v>
      </c>
    </row>
    <row r="471" spans="2:51" s="32" customFormat="1" ht="12.75">
      <c r="B471" s="25"/>
      <c r="D471" s="300" t="s">
        <v>154</v>
      </c>
      <c r="E471" s="5" t="s">
        <v>5</v>
      </c>
      <c r="F471" s="302" t="s">
        <v>609</v>
      </c>
      <c r="H471" s="303">
        <v>65.5</v>
      </c>
      <c r="I471" s="209"/>
      <c r="L471" s="25"/>
      <c r="M471" s="210"/>
      <c r="N471" s="26"/>
      <c r="O471" s="26"/>
      <c r="P471" s="26"/>
      <c r="Q471" s="26"/>
      <c r="R471" s="26"/>
      <c r="S471" s="26"/>
      <c r="T471" s="60"/>
      <c r="AT471" s="5" t="s">
        <v>154</v>
      </c>
      <c r="AU471" s="5" t="s">
        <v>25</v>
      </c>
      <c r="AV471" s="32" t="s">
        <v>25</v>
      </c>
      <c r="AW471" s="32" t="s">
        <v>47</v>
      </c>
      <c r="AX471" s="32" t="s">
        <v>26</v>
      </c>
      <c r="AY471" s="5" t="s">
        <v>144</v>
      </c>
    </row>
    <row r="472" spans="2:65" s="32" customFormat="1" ht="16.5" customHeight="1">
      <c r="B472" s="200"/>
      <c r="C472" s="201" t="s">
        <v>610</v>
      </c>
      <c r="D472" s="201" t="s">
        <v>275</v>
      </c>
      <c r="E472" s="202" t="s">
        <v>611</v>
      </c>
      <c r="F472" s="203" t="s">
        <v>612</v>
      </c>
      <c r="G472" s="204" t="s">
        <v>204</v>
      </c>
      <c r="H472" s="205">
        <v>65.5</v>
      </c>
      <c r="I472" s="206"/>
      <c r="J472" s="207">
        <f>ROUND(I472*H472,2)</f>
        <v>0</v>
      </c>
      <c r="K472" s="203" t="s">
        <v>1525</v>
      </c>
      <c r="L472" s="25"/>
      <c r="M472" s="296" t="s">
        <v>5</v>
      </c>
      <c r="N472" s="297" t="s">
        <v>55</v>
      </c>
      <c r="O472" s="26"/>
      <c r="P472" s="298">
        <f>O472*H472</f>
        <v>0</v>
      </c>
      <c r="Q472" s="298">
        <v>0.024</v>
      </c>
      <c r="R472" s="298">
        <f>Q472*H472</f>
        <v>1.572</v>
      </c>
      <c r="S472" s="298">
        <v>0</v>
      </c>
      <c r="T472" s="299">
        <f>S472*H472</f>
        <v>0</v>
      </c>
      <c r="AR472" s="5" t="s">
        <v>195</v>
      </c>
      <c r="AT472" s="5" t="s">
        <v>275</v>
      </c>
      <c r="AU472" s="5" t="s">
        <v>25</v>
      </c>
      <c r="AY472" s="5" t="s">
        <v>144</v>
      </c>
      <c r="BE472" s="208">
        <f>IF(N472="základní",J472,0)</f>
        <v>0</v>
      </c>
      <c r="BF472" s="208">
        <f>IF(N472="snížená",J472,0)</f>
        <v>0</v>
      </c>
      <c r="BG472" s="208">
        <f>IF(N472="zákl. přenesená",J472,0)</f>
        <v>0</v>
      </c>
      <c r="BH472" s="208">
        <f>IF(N472="sníž. přenesená",J472,0)</f>
        <v>0</v>
      </c>
      <c r="BI472" s="208">
        <f>IF(N472="nulová",J472,0)</f>
        <v>0</v>
      </c>
      <c r="BJ472" s="5" t="s">
        <v>26</v>
      </c>
      <c r="BK472" s="208">
        <f>ROUND(I472*H472,2)</f>
        <v>0</v>
      </c>
      <c r="BL472" s="5" t="s">
        <v>150</v>
      </c>
      <c r="BM472" s="5" t="s">
        <v>613</v>
      </c>
    </row>
    <row r="473" spans="2:47" s="32" customFormat="1" ht="22.5">
      <c r="B473" s="25"/>
      <c r="D473" s="300" t="s">
        <v>159</v>
      </c>
      <c r="F473" s="214" t="s">
        <v>614</v>
      </c>
      <c r="I473" s="209"/>
      <c r="L473" s="25"/>
      <c r="M473" s="210"/>
      <c r="N473" s="26"/>
      <c r="O473" s="26"/>
      <c r="P473" s="26"/>
      <c r="Q473" s="26"/>
      <c r="R473" s="26"/>
      <c r="S473" s="26"/>
      <c r="T473" s="60"/>
      <c r="AT473" s="5" t="s">
        <v>159</v>
      </c>
      <c r="AU473" s="5" t="s">
        <v>25</v>
      </c>
    </row>
    <row r="474" spans="2:47" s="32" customFormat="1" ht="22.5">
      <c r="B474" s="25"/>
      <c r="D474" s="300" t="s">
        <v>152</v>
      </c>
      <c r="F474" s="301" t="s">
        <v>153</v>
      </c>
      <c r="I474" s="209"/>
      <c r="L474" s="25"/>
      <c r="M474" s="210"/>
      <c r="N474" s="26"/>
      <c r="O474" s="26"/>
      <c r="P474" s="26"/>
      <c r="Q474" s="26"/>
      <c r="R474" s="26"/>
      <c r="S474" s="26"/>
      <c r="T474" s="60"/>
      <c r="AT474" s="5" t="s">
        <v>152</v>
      </c>
      <c r="AU474" s="5" t="s">
        <v>25</v>
      </c>
    </row>
    <row r="475" spans="2:65" s="32" customFormat="1" ht="25.5" customHeight="1">
      <c r="B475" s="200"/>
      <c r="C475" s="201" t="s">
        <v>615</v>
      </c>
      <c r="D475" s="201" t="s">
        <v>146</v>
      </c>
      <c r="E475" s="202" t="s">
        <v>616</v>
      </c>
      <c r="F475" s="203" t="s">
        <v>617</v>
      </c>
      <c r="G475" s="204" t="s">
        <v>204</v>
      </c>
      <c r="H475" s="205">
        <v>175.2</v>
      </c>
      <c r="I475" s="206"/>
      <c r="J475" s="207">
        <f>ROUND(I475*H475,2)</f>
        <v>0</v>
      </c>
      <c r="K475" s="203" t="s">
        <v>1525</v>
      </c>
      <c r="L475" s="25"/>
      <c r="M475" s="296" t="s">
        <v>5</v>
      </c>
      <c r="N475" s="297" t="s">
        <v>55</v>
      </c>
      <c r="O475" s="26"/>
      <c r="P475" s="298">
        <f>O475*H475</f>
        <v>0</v>
      </c>
      <c r="Q475" s="298">
        <v>4E-05</v>
      </c>
      <c r="R475" s="298">
        <f>Q475*H475</f>
        <v>0.007008</v>
      </c>
      <c r="S475" s="298">
        <v>0</v>
      </c>
      <c r="T475" s="299">
        <f>S475*H475</f>
        <v>0</v>
      </c>
      <c r="AR475" s="5" t="s">
        <v>150</v>
      </c>
      <c r="AT475" s="5" t="s">
        <v>146</v>
      </c>
      <c r="AU475" s="5" t="s">
        <v>25</v>
      </c>
      <c r="AY475" s="5" t="s">
        <v>144</v>
      </c>
      <c r="BE475" s="208">
        <f>IF(N475="základní",J475,0)</f>
        <v>0</v>
      </c>
      <c r="BF475" s="208">
        <f>IF(N475="snížená",J475,0)</f>
        <v>0</v>
      </c>
      <c r="BG475" s="208">
        <f>IF(N475="zákl. přenesená",J475,0)</f>
        <v>0</v>
      </c>
      <c r="BH475" s="208">
        <f>IF(N475="sníž. přenesená",J475,0)</f>
        <v>0</v>
      </c>
      <c r="BI475" s="208">
        <f>IF(N475="nulová",J475,0)</f>
        <v>0</v>
      </c>
      <c r="BJ475" s="5" t="s">
        <v>26</v>
      </c>
      <c r="BK475" s="208">
        <f>ROUND(I475*H475,2)</f>
        <v>0</v>
      </c>
      <c r="BL475" s="5" t="s">
        <v>150</v>
      </c>
      <c r="BM475" s="5" t="s">
        <v>618</v>
      </c>
    </row>
    <row r="476" spans="2:47" s="32" customFormat="1" ht="12.75">
      <c r="B476" s="25"/>
      <c r="D476" s="300" t="s">
        <v>159</v>
      </c>
      <c r="F476" s="214" t="s">
        <v>619</v>
      </c>
      <c r="I476" s="209"/>
      <c r="L476" s="25"/>
      <c r="M476" s="210"/>
      <c r="N476" s="26"/>
      <c r="O476" s="26"/>
      <c r="P476" s="26"/>
      <c r="Q476" s="26"/>
      <c r="R476" s="26"/>
      <c r="S476" s="26"/>
      <c r="T476" s="60"/>
      <c r="AT476" s="5" t="s">
        <v>159</v>
      </c>
      <c r="AU476" s="5" t="s">
        <v>25</v>
      </c>
    </row>
    <row r="477" spans="2:47" s="32" customFormat="1" ht="22.5">
      <c r="B477" s="25"/>
      <c r="D477" s="300" t="s">
        <v>152</v>
      </c>
      <c r="F477" s="301" t="s">
        <v>153</v>
      </c>
      <c r="I477" s="209"/>
      <c r="L477" s="25"/>
      <c r="M477" s="210"/>
      <c r="N477" s="26"/>
      <c r="O477" s="26"/>
      <c r="P477" s="26"/>
      <c r="Q477" s="26"/>
      <c r="R477" s="26"/>
      <c r="S477" s="26"/>
      <c r="T477" s="60"/>
      <c r="AT477" s="5" t="s">
        <v>152</v>
      </c>
      <c r="AU477" s="5" t="s">
        <v>25</v>
      </c>
    </row>
    <row r="478" spans="2:51" s="32" customFormat="1" ht="12.75">
      <c r="B478" s="25"/>
      <c r="D478" s="300" t="s">
        <v>154</v>
      </c>
      <c r="E478" s="5" t="s">
        <v>5</v>
      </c>
      <c r="F478" s="302" t="s">
        <v>620</v>
      </c>
      <c r="H478" s="303">
        <v>175.2</v>
      </c>
      <c r="I478" s="209"/>
      <c r="L478" s="25"/>
      <c r="M478" s="210"/>
      <c r="N478" s="26"/>
      <c r="O478" s="26"/>
      <c r="P478" s="26"/>
      <c r="Q478" s="26"/>
      <c r="R478" s="26"/>
      <c r="S478" s="26"/>
      <c r="T478" s="60"/>
      <c r="AT478" s="5" t="s">
        <v>154</v>
      </c>
      <c r="AU478" s="5" t="s">
        <v>25</v>
      </c>
      <c r="AV478" s="32" t="s">
        <v>25</v>
      </c>
      <c r="AW478" s="32" t="s">
        <v>47</v>
      </c>
      <c r="AX478" s="32" t="s">
        <v>26</v>
      </c>
      <c r="AY478" s="5" t="s">
        <v>144</v>
      </c>
    </row>
    <row r="479" spans="2:65" s="32" customFormat="1" ht="25.5" customHeight="1">
      <c r="B479" s="200"/>
      <c r="C479" s="201" t="s">
        <v>621</v>
      </c>
      <c r="D479" s="201" t="s">
        <v>275</v>
      </c>
      <c r="E479" s="202" t="s">
        <v>622</v>
      </c>
      <c r="F479" s="203" t="s">
        <v>623</v>
      </c>
      <c r="G479" s="204" t="s">
        <v>204</v>
      </c>
      <c r="H479" s="205">
        <v>175.2</v>
      </c>
      <c r="I479" s="206"/>
      <c r="J479" s="207">
        <f>ROUND(I479*H479,2)</f>
        <v>0</v>
      </c>
      <c r="K479" s="203" t="s">
        <v>1525</v>
      </c>
      <c r="L479" s="25"/>
      <c r="M479" s="296" t="s">
        <v>5</v>
      </c>
      <c r="N479" s="297" t="s">
        <v>55</v>
      </c>
      <c r="O479" s="26"/>
      <c r="P479" s="298">
        <f>O479*H479</f>
        <v>0</v>
      </c>
      <c r="Q479" s="298">
        <v>0.037</v>
      </c>
      <c r="R479" s="298">
        <f>Q479*H479</f>
        <v>6.482399999999999</v>
      </c>
      <c r="S479" s="298">
        <v>0</v>
      </c>
      <c r="T479" s="299">
        <f>S479*H479</f>
        <v>0</v>
      </c>
      <c r="AR479" s="5" t="s">
        <v>195</v>
      </c>
      <c r="AT479" s="5" t="s">
        <v>275</v>
      </c>
      <c r="AU479" s="5" t="s">
        <v>25</v>
      </c>
      <c r="AY479" s="5" t="s">
        <v>144</v>
      </c>
      <c r="BE479" s="208">
        <f>IF(N479="základní",J479,0)</f>
        <v>0</v>
      </c>
      <c r="BF479" s="208">
        <f>IF(N479="snížená",J479,0)</f>
        <v>0</v>
      </c>
      <c r="BG479" s="208">
        <f>IF(N479="zákl. přenesená",J479,0)</f>
        <v>0</v>
      </c>
      <c r="BH479" s="208">
        <f>IF(N479="sníž. přenesená",J479,0)</f>
        <v>0</v>
      </c>
      <c r="BI479" s="208">
        <f>IF(N479="nulová",J479,0)</f>
        <v>0</v>
      </c>
      <c r="BJ479" s="5" t="s">
        <v>26</v>
      </c>
      <c r="BK479" s="208">
        <f>ROUND(I479*H479,2)</f>
        <v>0</v>
      </c>
      <c r="BL479" s="5" t="s">
        <v>150</v>
      </c>
      <c r="BM479" s="5" t="s">
        <v>624</v>
      </c>
    </row>
    <row r="480" spans="2:47" s="32" customFormat="1" ht="22.5">
      <c r="B480" s="25"/>
      <c r="D480" s="300" t="s">
        <v>159</v>
      </c>
      <c r="F480" s="214" t="s">
        <v>625</v>
      </c>
      <c r="I480" s="209"/>
      <c r="L480" s="25"/>
      <c r="M480" s="210"/>
      <c r="N480" s="26"/>
      <c r="O480" s="26"/>
      <c r="P480" s="26"/>
      <c r="Q480" s="26"/>
      <c r="R480" s="26"/>
      <c r="S480" s="26"/>
      <c r="T480" s="60"/>
      <c r="AT480" s="5" t="s">
        <v>159</v>
      </c>
      <c r="AU480" s="5" t="s">
        <v>25</v>
      </c>
    </row>
    <row r="481" spans="2:47" s="32" customFormat="1" ht="22.5">
      <c r="B481" s="25"/>
      <c r="D481" s="300" t="s">
        <v>152</v>
      </c>
      <c r="F481" s="301" t="s">
        <v>153</v>
      </c>
      <c r="I481" s="209"/>
      <c r="L481" s="25"/>
      <c r="M481" s="210"/>
      <c r="N481" s="26"/>
      <c r="O481" s="26"/>
      <c r="P481" s="26"/>
      <c r="Q481" s="26"/>
      <c r="R481" s="26"/>
      <c r="S481" s="26"/>
      <c r="T481" s="60"/>
      <c r="AT481" s="5" t="s">
        <v>152</v>
      </c>
      <c r="AU481" s="5" t="s">
        <v>25</v>
      </c>
    </row>
    <row r="482" spans="2:65" s="32" customFormat="1" ht="25.5" customHeight="1">
      <c r="B482" s="200"/>
      <c r="C482" s="201" t="s">
        <v>568</v>
      </c>
      <c r="D482" s="201" t="s">
        <v>146</v>
      </c>
      <c r="E482" s="202" t="s">
        <v>626</v>
      </c>
      <c r="F482" s="203" t="s">
        <v>627</v>
      </c>
      <c r="G482" s="204" t="s">
        <v>204</v>
      </c>
      <c r="H482" s="205">
        <v>35</v>
      </c>
      <c r="I482" s="206"/>
      <c r="J482" s="207">
        <f>ROUND(I482*H482,2)</f>
        <v>0</v>
      </c>
      <c r="K482" s="203" t="s">
        <v>1525</v>
      </c>
      <c r="L482" s="25"/>
      <c r="M482" s="296" t="s">
        <v>5</v>
      </c>
      <c r="N482" s="297" t="s">
        <v>55</v>
      </c>
      <c r="O482" s="26"/>
      <c r="P482" s="298">
        <f>O482*H482</f>
        <v>0</v>
      </c>
      <c r="Q482" s="298">
        <v>8E-05</v>
      </c>
      <c r="R482" s="298">
        <f>Q482*H482</f>
        <v>0.0028000000000000004</v>
      </c>
      <c r="S482" s="298">
        <v>0</v>
      </c>
      <c r="T482" s="299">
        <f>S482*H482</f>
        <v>0</v>
      </c>
      <c r="AR482" s="5" t="s">
        <v>150</v>
      </c>
      <c r="AT482" s="5" t="s">
        <v>146</v>
      </c>
      <c r="AU482" s="5" t="s">
        <v>25</v>
      </c>
      <c r="AY482" s="5" t="s">
        <v>144</v>
      </c>
      <c r="BE482" s="208">
        <f>IF(N482="základní",J482,0)</f>
        <v>0</v>
      </c>
      <c r="BF482" s="208">
        <f>IF(N482="snížená",J482,0)</f>
        <v>0</v>
      </c>
      <c r="BG482" s="208">
        <f>IF(N482="zákl. přenesená",J482,0)</f>
        <v>0</v>
      </c>
      <c r="BH482" s="208">
        <f>IF(N482="sníž. přenesená",J482,0)</f>
        <v>0</v>
      </c>
      <c r="BI482" s="208">
        <f>IF(N482="nulová",J482,0)</f>
        <v>0</v>
      </c>
      <c r="BJ482" s="5" t="s">
        <v>26</v>
      </c>
      <c r="BK482" s="208">
        <f>ROUND(I482*H482,2)</f>
        <v>0</v>
      </c>
      <c r="BL482" s="5" t="s">
        <v>150</v>
      </c>
      <c r="BM482" s="5" t="s">
        <v>628</v>
      </c>
    </row>
    <row r="483" spans="2:47" s="32" customFormat="1" ht="12.75">
      <c r="B483" s="25"/>
      <c r="D483" s="300" t="s">
        <v>159</v>
      </c>
      <c r="F483" s="214" t="s">
        <v>629</v>
      </c>
      <c r="I483" s="209"/>
      <c r="L483" s="25"/>
      <c r="M483" s="210"/>
      <c r="N483" s="26"/>
      <c r="O483" s="26"/>
      <c r="P483" s="26"/>
      <c r="Q483" s="26"/>
      <c r="R483" s="26"/>
      <c r="S483" s="26"/>
      <c r="T483" s="60"/>
      <c r="AT483" s="5" t="s">
        <v>159</v>
      </c>
      <c r="AU483" s="5" t="s">
        <v>25</v>
      </c>
    </row>
    <row r="484" spans="2:47" s="32" customFormat="1" ht="33.75">
      <c r="B484" s="25"/>
      <c r="D484" s="300" t="s">
        <v>152</v>
      </c>
      <c r="F484" s="301" t="s">
        <v>630</v>
      </c>
      <c r="I484" s="209"/>
      <c r="L484" s="25"/>
      <c r="M484" s="210"/>
      <c r="N484" s="26"/>
      <c r="O484" s="26"/>
      <c r="P484" s="26"/>
      <c r="Q484" s="26"/>
      <c r="R484" s="26"/>
      <c r="S484" s="26"/>
      <c r="T484" s="60"/>
      <c r="AT484" s="5" t="s">
        <v>152</v>
      </c>
      <c r="AU484" s="5" t="s">
        <v>25</v>
      </c>
    </row>
    <row r="485" spans="2:51" s="32" customFormat="1" ht="12.75">
      <c r="B485" s="25"/>
      <c r="D485" s="300" t="s">
        <v>154</v>
      </c>
      <c r="E485" s="5" t="s">
        <v>5</v>
      </c>
      <c r="F485" s="302" t="s">
        <v>631</v>
      </c>
      <c r="H485" s="303">
        <v>35</v>
      </c>
      <c r="I485" s="209"/>
      <c r="L485" s="25"/>
      <c r="M485" s="210"/>
      <c r="N485" s="26"/>
      <c r="O485" s="26"/>
      <c r="P485" s="26"/>
      <c r="Q485" s="26"/>
      <c r="R485" s="26"/>
      <c r="S485" s="26"/>
      <c r="T485" s="60"/>
      <c r="AT485" s="5" t="s">
        <v>154</v>
      </c>
      <c r="AU485" s="5" t="s">
        <v>25</v>
      </c>
      <c r="AV485" s="32" t="s">
        <v>25</v>
      </c>
      <c r="AW485" s="32" t="s">
        <v>47</v>
      </c>
      <c r="AX485" s="32" t="s">
        <v>26</v>
      </c>
      <c r="AY485" s="5" t="s">
        <v>144</v>
      </c>
    </row>
    <row r="486" spans="2:65" s="32" customFormat="1" ht="16.5" customHeight="1">
      <c r="B486" s="200"/>
      <c r="C486" s="201" t="s">
        <v>632</v>
      </c>
      <c r="D486" s="201" t="s">
        <v>275</v>
      </c>
      <c r="E486" s="202" t="s">
        <v>633</v>
      </c>
      <c r="F486" s="203" t="s">
        <v>634</v>
      </c>
      <c r="G486" s="204" t="s">
        <v>204</v>
      </c>
      <c r="H486" s="205">
        <v>35</v>
      </c>
      <c r="I486" s="206"/>
      <c r="J486" s="207">
        <f>ROUND(I486*H486,2)</f>
        <v>0</v>
      </c>
      <c r="K486" s="203" t="s">
        <v>1525</v>
      </c>
      <c r="L486" s="25"/>
      <c r="M486" s="296" t="s">
        <v>5</v>
      </c>
      <c r="N486" s="297" t="s">
        <v>55</v>
      </c>
      <c r="O486" s="26"/>
      <c r="P486" s="298">
        <f>O486*H486</f>
        <v>0</v>
      </c>
      <c r="Q486" s="298">
        <v>0.072</v>
      </c>
      <c r="R486" s="298">
        <f>Q486*H486</f>
        <v>2.52</v>
      </c>
      <c r="S486" s="298">
        <v>0</v>
      </c>
      <c r="T486" s="299">
        <f>S486*H486</f>
        <v>0</v>
      </c>
      <c r="AR486" s="5" t="s">
        <v>195</v>
      </c>
      <c r="AT486" s="5" t="s">
        <v>275</v>
      </c>
      <c r="AU486" s="5" t="s">
        <v>25</v>
      </c>
      <c r="AY486" s="5" t="s">
        <v>144</v>
      </c>
      <c r="BE486" s="208">
        <f>IF(N486="základní",J486,0)</f>
        <v>0</v>
      </c>
      <c r="BF486" s="208">
        <f>IF(N486="snížená",J486,0)</f>
        <v>0</v>
      </c>
      <c r="BG486" s="208">
        <f>IF(N486="zákl. přenesená",J486,0)</f>
        <v>0</v>
      </c>
      <c r="BH486" s="208">
        <f>IF(N486="sníž. přenesená",J486,0)</f>
        <v>0</v>
      </c>
      <c r="BI486" s="208">
        <f>IF(N486="nulová",J486,0)</f>
        <v>0</v>
      </c>
      <c r="BJ486" s="5" t="s">
        <v>26</v>
      </c>
      <c r="BK486" s="208">
        <f>ROUND(I486*H486,2)</f>
        <v>0</v>
      </c>
      <c r="BL486" s="5" t="s">
        <v>150</v>
      </c>
      <c r="BM486" s="5" t="s">
        <v>635</v>
      </c>
    </row>
    <row r="487" spans="2:47" s="32" customFormat="1" ht="22.5">
      <c r="B487" s="25"/>
      <c r="D487" s="300" t="s">
        <v>159</v>
      </c>
      <c r="F487" s="214" t="s">
        <v>636</v>
      </c>
      <c r="I487" s="209"/>
      <c r="L487" s="25"/>
      <c r="M487" s="210"/>
      <c r="N487" s="26"/>
      <c r="O487" s="26"/>
      <c r="P487" s="26"/>
      <c r="Q487" s="26"/>
      <c r="R487" s="26"/>
      <c r="S487" s="26"/>
      <c r="T487" s="60"/>
      <c r="AT487" s="5" t="s">
        <v>159</v>
      </c>
      <c r="AU487" s="5" t="s">
        <v>25</v>
      </c>
    </row>
    <row r="488" spans="2:47" s="32" customFormat="1" ht="22.5">
      <c r="B488" s="25"/>
      <c r="D488" s="300" t="s">
        <v>152</v>
      </c>
      <c r="F488" s="301" t="s">
        <v>153</v>
      </c>
      <c r="I488" s="209"/>
      <c r="L488" s="25"/>
      <c r="M488" s="210"/>
      <c r="N488" s="26"/>
      <c r="O488" s="26"/>
      <c r="P488" s="26"/>
      <c r="Q488" s="26"/>
      <c r="R488" s="26"/>
      <c r="S488" s="26"/>
      <c r="T488" s="60"/>
      <c r="AT488" s="5" t="s">
        <v>152</v>
      </c>
      <c r="AU488" s="5" t="s">
        <v>25</v>
      </c>
    </row>
    <row r="489" spans="2:65" s="32" customFormat="1" ht="25.5" customHeight="1">
      <c r="B489" s="200"/>
      <c r="C489" s="201" t="s">
        <v>637</v>
      </c>
      <c r="D489" s="201" t="s">
        <v>146</v>
      </c>
      <c r="E489" s="202" t="s">
        <v>638</v>
      </c>
      <c r="F489" s="203" t="s">
        <v>639</v>
      </c>
      <c r="G489" s="204" t="s">
        <v>204</v>
      </c>
      <c r="H489" s="205">
        <v>67.3</v>
      </c>
      <c r="I489" s="206"/>
      <c r="J489" s="207">
        <f>ROUND(I489*H489,2)</f>
        <v>0</v>
      </c>
      <c r="K489" s="203" t="s">
        <v>1525</v>
      </c>
      <c r="L489" s="25"/>
      <c r="M489" s="296" t="s">
        <v>5</v>
      </c>
      <c r="N489" s="297" t="s">
        <v>55</v>
      </c>
      <c r="O489" s="26"/>
      <c r="P489" s="298">
        <f>O489*H489</f>
        <v>0</v>
      </c>
      <c r="Q489" s="298">
        <v>0.0001</v>
      </c>
      <c r="R489" s="298">
        <f>Q489*H489</f>
        <v>0.00673</v>
      </c>
      <c r="S489" s="298">
        <v>0</v>
      </c>
      <c r="T489" s="299">
        <f>S489*H489</f>
        <v>0</v>
      </c>
      <c r="AR489" s="5" t="s">
        <v>150</v>
      </c>
      <c r="AT489" s="5" t="s">
        <v>146</v>
      </c>
      <c r="AU489" s="5" t="s">
        <v>25</v>
      </c>
      <c r="AY489" s="5" t="s">
        <v>144</v>
      </c>
      <c r="BE489" s="208">
        <f>IF(N489="základní",J489,0)</f>
        <v>0</v>
      </c>
      <c r="BF489" s="208">
        <f>IF(N489="snížená",J489,0)</f>
        <v>0</v>
      </c>
      <c r="BG489" s="208">
        <f>IF(N489="zákl. přenesená",J489,0)</f>
        <v>0</v>
      </c>
      <c r="BH489" s="208">
        <f>IF(N489="sníž. přenesená",J489,0)</f>
        <v>0</v>
      </c>
      <c r="BI489" s="208">
        <f>IF(N489="nulová",J489,0)</f>
        <v>0</v>
      </c>
      <c r="BJ489" s="5" t="s">
        <v>26</v>
      </c>
      <c r="BK489" s="208">
        <f>ROUND(I489*H489,2)</f>
        <v>0</v>
      </c>
      <c r="BL489" s="5" t="s">
        <v>150</v>
      </c>
      <c r="BM489" s="5" t="s">
        <v>640</v>
      </c>
    </row>
    <row r="490" spans="2:47" s="32" customFormat="1" ht="12.75">
      <c r="B490" s="25"/>
      <c r="D490" s="300" t="s">
        <v>159</v>
      </c>
      <c r="F490" s="214" t="s">
        <v>641</v>
      </c>
      <c r="I490" s="209"/>
      <c r="L490" s="25"/>
      <c r="M490" s="210"/>
      <c r="N490" s="26"/>
      <c r="O490" s="26"/>
      <c r="P490" s="26"/>
      <c r="Q490" s="26"/>
      <c r="R490" s="26"/>
      <c r="S490" s="26"/>
      <c r="T490" s="60"/>
      <c r="AT490" s="5" t="s">
        <v>159</v>
      </c>
      <c r="AU490" s="5" t="s">
        <v>25</v>
      </c>
    </row>
    <row r="491" spans="2:47" s="32" customFormat="1" ht="22.5">
      <c r="B491" s="25"/>
      <c r="D491" s="300" t="s">
        <v>152</v>
      </c>
      <c r="F491" s="301" t="s">
        <v>153</v>
      </c>
      <c r="I491" s="209"/>
      <c r="L491" s="25"/>
      <c r="M491" s="210"/>
      <c r="N491" s="26"/>
      <c r="O491" s="26"/>
      <c r="P491" s="26"/>
      <c r="Q491" s="26"/>
      <c r="R491" s="26"/>
      <c r="S491" s="26"/>
      <c r="T491" s="60"/>
      <c r="AT491" s="5" t="s">
        <v>152</v>
      </c>
      <c r="AU491" s="5" t="s">
        <v>25</v>
      </c>
    </row>
    <row r="492" spans="2:51" s="32" customFormat="1" ht="12.75">
      <c r="B492" s="25"/>
      <c r="D492" s="300" t="s">
        <v>154</v>
      </c>
      <c r="E492" s="5" t="s">
        <v>5</v>
      </c>
      <c r="F492" s="302" t="s">
        <v>642</v>
      </c>
      <c r="H492" s="303">
        <v>67.3</v>
      </c>
      <c r="I492" s="209"/>
      <c r="L492" s="25"/>
      <c r="M492" s="210"/>
      <c r="N492" s="26"/>
      <c r="O492" s="26"/>
      <c r="P492" s="26"/>
      <c r="Q492" s="26"/>
      <c r="R492" s="26"/>
      <c r="S492" s="26"/>
      <c r="T492" s="60"/>
      <c r="AT492" s="5" t="s">
        <v>154</v>
      </c>
      <c r="AU492" s="5" t="s">
        <v>25</v>
      </c>
      <c r="AV492" s="32" t="s">
        <v>25</v>
      </c>
      <c r="AW492" s="32" t="s">
        <v>47</v>
      </c>
      <c r="AX492" s="32" t="s">
        <v>26</v>
      </c>
      <c r="AY492" s="5" t="s">
        <v>144</v>
      </c>
    </row>
    <row r="493" spans="2:65" s="32" customFormat="1" ht="16.5" customHeight="1">
      <c r="B493" s="200"/>
      <c r="C493" s="201" t="s">
        <v>643</v>
      </c>
      <c r="D493" s="201" t="s">
        <v>275</v>
      </c>
      <c r="E493" s="202" t="s">
        <v>644</v>
      </c>
      <c r="F493" s="203" t="s">
        <v>645</v>
      </c>
      <c r="G493" s="204" t="s">
        <v>204</v>
      </c>
      <c r="H493" s="205">
        <v>67.3</v>
      </c>
      <c r="I493" s="206"/>
      <c r="J493" s="207">
        <f>ROUND(I493*H493,2)</f>
        <v>0</v>
      </c>
      <c r="K493" s="203" t="s">
        <v>1525</v>
      </c>
      <c r="L493" s="25"/>
      <c r="M493" s="296" t="s">
        <v>5</v>
      </c>
      <c r="N493" s="297" t="s">
        <v>55</v>
      </c>
      <c r="O493" s="26"/>
      <c r="P493" s="298">
        <f>O493*H493</f>
        <v>0</v>
      </c>
      <c r="Q493" s="298">
        <v>0.136</v>
      </c>
      <c r="R493" s="298">
        <f>Q493*H493</f>
        <v>9.152800000000001</v>
      </c>
      <c r="S493" s="298">
        <v>0</v>
      </c>
      <c r="T493" s="299">
        <f>S493*H493</f>
        <v>0</v>
      </c>
      <c r="AR493" s="5" t="s">
        <v>195</v>
      </c>
      <c r="AT493" s="5" t="s">
        <v>275</v>
      </c>
      <c r="AU493" s="5" t="s">
        <v>25</v>
      </c>
      <c r="AY493" s="5" t="s">
        <v>144</v>
      </c>
      <c r="BE493" s="208">
        <f>IF(N493="základní",J493,0)</f>
        <v>0</v>
      </c>
      <c r="BF493" s="208">
        <f>IF(N493="snížená",J493,0)</f>
        <v>0</v>
      </c>
      <c r="BG493" s="208">
        <f>IF(N493="zákl. přenesená",J493,0)</f>
        <v>0</v>
      </c>
      <c r="BH493" s="208">
        <f>IF(N493="sníž. přenesená",J493,0)</f>
        <v>0</v>
      </c>
      <c r="BI493" s="208">
        <f>IF(N493="nulová",J493,0)</f>
        <v>0</v>
      </c>
      <c r="BJ493" s="5" t="s">
        <v>26</v>
      </c>
      <c r="BK493" s="208">
        <f>ROUND(I493*H493,2)</f>
        <v>0</v>
      </c>
      <c r="BL493" s="5" t="s">
        <v>150</v>
      </c>
      <c r="BM493" s="5" t="s">
        <v>646</v>
      </c>
    </row>
    <row r="494" spans="2:47" s="32" customFormat="1" ht="22.5">
      <c r="B494" s="25"/>
      <c r="D494" s="300" t="s">
        <v>159</v>
      </c>
      <c r="F494" s="214" t="s">
        <v>647</v>
      </c>
      <c r="I494" s="209"/>
      <c r="L494" s="25"/>
      <c r="M494" s="210"/>
      <c r="N494" s="26"/>
      <c r="O494" s="26"/>
      <c r="P494" s="26"/>
      <c r="Q494" s="26"/>
      <c r="R494" s="26"/>
      <c r="S494" s="26"/>
      <c r="T494" s="60"/>
      <c r="AT494" s="5" t="s">
        <v>159</v>
      </c>
      <c r="AU494" s="5" t="s">
        <v>25</v>
      </c>
    </row>
    <row r="495" spans="2:47" s="32" customFormat="1" ht="22.5">
      <c r="B495" s="25"/>
      <c r="D495" s="300" t="s">
        <v>152</v>
      </c>
      <c r="F495" s="301" t="s">
        <v>153</v>
      </c>
      <c r="I495" s="209"/>
      <c r="L495" s="25"/>
      <c r="M495" s="210"/>
      <c r="N495" s="26"/>
      <c r="O495" s="26"/>
      <c r="P495" s="26"/>
      <c r="Q495" s="26"/>
      <c r="R495" s="26"/>
      <c r="S495" s="26"/>
      <c r="T495" s="60"/>
      <c r="AT495" s="5" t="s">
        <v>152</v>
      </c>
      <c r="AU495" s="5" t="s">
        <v>25</v>
      </c>
    </row>
    <row r="496" spans="2:65" s="32" customFormat="1" ht="25.5" customHeight="1">
      <c r="B496" s="200"/>
      <c r="C496" s="201" t="s">
        <v>648</v>
      </c>
      <c r="D496" s="201" t="s">
        <v>146</v>
      </c>
      <c r="E496" s="202" t="s">
        <v>649</v>
      </c>
      <c r="F496" s="203" t="s">
        <v>650</v>
      </c>
      <c r="G496" s="204" t="s">
        <v>204</v>
      </c>
      <c r="H496" s="205">
        <v>17</v>
      </c>
      <c r="I496" s="206"/>
      <c r="J496" s="207">
        <f>ROUND(I496*H496,2)</f>
        <v>0</v>
      </c>
      <c r="K496" s="203" t="s">
        <v>1525</v>
      </c>
      <c r="L496" s="25"/>
      <c r="M496" s="296" t="s">
        <v>5</v>
      </c>
      <c r="N496" s="297" t="s">
        <v>55</v>
      </c>
      <c r="O496" s="26"/>
      <c r="P496" s="298">
        <f>O496*H496</f>
        <v>0</v>
      </c>
      <c r="Q496" s="298">
        <v>0.00015</v>
      </c>
      <c r="R496" s="298">
        <f>Q496*H496</f>
        <v>0.0025499999999999997</v>
      </c>
      <c r="S496" s="298">
        <v>0</v>
      </c>
      <c r="T496" s="299">
        <f>S496*H496</f>
        <v>0</v>
      </c>
      <c r="AR496" s="5" t="s">
        <v>150</v>
      </c>
      <c r="AT496" s="5" t="s">
        <v>146</v>
      </c>
      <c r="AU496" s="5" t="s">
        <v>25</v>
      </c>
      <c r="AY496" s="5" t="s">
        <v>144</v>
      </c>
      <c r="BE496" s="208">
        <f>IF(N496="základní",J496,0)</f>
        <v>0</v>
      </c>
      <c r="BF496" s="208">
        <f>IF(N496="snížená",J496,0)</f>
        <v>0</v>
      </c>
      <c r="BG496" s="208">
        <f>IF(N496="zákl. přenesená",J496,0)</f>
        <v>0</v>
      </c>
      <c r="BH496" s="208">
        <f>IF(N496="sníž. přenesená",J496,0)</f>
        <v>0</v>
      </c>
      <c r="BI496" s="208">
        <f>IF(N496="nulová",J496,0)</f>
        <v>0</v>
      </c>
      <c r="BJ496" s="5" t="s">
        <v>26</v>
      </c>
      <c r="BK496" s="208">
        <f>ROUND(I496*H496,2)</f>
        <v>0</v>
      </c>
      <c r="BL496" s="5" t="s">
        <v>150</v>
      </c>
      <c r="BM496" s="5" t="s">
        <v>651</v>
      </c>
    </row>
    <row r="497" spans="2:47" s="32" customFormat="1" ht="22.5">
      <c r="B497" s="25"/>
      <c r="D497" s="300" t="s">
        <v>152</v>
      </c>
      <c r="F497" s="301" t="s">
        <v>153</v>
      </c>
      <c r="I497" s="209"/>
      <c r="L497" s="25"/>
      <c r="M497" s="210"/>
      <c r="N497" s="26"/>
      <c r="O497" s="26"/>
      <c r="P497" s="26"/>
      <c r="Q497" s="26"/>
      <c r="R497" s="26"/>
      <c r="S497" s="26"/>
      <c r="T497" s="60"/>
      <c r="AT497" s="5" t="s">
        <v>152</v>
      </c>
      <c r="AU497" s="5" t="s">
        <v>25</v>
      </c>
    </row>
    <row r="498" spans="2:65" s="32" customFormat="1" ht="25.5" customHeight="1">
      <c r="B498" s="200"/>
      <c r="C498" s="201" t="s">
        <v>652</v>
      </c>
      <c r="D498" s="201" t="s">
        <v>146</v>
      </c>
      <c r="E498" s="202" t="s">
        <v>653</v>
      </c>
      <c r="F498" s="203" t="s">
        <v>654</v>
      </c>
      <c r="G498" s="204" t="s">
        <v>204</v>
      </c>
      <c r="H498" s="205">
        <v>213.3</v>
      </c>
      <c r="I498" s="206"/>
      <c r="J498" s="207">
        <f>ROUND(I498*H498,2)</f>
        <v>0</v>
      </c>
      <c r="K498" s="203" t="s">
        <v>1525</v>
      </c>
      <c r="L498" s="25"/>
      <c r="M498" s="296" t="s">
        <v>5</v>
      </c>
      <c r="N498" s="297" t="s">
        <v>55</v>
      </c>
      <c r="O498" s="26"/>
      <c r="P498" s="298">
        <f>O498*H498</f>
        <v>0</v>
      </c>
      <c r="Q498" s="298">
        <v>0.00014</v>
      </c>
      <c r="R498" s="298">
        <f>Q498*H498</f>
        <v>0.029862</v>
      </c>
      <c r="S498" s="298">
        <v>0</v>
      </c>
      <c r="T498" s="299">
        <f>S498*H498</f>
        <v>0</v>
      </c>
      <c r="AR498" s="5" t="s">
        <v>150</v>
      </c>
      <c r="AT498" s="5" t="s">
        <v>146</v>
      </c>
      <c r="AU498" s="5" t="s">
        <v>25</v>
      </c>
      <c r="AY498" s="5" t="s">
        <v>144</v>
      </c>
      <c r="BE498" s="208">
        <f>IF(N498="základní",J498,0)</f>
        <v>0</v>
      </c>
      <c r="BF498" s="208">
        <f>IF(N498="snížená",J498,0)</f>
        <v>0</v>
      </c>
      <c r="BG498" s="208">
        <f>IF(N498="zákl. přenesená",J498,0)</f>
        <v>0</v>
      </c>
      <c r="BH498" s="208">
        <f>IF(N498="sníž. přenesená",J498,0)</f>
        <v>0</v>
      </c>
      <c r="BI498" s="208">
        <f>IF(N498="nulová",J498,0)</f>
        <v>0</v>
      </c>
      <c r="BJ498" s="5" t="s">
        <v>26</v>
      </c>
      <c r="BK498" s="208">
        <f>ROUND(I498*H498,2)</f>
        <v>0</v>
      </c>
      <c r="BL498" s="5" t="s">
        <v>150</v>
      </c>
      <c r="BM498" s="5" t="s">
        <v>655</v>
      </c>
    </row>
    <row r="499" spans="2:47" s="32" customFormat="1" ht="12.75">
      <c r="B499" s="25"/>
      <c r="D499" s="300" t="s">
        <v>159</v>
      </c>
      <c r="F499" s="214" t="s">
        <v>656</v>
      </c>
      <c r="I499" s="209"/>
      <c r="L499" s="25"/>
      <c r="M499" s="210"/>
      <c r="N499" s="26"/>
      <c r="O499" s="26"/>
      <c r="P499" s="26"/>
      <c r="Q499" s="26"/>
      <c r="R499" s="26"/>
      <c r="S499" s="26"/>
      <c r="T499" s="60"/>
      <c r="AT499" s="5" t="s">
        <v>159</v>
      </c>
      <c r="AU499" s="5" t="s">
        <v>25</v>
      </c>
    </row>
    <row r="500" spans="2:47" s="32" customFormat="1" ht="22.5">
      <c r="B500" s="25"/>
      <c r="D500" s="300" t="s">
        <v>152</v>
      </c>
      <c r="F500" s="301" t="s">
        <v>153</v>
      </c>
      <c r="I500" s="209"/>
      <c r="L500" s="25"/>
      <c r="M500" s="210"/>
      <c r="N500" s="26"/>
      <c r="O500" s="26"/>
      <c r="P500" s="26"/>
      <c r="Q500" s="26"/>
      <c r="R500" s="26"/>
      <c r="S500" s="26"/>
      <c r="T500" s="60"/>
      <c r="AT500" s="5" t="s">
        <v>152</v>
      </c>
      <c r="AU500" s="5" t="s">
        <v>25</v>
      </c>
    </row>
    <row r="501" spans="2:51" s="32" customFormat="1" ht="12.75">
      <c r="B501" s="25"/>
      <c r="D501" s="300" t="s">
        <v>154</v>
      </c>
      <c r="E501" s="5" t="s">
        <v>5</v>
      </c>
      <c r="F501" s="302" t="s">
        <v>657</v>
      </c>
      <c r="H501" s="303">
        <v>213.3</v>
      </c>
      <c r="I501" s="209"/>
      <c r="L501" s="25"/>
      <c r="M501" s="210"/>
      <c r="N501" s="26"/>
      <c r="O501" s="26"/>
      <c r="P501" s="26"/>
      <c r="Q501" s="26"/>
      <c r="R501" s="26"/>
      <c r="S501" s="26"/>
      <c r="T501" s="60"/>
      <c r="AT501" s="5" t="s">
        <v>154</v>
      </c>
      <c r="AU501" s="5" t="s">
        <v>25</v>
      </c>
      <c r="AV501" s="32" t="s">
        <v>25</v>
      </c>
      <c r="AW501" s="32" t="s">
        <v>47</v>
      </c>
      <c r="AX501" s="32" t="s">
        <v>26</v>
      </c>
      <c r="AY501" s="5" t="s">
        <v>144</v>
      </c>
    </row>
    <row r="502" spans="2:65" s="32" customFormat="1" ht="16.5" customHeight="1">
      <c r="B502" s="200"/>
      <c r="C502" s="201" t="s">
        <v>658</v>
      </c>
      <c r="D502" s="201" t="s">
        <v>275</v>
      </c>
      <c r="E502" s="202" t="s">
        <v>659</v>
      </c>
      <c r="F502" s="203" t="s">
        <v>660</v>
      </c>
      <c r="G502" s="204" t="s">
        <v>204</v>
      </c>
      <c r="H502" s="205">
        <v>230.3</v>
      </c>
      <c r="I502" s="206"/>
      <c r="J502" s="207">
        <f>ROUND(I502*H502,2)</f>
        <v>0</v>
      </c>
      <c r="K502" s="203" t="s">
        <v>1525</v>
      </c>
      <c r="L502" s="25"/>
      <c r="M502" s="296" t="s">
        <v>5</v>
      </c>
      <c r="N502" s="297" t="s">
        <v>55</v>
      </c>
      <c r="O502" s="26"/>
      <c r="P502" s="298">
        <f>O502*H502</f>
        <v>0</v>
      </c>
      <c r="Q502" s="298">
        <v>0.23</v>
      </c>
      <c r="R502" s="298">
        <f>Q502*H502</f>
        <v>52.96900000000001</v>
      </c>
      <c r="S502" s="298">
        <v>0</v>
      </c>
      <c r="T502" s="299">
        <f>S502*H502</f>
        <v>0</v>
      </c>
      <c r="AR502" s="5" t="s">
        <v>195</v>
      </c>
      <c r="AT502" s="5" t="s">
        <v>275</v>
      </c>
      <c r="AU502" s="5" t="s">
        <v>25</v>
      </c>
      <c r="AY502" s="5" t="s">
        <v>144</v>
      </c>
      <c r="BE502" s="208">
        <f>IF(N502="základní",J502,0)</f>
        <v>0</v>
      </c>
      <c r="BF502" s="208">
        <f>IF(N502="snížená",J502,0)</f>
        <v>0</v>
      </c>
      <c r="BG502" s="208">
        <f>IF(N502="zákl. přenesená",J502,0)</f>
        <v>0</v>
      </c>
      <c r="BH502" s="208">
        <f>IF(N502="sníž. přenesená",J502,0)</f>
        <v>0</v>
      </c>
      <c r="BI502" s="208">
        <f>IF(N502="nulová",J502,0)</f>
        <v>0</v>
      </c>
      <c r="BJ502" s="5" t="s">
        <v>26</v>
      </c>
      <c r="BK502" s="208">
        <f>ROUND(I502*H502,2)</f>
        <v>0</v>
      </c>
      <c r="BL502" s="5" t="s">
        <v>150</v>
      </c>
      <c r="BM502" s="5" t="s">
        <v>661</v>
      </c>
    </row>
    <row r="503" spans="2:47" s="32" customFormat="1" ht="22.5">
      <c r="B503" s="25"/>
      <c r="D503" s="300" t="s">
        <v>159</v>
      </c>
      <c r="F503" s="214" t="s">
        <v>662</v>
      </c>
      <c r="I503" s="209"/>
      <c r="L503" s="25"/>
      <c r="M503" s="210"/>
      <c r="N503" s="26"/>
      <c r="O503" s="26"/>
      <c r="P503" s="26"/>
      <c r="Q503" s="26"/>
      <c r="R503" s="26"/>
      <c r="S503" s="26"/>
      <c r="T503" s="60"/>
      <c r="AT503" s="5" t="s">
        <v>159</v>
      </c>
      <c r="AU503" s="5" t="s">
        <v>25</v>
      </c>
    </row>
    <row r="504" spans="2:47" s="32" customFormat="1" ht="22.5">
      <c r="B504" s="25"/>
      <c r="D504" s="300" t="s">
        <v>152</v>
      </c>
      <c r="F504" s="301" t="s">
        <v>153</v>
      </c>
      <c r="I504" s="209"/>
      <c r="L504" s="25"/>
      <c r="M504" s="210"/>
      <c r="N504" s="26"/>
      <c r="O504" s="26"/>
      <c r="P504" s="26"/>
      <c r="Q504" s="26"/>
      <c r="R504" s="26"/>
      <c r="S504" s="26"/>
      <c r="T504" s="60"/>
      <c r="AT504" s="5" t="s">
        <v>152</v>
      </c>
      <c r="AU504" s="5" t="s">
        <v>25</v>
      </c>
    </row>
    <row r="505" spans="2:51" s="32" customFormat="1" ht="12.75">
      <c r="B505" s="25"/>
      <c r="D505" s="300" t="s">
        <v>154</v>
      </c>
      <c r="E505" s="5" t="s">
        <v>5</v>
      </c>
      <c r="F505" s="302" t="s">
        <v>663</v>
      </c>
      <c r="H505" s="303">
        <v>230.3</v>
      </c>
      <c r="I505" s="209"/>
      <c r="L505" s="25"/>
      <c r="M505" s="210"/>
      <c r="N505" s="26"/>
      <c r="O505" s="26"/>
      <c r="P505" s="26"/>
      <c r="Q505" s="26"/>
      <c r="R505" s="26"/>
      <c r="S505" s="26"/>
      <c r="T505" s="60"/>
      <c r="AT505" s="5" t="s">
        <v>154</v>
      </c>
      <c r="AU505" s="5" t="s">
        <v>25</v>
      </c>
      <c r="AV505" s="32" t="s">
        <v>25</v>
      </c>
      <c r="AW505" s="32" t="s">
        <v>47</v>
      </c>
      <c r="AX505" s="32" t="s">
        <v>26</v>
      </c>
      <c r="AY505" s="5" t="s">
        <v>144</v>
      </c>
    </row>
    <row r="506" spans="2:65" s="32" customFormat="1" ht="25.5" customHeight="1">
      <c r="B506" s="200"/>
      <c r="C506" s="201" t="s">
        <v>664</v>
      </c>
      <c r="D506" s="201" t="s">
        <v>146</v>
      </c>
      <c r="E506" s="202" t="s">
        <v>665</v>
      </c>
      <c r="F506" s="203" t="s">
        <v>666</v>
      </c>
      <c r="G506" s="204" t="s">
        <v>464</v>
      </c>
      <c r="H506" s="205">
        <v>50</v>
      </c>
      <c r="I506" s="206"/>
      <c r="J506" s="207">
        <f>ROUND(I506*H506,2)</f>
        <v>0</v>
      </c>
      <c r="K506" s="203" t="s">
        <v>1525</v>
      </c>
      <c r="L506" s="25"/>
      <c r="M506" s="296" t="s">
        <v>5</v>
      </c>
      <c r="N506" s="297" t="s">
        <v>55</v>
      </c>
      <c r="O506" s="26"/>
      <c r="P506" s="298">
        <f>O506*H506</f>
        <v>0</v>
      </c>
      <c r="Q506" s="298">
        <v>7E-05</v>
      </c>
      <c r="R506" s="298">
        <f>Q506*H506</f>
        <v>0.0034999999999999996</v>
      </c>
      <c r="S506" s="298">
        <v>0</v>
      </c>
      <c r="T506" s="299">
        <f>S506*H506</f>
        <v>0</v>
      </c>
      <c r="AR506" s="5" t="s">
        <v>150</v>
      </c>
      <c r="AT506" s="5" t="s">
        <v>146</v>
      </c>
      <c r="AU506" s="5" t="s">
        <v>25</v>
      </c>
      <c r="AY506" s="5" t="s">
        <v>144</v>
      </c>
      <c r="BE506" s="208">
        <f>IF(N506="základní",J506,0)</f>
        <v>0</v>
      </c>
      <c r="BF506" s="208">
        <f>IF(N506="snížená",J506,0)</f>
        <v>0</v>
      </c>
      <c r="BG506" s="208">
        <f>IF(N506="zákl. přenesená",J506,0)</f>
        <v>0</v>
      </c>
      <c r="BH506" s="208">
        <f>IF(N506="sníž. přenesená",J506,0)</f>
        <v>0</v>
      </c>
      <c r="BI506" s="208">
        <f>IF(N506="nulová",J506,0)</f>
        <v>0</v>
      </c>
      <c r="BJ506" s="5" t="s">
        <v>26</v>
      </c>
      <c r="BK506" s="208">
        <f>ROUND(I506*H506,2)</f>
        <v>0</v>
      </c>
      <c r="BL506" s="5" t="s">
        <v>150</v>
      </c>
      <c r="BM506" s="5" t="s">
        <v>667</v>
      </c>
    </row>
    <row r="507" spans="2:47" s="32" customFormat="1" ht="12.75">
      <c r="B507" s="25"/>
      <c r="D507" s="300" t="s">
        <v>159</v>
      </c>
      <c r="F507" s="214" t="s">
        <v>668</v>
      </c>
      <c r="I507" s="209"/>
      <c r="L507" s="25"/>
      <c r="M507" s="210"/>
      <c r="N507" s="26"/>
      <c r="O507" s="26"/>
      <c r="P507" s="26"/>
      <c r="Q507" s="26"/>
      <c r="R507" s="26"/>
      <c r="S507" s="26"/>
      <c r="T507" s="60"/>
      <c r="AT507" s="5" t="s">
        <v>159</v>
      </c>
      <c r="AU507" s="5" t="s">
        <v>25</v>
      </c>
    </row>
    <row r="508" spans="2:47" s="32" customFormat="1" ht="22.5">
      <c r="B508" s="25"/>
      <c r="D508" s="300" t="s">
        <v>152</v>
      </c>
      <c r="F508" s="301" t="s">
        <v>153</v>
      </c>
      <c r="I508" s="209"/>
      <c r="L508" s="25"/>
      <c r="M508" s="210"/>
      <c r="N508" s="26"/>
      <c r="O508" s="26"/>
      <c r="P508" s="26"/>
      <c r="Q508" s="26"/>
      <c r="R508" s="26"/>
      <c r="S508" s="26"/>
      <c r="T508" s="60"/>
      <c r="AT508" s="5" t="s">
        <v>152</v>
      </c>
      <c r="AU508" s="5" t="s">
        <v>25</v>
      </c>
    </row>
    <row r="509" spans="2:51" s="32" customFormat="1" ht="12.75">
      <c r="B509" s="25"/>
      <c r="D509" s="300" t="s">
        <v>154</v>
      </c>
      <c r="E509" s="5" t="s">
        <v>5</v>
      </c>
      <c r="F509" s="302" t="s">
        <v>669</v>
      </c>
      <c r="H509" s="303">
        <v>50</v>
      </c>
      <c r="I509" s="209"/>
      <c r="L509" s="25"/>
      <c r="M509" s="210"/>
      <c r="N509" s="26"/>
      <c r="O509" s="26"/>
      <c r="P509" s="26"/>
      <c r="Q509" s="26"/>
      <c r="R509" s="26"/>
      <c r="S509" s="26"/>
      <c r="T509" s="60"/>
      <c r="AT509" s="5" t="s">
        <v>154</v>
      </c>
      <c r="AU509" s="5" t="s">
        <v>25</v>
      </c>
      <c r="AV509" s="32" t="s">
        <v>25</v>
      </c>
      <c r="AW509" s="32" t="s">
        <v>47</v>
      </c>
      <c r="AX509" s="32" t="s">
        <v>26</v>
      </c>
      <c r="AY509" s="5" t="s">
        <v>144</v>
      </c>
    </row>
    <row r="510" spans="2:65" s="32" customFormat="1" ht="16.5" customHeight="1">
      <c r="B510" s="200"/>
      <c r="C510" s="201" t="s">
        <v>670</v>
      </c>
      <c r="D510" s="201" t="s">
        <v>275</v>
      </c>
      <c r="E510" s="202" t="s">
        <v>671</v>
      </c>
      <c r="F510" s="203" t="s">
        <v>672</v>
      </c>
      <c r="G510" s="204" t="s">
        <v>464</v>
      </c>
      <c r="H510" s="205">
        <v>26</v>
      </c>
      <c r="I510" s="206"/>
      <c r="J510" s="207">
        <f>ROUND(I510*H510,2)</f>
        <v>0</v>
      </c>
      <c r="K510" s="203" t="s">
        <v>1525</v>
      </c>
      <c r="L510" s="25"/>
      <c r="M510" s="296" t="s">
        <v>5</v>
      </c>
      <c r="N510" s="297" t="s">
        <v>55</v>
      </c>
      <c r="O510" s="26"/>
      <c r="P510" s="298">
        <f>O510*H510</f>
        <v>0</v>
      </c>
      <c r="Q510" s="298">
        <v>0.003</v>
      </c>
      <c r="R510" s="298">
        <f>Q510*H510</f>
        <v>0.078</v>
      </c>
      <c r="S510" s="298">
        <v>0</v>
      </c>
      <c r="T510" s="299">
        <f>S510*H510</f>
        <v>0</v>
      </c>
      <c r="AR510" s="5" t="s">
        <v>195</v>
      </c>
      <c r="AT510" s="5" t="s">
        <v>275</v>
      </c>
      <c r="AU510" s="5" t="s">
        <v>25</v>
      </c>
      <c r="AY510" s="5" t="s">
        <v>144</v>
      </c>
      <c r="BE510" s="208">
        <f>IF(N510="základní",J510,0)</f>
        <v>0</v>
      </c>
      <c r="BF510" s="208">
        <f>IF(N510="snížená",J510,0)</f>
        <v>0</v>
      </c>
      <c r="BG510" s="208">
        <f>IF(N510="zákl. přenesená",J510,0)</f>
        <v>0</v>
      </c>
      <c r="BH510" s="208">
        <f>IF(N510="sníž. přenesená",J510,0)</f>
        <v>0</v>
      </c>
      <c r="BI510" s="208">
        <f>IF(N510="nulová",J510,0)</f>
        <v>0</v>
      </c>
      <c r="BJ510" s="5" t="s">
        <v>26</v>
      </c>
      <c r="BK510" s="208">
        <f>ROUND(I510*H510,2)</f>
        <v>0</v>
      </c>
      <c r="BL510" s="5" t="s">
        <v>150</v>
      </c>
      <c r="BM510" s="5" t="s">
        <v>673</v>
      </c>
    </row>
    <row r="511" spans="2:47" s="32" customFormat="1" ht="22.5">
      <c r="B511" s="25"/>
      <c r="D511" s="300" t="s">
        <v>159</v>
      </c>
      <c r="F511" s="214" t="s">
        <v>674</v>
      </c>
      <c r="I511" s="209"/>
      <c r="L511" s="25"/>
      <c r="M511" s="210"/>
      <c r="N511" s="26"/>
      <c r="O511" s="26"/>
      <c r="P511" s="26"/>
      <c r="Q511" s="26"/>
      <c r="R511" s="26"/>
      <c r="S511" s="26"/>
      <c r="T511" s="60"/>
      <c r="AT511" s="5" t="s">
        <v>159</v>
      </c>
      <c r="AU511" s="5" t="s">
        <v>25</v>
      </c>
    </row>
    <row r="512" spans="2:47" s="32" customFormat="1" ht="22.5">
      <c r="B512" s="25"/>
      <c r="D512" s="300" t="s">
        <v>152</v>
      </c>
      <c r="F512" s="301" t="s">
        <v>153</v>
      </c>
      <c r="I512" s="209"/>
      <c r="L512" s="25"/>
      <c r="M512" s="210"/>
      <c r="N512" s="26"/>
      <c r="O512" s="26"/>
      <c r="P512" s="26"/>
      <c r="Q512" s="26"/>
      <c r="R512" s="26"/>
      <c r="S512" s="26"/>
      <c r="T512" s="60"/>
      <c r="AT512" s="5" t="s">
        <v>152</v>
      </c>
      <c r="AU512" s="5" t="s">
        <v>25</v>
      </c>
    </row>
    <row r="513" spans="2:51" s="32" customFormat="1" ht="12.75">
      <c r="B513" s="25"/>
      <c r="D513" s="300" t="s">
        <v>154</v>
      </c>
      <c r="E513" s="5" t="s">
        <v>5</v>
      </c>
      <c r="F513" s="302" t="s">
        <v>675</v>
      </c>
      <c r="H513" s="303">
        <v>26</v>
      </c>
      <c r="I513" s="209"/>
      <c r="L513" s="25"/>
      <c r="M513" s="210"/>
      <c r="N513" s="26"/>
      <c r="O513" s="26"/>
      <c r="P513" s="26"/>
      <c r="Q513" s="26"/>
      <c r="R513" s="26"/>
      <c r="S513" s="26"/>
      <c r="T513" s="60"/>
      <c r="AT513" s="5" t="s">
        <v>154</v>
      </c>
      <c r="AU513" s="5" t="s">
        <v>25</v>
      </c>
      <c r="AV513" s="32" t="s">
        <v>25</v>
      </c>
      <c r="AW513" s="32" t="s">
        <v>47</v>
      </c>
      <c r="AX513" s="32" t="s">
        <v>26</v>
      </c>
      <c r="AY513" s="5" t="s">
        <v>144</v>
      </c>
    </row>
    <row r="514" spans="2:65" s="32" customFormat="1" ht="16.5" customHeight="1">
      <c r="B514" s="200"/>
      <c r="C514" s="201" t="s">
        <v>676</v>
      </c>
      <c r="D514" s="201" t="s">
        <v>275</v>
      </c>
      <c r="E514" s="202" t="s">
        <v>677</v>
      </c>
      <c r="F514" s="203" t="s">
        <v>678</v>
      </c>
      <c r="G514" s="204" t="s">
        <v>464</v>
      </c>
      <c r="H514" s="205">
        <v>24</v>
      </c>
      <c r="I514" s="206"/>
      <c r="J514" s="207">
        <f>ROUND(I514*H514,2)</f>
        <v>0</v>
      </c>
      <c r="K514" s="203" t="s">
        <v>1525</v>
      </c>
      <c r="L514" s="25"/>
      <c r="M514" s="296" t="s">
        <v>5</v>
      </c>
      <c r="N514" s="297" t="s">
        <v>55</v>
      </c>
      <c r="O514" s="26"/>
      <c r="P514" s="298">
        <f>O514*H514</f>
        <v>0</v>
      </c>
      <c r="Q514" s="298">
        <v>0.01</v>
      </c>
      <c r="R514" s="298">
        <f>Q514*H514</f>
        <v>0.24</v>
      </c>
      <c r="S514" s="298">
        <v>0</v>
      </c>
      <c r="T514" s="299">
        <f>S514*H514</f>
        <v>0</v>
      </c>
      <c r="AR514" s="5" t="s">
        <v>195</v>
      </c>
      <c r="AT514" s="5" t="s">
        <v>275</v>
      </c>
      <c r="AU514" s="5" t="s">
        <v>25</v>
      </c>
      <c r="AY514" s="5" t="s">
        <v>144</v>
      </c>
      <c r="BE514" s="208">
        <f>IF(N514="základní",J514,0)</f>
        <v>0</v>
      </c>
      <c r="BF514" s="208">
        <f>IF(N514="snížená",J514,0)</f>
        <v>0</v>
      </c>
      <c r="BG514" s="208">
        <f>IF(N514="zákl. přenesená",J514,0)</f>
        <v>0</v>
      </c>
      <c r="BH514" s="208">
        <f>IF(N514="sníž. přenesená",J514,0)</f>
        <v>0</v>
      </c>
      <c r="BI514" s="208">
        <f>IF(N514="nulová",J514,0)</f>
        <v>0</v>
      </c>
      <c r="BJ514" s="5" t="s">
        <v>26</v>
      </c>
      <c r="BK514" s="208">
        <f>ROUND(I514*H514,2)</f>
        <v>0</v>
      </c>
      <c r="BL514" s="5" t="s">
        <v>150</v>
      </c>
      <c r="BM514" s="5" t="s">
        <v>679</v>
      </c>
    </row>
    <row r="515" spans="2:47" s="32" customFormat="1" ht="22.5">
      <c r="B515" s="25"/>
      <c r="D515" s="300" t="s">
        <v>152</v>
      </c>
      <c r="F515" s="301" t="s">
        <v>153</v>
      </c>
      <c r="I515" s="209"/>
      <c r="L515" s="25"/>
      <c r="M515" s="210"/>
      <c r="N515" s="26"/>
      <c r="O515" s="26"/>
      <c r="P515" s="26"/>
      <c r="Q515" s="26"/>
      <c r="R515" s="26"/>
      <c r="S515" s="26"/>
      <c r="T515" s="60"/>
      <c r="AT515" s="5" t="s">
        <v>152</v>
      </c>
      <c r="AU515" s="5" t="s">
        <v>25</v>
      </c>
    </row>
    <row r="516" spans="2:51" s="32" customFormat="1" ht="12.75">
      <c r="B516" s="25"/>
      <c r="D516" s="300" t="s">
        <v>154</v>
      </c>
      <c r="E516" s="5" t="s">
        <v>5</v>
      </c>
      <c r="F516" s="302" t="s">
        <v>680</v>
      </c>
      <c r="H516" s="303">
        <v>24</v>
      </c>
      <c r="I516" s="209"/>
      <c r="L516" s="25"/>
      <c r="M516" s="210"/>
      <c r="N516" s="26"/>
      <c r="O516" s="26"/>
      <c r="P516" s="26"/>
      <c r="Q516" s="26"/>
      <c r="R516" s="26"/>
      <c r="S516" s="26"/>
      <c r="T516" s="60"/>
      <c r="AT516" s="5" t="s">
        <v>154</v>
      </c>
      <c r="AU516" s="5" t="s">
        <v>25</v>
      </c>
      <c r="AV516" s="32" t="s">
        <v>25</v>
      </c>
      <c r="AW516" s="32" t="s">
        <v>47</v>
      </c>
      <c r="AX516" s="32" t="s">
        <v>26</v>
      </c>
      <c r="AY516" s="5" t="s">
        <v>144</v>
      </c>
    </row>
    <row r="517" spans="2:65" s="32" customFormat="1" ht="25.5" customHeight="1">
      <c r="B517" s="200"/>
      <c r="C517" s="201" t="s">
        <v>681</v>
      </c>
      <c r="D517" s="201" t="s">
        <v>146</v>
      </c>
      <c r="E517" s="202" t="s">
        <v>682</v>
      </c>
      <c r="F517" s="203" t="s">
        <v>683</v>
      </c>
      <c r="G517" s="204" t="s">
        <v>464</v>
      </c>
      <c r="H517" s="205">
        <v>58</v>
      </c>
      <c r="I517" s="206"/>
      <c r="J517" s="207">
        <f>ROUND(I517*H517,2)</f>
        <v>0</v>
      </c>
      <c r="K517" s="203" t="s">
        <v>1525</v>
      </c>
      <c r="L517" s="25"/>
      <c r="M517" s="296" t="s">
        <v>5</v>
      </c>
      <c r="N517" s="297" t="s">
        <v>55</v>
      </c>
      <c r="O517" s="26"/>
      <c r="P517" s="298">
        <f>O517*H517</f>
        <v>0</v>
      </c>
      <c r="Q517" s="298">
        <v>7E-05</v>
      </c>
      <c r="R517" s="298">
        <f>Q517*H517</f>
        <v>0.004059999999999999</v>
      </c>
      <c r="S517" s="298">
        <v>0</v>
      </c>
      <c r="T517" s="299">
        <f>S517*H517</f>
        <v>0</v>
      </c>
      <c r="AR517" s="5" t="s">
        <v>150</v>
      </c>
      <c r="AT517" s="5" t="s">
        <v>146</v>
      </c>
      <c r="AU517" s="5" t="s">
        <v>25</v>
      </c>
      <c r="AY517" s="5" t="s">
        <v>144</v>
      </c>
      <c r="BE517" s="208">
        <f>IF(N517="základní",J517,0)</f>
        <v>0</v>
      </c>
      <c r="BF517" s="208">
        <f>IF(N517="snížená",J517,0)</f>
        <v>0</v>
      </c>
      <c r="BG517" s="208">
        <f>IF(N517="zákl. přenesená",J517,0)</f>
        <v>0</v>
      </c>
      <c r="BH517" s="208">
        <f>IF(N517="sníž. přenesená",J517,0)</f>
        <v>0</v>
      </c>
      <c r="BI517" s="208">
        <f>IF(N517="nulová",J517,0)</f>
        <v>0</v>
      </c>
      <c r="BJ517" s="5" t="s">
        <v>26</v>
      </c>
      <c r="BK517" s="208">
        <f>ROUND(I517*H517,2)</f>
        <v>0</v>
      </c>
      <c r="BL517" s="5" t="s">
        <v>150</v>
      </c>
      <c r="BM517" s="5" t="s">
        <v>684</v>
      </c>
    </row>
    <row r="518" spans="2:47" s="32" customFormat="1" ht="12.75">
      <c r="B518" s="25"/>
      <c r="D518" s="300" t="s">
        <v>159</v>
      </c>
      <c r="F518" s="214" t="s">
        <v>685</v>
      </c>
      <c r="I518" s="209"/>
      <c r="L518" s="25"/>
      <c r="M518" s="210"/>
      <c r="N518" s="26"/>
      <c r="O518" s="26"/>
      <c r="P518" s="26"/>
      <c r="Q518" s="26"/>
      <c r="R518" s="26"/>
      <c r="S518" s="26"/>
      <c r="T518" s="60"/>
      <c r="AT518" s="5" t="s">
        <v>159</v>
      </c>
      <c r="AU518" s="5" t="s">
        <v>25</v>
      </c>
    </row>
    <row r="519" spans="2:47" s="32" customFormat="1" ht="22.5">
      <c r="B519" s="25"/>
      <c r="D519" s="300" t="s">
        <v>152</v>
      </c>
      <c r="F519" s="301" t="s">
        <v>153</v>
      </c>
      <c r="I519" s="209"/>
      <c r="L519" s="25"/>
      <c r="M519" s="210"/>
      <c r="N519" s="26"/>
      <c r="O519" s="26"/>
      <c r="P519" s="26"/>
      <c r="Q519" s="26"/>
      <c r="R519" s="26"/>
      <c r="S519" s="26"/>
      <c r="T519" s="60"/>
      <c r="AT519" s="5" t="s">
        <v>152</v>
      </c>
      <c r="AU519" s="5" t="s">
        <v>25</v>
      </c>
    </row>
    <row r="520" spans="2:51" s="32" customFormat="1" ht="12.75">
      <c r="B520" s="25"/>
      <c r="D520" s="300" t="s">
        <v>154</v>
      </c>
      <c r="E520" s="5" t="s">
        <v>5</v>
      </c>
      <c r="F520" s="302" t="s">
        <v>686</v>
      </c>
      <c r="H520" s="303">
        <v>58</v>
      </c>
      <c r="I520" s="209"/>
      <c r="L520" s="25"/>
      <c r="M520" s="210"/>
      <c r="N520" s="26"/>
      <c r="O520" s="26"/>
      <c r="P520" s="26"/>
      <c r="Q520" s="26"/>
      <c r="R520" s="26"/>
      <c r="S520" s="26"/>
      <c r="T520" s="60"/>
      <c r="AT520" s="5" t="s">
        <v>154</v>
      </c>
      <c r="AU520" s="5" t="s">
        <v>25</v>
      </c>
      <c r="AV520" s="32" t="s">
        <v>25</v>
      </c>
      <c r="AW520" s="32" t="s">
        <v>47</v>
      </c>
      <c r="AX520" s="32" t="s">
        <v>26</v>
      </c>
      <c r="AY520" s="5" t="s">
        <v>144</v>
      </c>
    </row>
    <row r="521" spans="2:65" s="32" customFormat="1" ht="16.5" customHeight="1">
      <c r="B521" s="200"/>
      <c r="C521" s="201" t="s">
        <v>687</v>
      </c>
      <c r="D521" s="201" t="s">
        <v>275</v>
      </c>
      <c r="E521" s="202" t="s">
        <v>688</v>
      </c>
      <c r="F521" s="203" t="s">
        <v>689</v>
      </c>
      <c r="G521" s="204" t="s">
        <v>464</v>
      </c>
      <c r="H521" s="205">
        <v>25</v>
      </c>
      <c r="I521" s="206"/>
      <c r="J521" s="207">
        <f>ROUND(I521*H521,2)</f>
        <v>0</v>
      </c>
      <c r="K521" s="203" t="s">
        <v>1525</v>
      </c>
      <c r="L521" s="25"/>
      <c r="M521" s="296" t="s">
        <v>5</v>
      </c>
      <c r="N521" s="297" t="s">
        <v>55</v>
      </c>
      <c r="O521" s="26"/>
      <c r="P521" s="298">
        <f>O521*H521</f>
        <v>0</v>
      </c>
      <c r="Q521" s="298">
        <v>0.004</v>
      </c>
      <c r="R521" s="298">
        <f>Q521*H521</f>
        <v>0.1</v>
      </c>
      <c r="S521" s="298">
        <v>0</v>
      </c>
      <c r="T521" s="299">
        <f>S521*H521</f>
        <v>0</v>
      </c>
      <c r="AR521" s="5" t="s">
        <v>195</v>
      </c>
      <c r="AT521" s="5" t="s">
        <v>275</v>
      </c>
      <c r="AU521" s="5" t="s">
        <v>25</v>
      </c>
      <c r="AY521" s="5" t="s">
        <v>144</v>
      </c>
      <c r="BE521" s="208">
        <f>IF(N521="základní",J521,0)</f>
        <v>0</v>
      </c>
      <c r="BF521" s="208">
        <f>IF(N521="snížená",J521,0)</f>
        <v>0</v>
      </c>
      <c r="BG521" s="208">
        <f>IF(N521="zákl. přenesená",J521,0)</f>
        <v>0</v>
      </c>
      <c r="BH521" s="208">
        <f>IF(N521="sníž. přenesená",J521,0)</f>
        <v>0</v>
      </c>
      <c r="BI521" s="208">
        <f>IF(N521="nulová",J521,0)</f>
        <v>0</v>
      </c>
      <c r="BJ521" s="5" t="s">
        <v>26</v>
      </c>
      <c r="BK521" s="208">
        <f>ROUND(I521*H521,2)</f>
        <v>0</v>
      </c>
      <c r="BL521" s="5" t="s">
        <v>150</v>
      </c>
      <c r="BM521" s="5" t="s">
        <v>690</v>
      </c>
    </row>
    <row r="522" spans="2:47" s="32" customFormat="1" ht="22.5">
      <c r="B522" s="25"/>
      <c r="D522" s="300" t="s">
        <v>159</v>
      </c>
      <c r="F522" s="214" t="s">
        <v>691</v>
      </c>
      <c r="I522" s="209"/>
      <c r="L522" s="25"/>
      <c r="M522" s="210"/>
      <c r="N522" s="26"/>
      <c r="O522" s="26"/>
      <c r="P522" s="26"/>
      <c r="Q522" s="26"/>
      <c r="R522" s="26"/>
      <c r="S522" s="26"/>
      <c r="T522" s="60"/>
      <c r="AT522" s="5" t="s">
        <v>159</v>
      </c>
      <c r="AU522" s="5" t="s">
        <v>25</v>
      </c>
    </row>
    <row r="523" spans="2:47" s="32" customFormat="1" ht="22.5">
      <c r="B523" s="25"/>
      <c r="D523" s="300" t="s">
        <v>152</v>
      </c>
      <c r="F523" s="301" t="s">
        <v>153</v>
      </c>
      <c r="I523" s="209"/>
      <c r="L523" s="25"/>
      <c r="M523" s="210"/>
      <c r="N523" s="26"/>
      <c r="O523" s="26"/>
      <c r="P523" s="26"/>
      <c r="Q523" s="26"/>
      <c r="R523" s="26"/>
      <c r="S523" s="26"/>
      <c r="T523" s="60"/>
      <c r="AT523" s="5" t="s">
        <v>152</v>
      </c>
      <c r="AU523" s="5" t="s">
        <v>25</v>
      </c>
    </row>
    <row r="524" spans="2:51" s="32" customFormat="1" ht="12.75">
      <c r="B524" s="25"/>
      <c r="D524" s="300" t="s">
        <v>154</v>
      </c>
      <c r="E524" s="5" t="s">
        <v>5</v>
      </c>
      <c r="F524" s="302" t="s">
        <v>300</v>
      </c>
      <c r="H524" s="303">
        <v>25</v>
      </c>
      <c r="I524" s="209"/>
      <c r="L524" s="25"/>
      <c r="M524" s="210"/>
      <c r="N524" s="26"/>
      <c r="O524" s="26"/>
      <c r="P524" s="26"/>
      <c r="Q524" s="26"/>
      <c r="R524" s="26"/>
      <c r="S524" s="26"/>
      <c r="T524" s="60"/>
      <c r="AT524" s="5" t="s">
        <v>154</v>
      </c>
      <c r="AU524" s="5" t="s">
        <v>25</v>
      </c>
      <c r="AV524" s="32" t="s">
        <v>25</v>
      </c>
      <c r="AW524" s="32" t="s">
        <v>47</v>
      </c>
      <c r="AX524" s="32" t="s">
        <v>26</v>
      </c>
      <c r="AY524" s="5" t="s">
        <v>144</v>
      </c>
    </row>
    <row r="525" spans="2:65" s="32" customFormat="1" ht="16.5" customHeight="1">
      <c r="B525" s="200"/>
      <c r="C525" s="201" t="s">
        <v>692</v>
      </c>
      <c r="D525" s="201" t="s">
        <v>275</v>
      </c>
      <c r="E525" s="202" t="s">
        <v>693</v>
      </c>
      <c r="F525" s="203" t="s">
        <v>694</v>
      </c>
      <c r="G525" s="204" t="s">
        <v>464</v>
      </c>
      <c r="H525" s="205">
        <v>33</v>
      </c>
      <c r="I525" s="206"/>
      <c r="J525" s="207">
        <f>ROUND(I525*H525,2)</f>
        <v>0</v>
      </c>
      <c r="K525" s="203" t="s">
        <v>1525</v>
      </c>
      <c r="L525" s="25"/>
      <c r="M525" s="296" t="s">
        <v>5</v>
      </c>
      <c r="N525" s="297" t="s">
        <v>55</v>
      </c>
      <c r="O525" s="26"/>
      <c r="P525" s="298">
        <f>O525*H525</f>
        <v>0</v>
      </c>
      <c r="Q525" s="298">
        <v>0.015</v>
      </c>
      <c r="R525" s="298">
        <f>Q525*H525</f>
        <v>0.495</v>
      </c>
      <c r="S525" s="298">
        <v>0</v>
      </c>
      <c r="T525" s="299">
        <f>S525*H525</f>
        <v>0</v>
      </c>
      <c r="AR525" s="5" t="s">
        <v>195</v>
      </c>
      <c r="AT525" s="5" t="s">
        <v>275</v>
      </c>
      <c r="AU525" s="5" t="s">
        <v>25</v>
      </c>
      <c r="AY525" s="5" t="s">
        <v>144</v>
      </c>
      <c r="BE525" s="208">
        <f>IF(N525="základní",J525,0)</f>
        <v>0</v>
      </c>
      <c r="BF525" s="208">
        <f>IF(N525="snížená",J525,0)</f>
        <v>0</v>
      </c>
      <c r="BG525" s="208">
        <f>IF(N525="zákl. přenesená",J525,0)</f>
        <v>0</v>
      </c>
      <c r="BH525" s="208">
        <f>IF(N525="sníž. přenesená",J525,0)</f>
        <v>0</v>
      </c>
      <c r="BI525" s="208">
        <f>IF(N525="nulová",J525,0)</f>
        <v>0</v>
      </c>
      <c r="BJ525" s="5" t="s">
        <v>26</v>
      </c>
      <c r="BK525" s="208">
        <f>ROUND(I525*H525,2)</f>
        <v>0</v>
      </c>
      <c r="BL525" s="5" t="s">
        <v>150</v>
      </c>
      <c r="BM525" s="5" t="s">
        <v>695</v>
      </c>
    </row>
    <row r="526" spans="2:47" s="32" customFormat="1" ht="22.5">
      <c r="B526" s="25"/>
      <c r="D526" s="300" t="s">
        <v>152</v>
      </c>
      <c r="F526" s="301" t="s">
        <v>153</v>
      </c>
      <c r="I526" s="209"/>
      <c r="L526" s="25"/>
      <c r="M526" s="210"/>
      <c r="N526" s="26"/>
      <c r="O526" s="26"/>
      <c r="P526" s="26"/>
      <c r="Q526" s="26"/>
      <c r="R526" s="26"/>
      <c r="S526" s="26"/>
      <c r="T526" s="60"/>
      <c r="AT526" s="5" t="s">
        <v>152</v>
      </c>
      <c r="AU526" s="5" t="s">
        <v>25</v>
      </c>
    </row>
    <row r="527" spans="2:51" s="32" customFormat="1" ht="12.75">
      <c r="B527" s="25"/>
      <c r="D527" s="300" t="s">
        <v>154</v>
      </c>
      <c r="E527" s="5" t="s">
        <v>5</v>
      </c>
      <c r="F527" s="302" t="s">
        <v>365</v>
      </c>
      <c r="H527" s="303">
        <v>33</v>
      </c>
      <c r="I527" s="209"/>
      <c r="L527" s="25"/>
      <c r="M527" s="210"/>
      <c r="N527" s="26"/>
      <c r="O527" s="26"/>
      <c r="P527" s="26"/>
      <c r="Q527" s="26"/>
      <c r="R527" s="26"/>
      <c r="S527" s="26"/>
      <c r="T527" s="60"/>
      <c r="AT527" s="5" t="s">
        <v>154</v>
      </c>
      <c r="AU527" s="5" t="s">
        <v>25</v>
      </c>
      <c r="AV527" s="32" t="s">
        <v>25</v>
      </c>
      <c r="AW527" s="32" t="s">
        <v>47</v>
      </c>
      <c r="AX527" s="32" t="s">
        <v>26</v>
      </c>
      <c r="AY527" s="5" t="s">
        <v>144</v>
      </c>
    </row>
    <row r="528" spans="2:65" s="32" customFormat="1" ht="25.5" customHeight="1">
      <c r="B528" s="200"/>
      <c r="C528" s="201" t="s">
        <v>696</v>
      </c>
      <c r="D528" s="201" t="s">
        <v>146</v>
      </c>
      <c r="E528" s="202" t="s">
        <v>697</v>
      </c>
      <c r="F528" s="203" t="s">
        <v>698</v>
      </c>
      <c r="G528" s="204" t="s">
        <v>464</v>
      </c>
      <c r="H528" s="205">
        <v>3</v>
      </c>
      <c r="I528" s="206"/>
      <c r="J528" s="207">
        <f>ROUND(I528*H528,2)</f>
        <v>0</v>
      </c>
      <c r="K528" s="203" t="s">
        <v>1525</v>
      </c>
      <c r="L528" s="25"/>
      <c r="M528" s="296" t="s">
        <v>5</v>
      </c>
      <c r="N528" s="297" t="s">
        <v>55</v>
      </c>
      <c r="O528" s="26"/>
      <c r="P528" s="298">
        <f>O528*H528</f>
        <v>0</v>
      </c>
      <c r="Q528" s="298">
        <v>0.00016</v>
      </c>
      <c r="R528" s="298">
        <f>Q528*H528</f>
        <v>0.00048000000000000007</v>
      </c>
      <c r="S528" s="298">
        <v>0</v>
      </c>
      <c r="T528" s="299">
        <f>S528*H528</f>
        <v>0</v>
      </c>
      <c r="AR528" s="5" t="s">
        <v>150</v>
      </c>
      <c r="AT528" s="5" t="s">
        <v>146</v>
      </c>
      <c r="AU528" s="5" t="s">
        <v>25</v>
      </c>
      <c r="AY528" s="5" t="s">
        <v>144</v>
      </c>
      <c r="BE528" s="208">
        <f>IF(N528="základní",J528,0)</f>
        <v>0</v>
      </c>
      <c r="BF528" s="208">
        <f>IF(N528="snížená",J528,0)</f>
        <v>0</v>
      </c>
      <c r="BG528" s="208">
        <f>IF(N528="zákl. přenesená",J528,0)</f>
        <v>0</v>
      </c>
      <c r="BH528" s="208">
        <f>IF(N528="sníž. přenesená",J528,0)</f>
        <v>0</v>
      </c>
      <c r="BI528" s="208">
        <f>IF(N528="nulová",J528,0)</f>
        <v>0</v>
      </c>
      <c r="BJ528" s="5" t="s">
        <v>26</v>
      </c>
      <c r="BK528" s="208">
        <f>ROUND(I528*H528,2)</f>
        <v>0</v>
      </c>
      <c r="BL528" s="5" t="s">
        <v>150</v>
      </c>
      <c r="BM528" s="5" t="s">
        <v>699</v>
      </c>
    </row>
    <row r="529" spans="2:47" s="32" customFormat="1" ht="12.75">
      <c r="B529" s="25"/>
      <c r="D529" s="300" t="s">
        <v>159</v>
      </c>
      <c r="F529" s="214" t="s">
        <v>700</v>
      </c>
      <c r="I529" s="209"/>
      <c r="L529" s="25"/>
      <c r="M529" s="210"/>
      <c r="N529" s="26"/>
      <c r="O529" s="26"/>
      <c r="P529" s="26"/>
      <c r="Q529" s="26"/>
      <c r="R529" s="26"/>
      <c r="S529" s="26"/>
      <c r="T529" s="60"/>
      <c r="AT529" s="5" t="s">
        <v>159</v>
      </c>
      <c r="AU529" s="5" t="s">
        <v>25</v>
      </c>
    </row>
    <row r="530" spans="2:47" s="32" customFormat="1" ht="22.5">
      <c r="B530" s="25"/>
      <c r="D530" s="300" t="s">
        <v>152</v>
      </c>
      <c r="F530" s="301" t="s">
        <v>153</v>
      </c>
      <c r="I530" s="209"/>
      <c r="L530" s="25"/>
      <c r="M530" s="210"/>
      <c r="N530" s="26"/>
      <c r="O530" s="26"/>
      <c r="P530" s="26"/>
      <c r="Q530" s="26"/>
      <c r="R530" s="26"/>
      <c r="S530" s="26"/>
      <c r="T530" s="60"/>
      <c r="AT530" s="5" t="s">
        <v>152</v>
      </c>
      <c r="AU530" s="5" t="s">
        <v>25</v>
      </c>
    </row>
    <row r="531" spans="2:51" s="32" customFormat="1" ht="12.75">
      <c r="B531" s="25"/>
      <c r="D531" s="300" t="s">
        <v>154</v>
      </c>
      <c r="E531" s="5" t="s">
        <v>5</v>
      </c>
      <c r="F531" s="302" t="s">
        <v>701</v>
      </c>
      <c r="H531" s="303">
        <v>3</v>
      </c>
      <c r="I531" s="209"/>
      <c r="L531" s="25"/>
      <c r="M531" s="210"/>
      <c r="N531" s="26"/>
      <c r="O531" s="26"/>
      <c r="P531" s="26"/>
      <c r="Q531" s="26"/>
      <c r="R531" s="26"/>
      <c r="S531" s="26"/>
      <c r="T531" s="60"/>
      <c r="AT531" s="5" t="s">
        <v>154</v>
      </c>
      <c r="AU531" s="5" t="s">
        <v>25</v>
      </c>
      <c r="AV531" s="32" t="s">
        <v>25</v>
      </c>
      <c r="AW531" s="32" t="s">
        <v>47</v>
      </c>
      <c r="AX531" s="32" t="s">
        <v>26</v>
      </c>
      <c r="AY531" s="5" t="s">
        <v>144</v>
      </c>
    </row>
    <row r="532" spans="2:65" s="32" customFormat="1" ht="16.5" customHeight="1">
      <c r="B532" s="200"/>
      <c r="C532" s="201" t="s">
        <v>702</v>
      </c>
      <c r="D532" s="201" t="s">
        <v>275</v>
      </c>
      <c r="E532" s="202" t="s">
        <v>703</v>
      </c>
      <c r="F532" s="203" t="s">
        <v>704</v>
      </c>
      <c r="G532" s="204" t="s">
        <v>464</v>
      </c>
      <c r="H532" s="205">
        <v>1</v>
      </c>
      <c r="I532" s="206"/>
      <c r="J532" s="207">
        <f>ROUND(I532*H532,2)</f>
        <v>0</v>
      </c>
      <c r="K532" s="203" t="s">
        <v>1525</v>
      </c>
      <c r="L532" s="25"/>
      <c r="M532" s="296" t="s">
        <v>5</v>
      </c>
      <c r="N532" s="297" t="s">
        <v>55</v>
      </c>
      <c r="O532" s="26"/>
      <c r="P532" s="298">
        <f>O532*H532</f>
        <v>0</v>
      </c>
      <c r="Q532" s="298">
        <v>0.06</v>
      </c>
      <c r="R532" s="298">
        <f>Q532*H532</f>
        <v>0.06</v>
      </c>
      <c r="S532" s="298">
        <v>0</v>
      </c>
      <c r="T532" s="299">
        <f>S532*H532</f>
        <v>0</v>
      </c>
      <c r="AR532" s="5" t="s">
        <v>195</v>
      </c>
      <c r="AT532" s="5" t="s">
        <v>275</v>
      </c>
      <c r="AU532" s="5" t="s">
        <v>25</v>
      </c>
      <c r="AY532" s="5" t="s">
        <v>144</v>
      </c>
      <c r="BE532" s="208">
        <f>IF(N532="základní",J532,0)</f>
        <v>0</v>
      </c>
      <c r="BF532" s="208">
        <f>IF(N532="snížená",J532,0)</f>
        <v>0</v>
      </c>
      <c r="BG532" s="208">
        <f>IF(N532="zákl. přenesená",J532,0)</f>
        <v>0</v>
      </c>
      <c r="BH532" s="208">
        <f>IF(N532="sníž. přenesená",J532,0)</f>
        <v>0</v>
      </c>
      <c r="BI532" s="208">
        <f>IF(N532="nulová",J532,0)</f>
        <v>0</v>
      </c>
      <c r="BJ532" s="5" t="s">
        <v>26</v>
      </c>
      <c r="BK532" s="208">
        <f>ROUND(I532*H532,2)</f>
        <v>0</v>
      </c>
      <c r="BL532" s="5" t="s">
        <v>150</v>
      </c>
      <c r="BM532" s="5" t="s">
        <v>705</v>
      </c>
    </row>
    <row r="533" spans="2:47" s="32" customFormat="1" ht="12.75">
      <c r="B533" s="25"/>
      <c r="D533" s="300" t="s">
        <v>159</v>
      </c>
      <c r="F533" s="214" t="s">
        <v>706</v>
      </c>
      <c r="I533" s="209"/>
      <c r="L533" s="25"/>
      <c r="M533" s="210"/>
      <c r="N533" s="26"/>
      <c r="O533" s="26"/>
      <c r="P533" s="26"/>
      <c r="Q533" s="26"/>
      <c r="R533" s="26"/>
      <c r="S533" s="26"/>
      <c r="T533" s="60"/>
      <c r="AT533" s="5" t="s">
        <v>159</v>
      </c>
      <c r="AU533" s="5" t="s">
        <v>25</v>
      </c>
    </row>
    <row r="534" spans="2:47" s="32" customFormat="1" ht="22.5">
      <c r="B534" s="25"/>
      <c r="D534" s="300" t="s">
        <v>152</v>
      </c>
      <c r="F534" s="301" t="s">
        <v>153</v>
      </c>
      <c r="I534" s="209"/>
      <c r="L534" s="25"/>
      <c r="M534" s="210"/>
      <c r="N534" s="26"/>
      <c r="O534" s="26"/>
      <c r="P534" s="26"/>
      <c r="Q534" s="26"/>
      <c r="R534" s="26"/>
      <c r="S534" s="26"/>
      <c r="T534" s="60"/>
      <c r="AT534" s="5" t="s">
        <v>152</v>
      </c>
      <c r="AU534" s="5" t="s">
        <v>25</v>
      </c>
    </row>
    <row r="535" spans="2:65" s="32" customFormat="1" ht="16.5" customHeight="1">
      <c r="B535" s="200"/>
      <c r="C535" s="201" t="s">
        <v>707</v>
      </c>
      <c r="D535" s="201" t="s">
        <v>275</v>
      </c>
      <c r="E535" s="202" t="s">
        <v>708</v>
      </c>
      <c r="F535" s="203" t="s">
        <v>709</v>
      </c>
      <c r="G535" s="204" t="s">
        <v>464</v>
      </c>
      <c r="H535" s="205">
        <v>2</v>
      </c>
      <c r="I535" s="206"/>
      <c r="J535" s="207">
        <f>ROUND(I535*H535,2)</f>
        <v>0</v>
      </c>
      <c r="K535" s="203" t="s">
        <v>1525</v>
      </c>
      <c r="L535" s="25"/>
      <c r="M535" s="296" t="s">
        <v>5</v>
      </c>
      <c r="N535" s="297" t="s">
        <v>55</v>
      </c>
      <c r="O535" s="26"/>
      <c r="P535" s="298">
        <f>O535*H535</f>
        <v>0</v>
      </c>
      <c r="Q535" s="298">
        <v>0.073</v>
      </c>
      <c r="R535" s="298">
        <f>Q535*H535</f>
        <v>0.146</v>
      </c>
      <c r="S535" s="298">
        <v>0</v>
      </c>
      <c r="T535" s="299">
        <f>S535*H535</f>
        <v>0</v>
      </c>
      <c r="AR535" s="5" t="s">
        <v>195</v>
      </c>
      <c r="AT535" s="5" t="s">
        <v>275</v>
      </c>
      <c r="AU535" s="5" t="s">
        <v>25</v>
      </c>
      <c r="AY535" s="5" t="s">
        <v>144</v>
      </c>
      <c r="BE535" s="208">
        <f>IF(N535="základní",J535,0)</f>
        <v>0</v>
      </c>
      <c r="BF535" s="208">
        <f>IF(N535="snížená",J535,0)</f>
        <v>0</v>
      </c>
      <c r="BG535" s="208">
        <f>IF(N535="zákl. přenesená",J535,0)</f>
        <v>0</v>
      </c>
      <c r="BH535" s="208">
        <f>IF(N535="sníž. přenesená",J535,0)</f>
        <v>0</v>
      </c>
      <c r="BI535" s="208">
        <f>IF(N535="nulová",J535,0)</f>
        <v>0</v>
      </c>
      <c r="BJ535" s="5" t="s">
        <v>26</v>
      </c>
      <c r="BK535" s="208">
        <f>ROUND(I535*H535,2)</f>
        <v>0</v>
      </c>
      <c r="BL535" s="5" t="s">
        <v>150</v>
      </c>
      <c r="BM535" s="5" t="s">
        <v>710</v>
      </c>
    </row>
    <row r="536" spans="2:47" s="32" customFormat="1" ht="12.75">
      <c r="B536" s="25"/>
      <c r="D536" s="300" t="s">
        <v>159</v>
      </c>
      <c r="F536" s="214" t="s">
        <v>711</v>
      </c>
      <c r="I536" s="209"/>
      <c r="L536" s="25"/>
      <c r="M536" s="210"/>
      <c r="N536" s="26"/>
      <c r="O536" s="26"/>
      <c r="P536" s="26"/>
      <c r="Q536" s="26"/>
      <c r="R536" s="26"/>
      <c r="S536" s="26"/>
      <c r="T536" s="60"/>
      <c r="AT536" s="5" t="s">
        <v>159</v>
      </c>
      <c r="AU536" s="5" t="s">
        <v>25</v>
      </c>
    </row>
    <row r="537" spans="2:47" s="32" customFormat="1" ht="22.5">
      <c r="B537" s="25"/>
      <c r="D537" s="300" t="s">
        <v>152</v>
      </c>
      <c r="F537" s="301" t="s">
        <v>153</v>
      </c>
      <c r="I537" s="209"/>
      <c r="L537" s="25"/>
      <c r="M537" s="210"/>
      <c r="N537" s="26"/>
      <c r="O537" s="26"/>
      <c r="P537" s="26"/>
      <c r="Q537" s="26"/>
      <c r="R537" s="26"/>
      <c r="S537" s="26"/>
      <c r="T537" s="60"/>
      <c r="AT537" s="5" t="s">
        <v>152</v>
      </c>
      <c r="AU537" s="5" t="s">
        <v>25</v>
      </c>
    </row>
    <row r="538" spans="2:65" s="32" customFormat="1" ht="25.5" customHeight="1">
      <c r="B538" s="200"/>
      <c r="C538" s="201" t="s">
        <v>712</v>
      </c>
      <c r="D538" s="201" t="s">
        <v>146</v>
      </c>
      <c r="E538" s="202" t="s">
        <v>713</v>
      </c>
      <c r="F538" s="203" t="s">
        <v>714</v>
      </c>
      <c r="G538" s="204" t="s">
        <v>464</v>
      </c>
      <c r="H538" s="205">
        <v>28</v>
      </c>
      <c r="I538" s="206"/>
      <c r="J538" s="207">
        <f>ROUND(I538*H538,2)</f>
        <v>0</v>
      </c>
      <c r="K538" s="203" t="s">
        <v>1525</v>
      </c>
      <c r="L538" s="25"/>
      <c r="M538" s="296" t="s">
        <v>5</v>
      </c>
      <c r="N538" s="297" t="s">
        <v>55</v>
      </c>
      <c r="O538" s="26"/>
      <c r="P538" s="298">
        <f>O538*H538</f>
        <v>0</v>
      </c>
      <c r="Q538" s="298">
        <v>0.00016</v>
      </c>
      <c r="R538" s="298">
        <f>Q538*H538</f>
        <v>0.0044800000000000005</v>
      </c>
      <c r="S538" s="298">
        <v>0</v>
      </c>
      <c r="T538" s="299">
        <f>S538*H538</f>
        <v>0</v>
      </c>
      <c r="AR538" s="5" t="s">
        <v>150</v>
      </c>
      <c r="AT538" s="5" t="s">
        <v>146</v>
      </c>
      <c r="AU538" s="5" t="s">
        <v>25</v>
      </c>
      <c r="AY538" s="5" t="s">
        <v>144</v>
      </c>
      <c r="BE538" s="208">
        <f>IF(N538="základní",J538,0)</f>
        <v>0</v>
      </c>
      <c r="BF538" s="208">
        <f>IF(N538="snížená",J538,0)</f>
        <v>0</v>
      </c>
      <c r="BG538" s="208">
        <f>IF(N538="zákl. přenesená",J538,0)</f>
        <v>0</v>
      </c>
      <c r="BH538" s="208">
        <f>IF(N538="sníž. přenesená",J538,0)</f>
        <v>0</v>
      </c>
      <c r="BI538" s="208">
        <f>IF(N538="nulová",J538,0)</f>
        <v>0</v>
      </c>
      <c r="BJ538" s="5" t="s">
        <v>26</v>
      </c>
      <c r="BK538" s="208">
        <f>ROUND(I538*H538,2)</f>
        <v>0</v>
      </c>
      <c r="BL538" s="5" t="s">
        <v>150</v>
      </c>
      <c r="BM538" s="5" t="s">
        <v>715</v>
      </c>
    </row>
    <row r="539" spans="2:47" s="32" customFormat="1" ht="12.75">
      <c r="B539" s="25"/>
      <c r="D539" s="300" t="s">
        <v>159</v>
      </c>
      <c r="F539" s="214" t="s">
        <v>716</v>
      </c>
      <c r="I539" s="209"/>
      <c r="L539" s="25"/>
      <c r="M539" s="210"/>
      <c r="N539" s="26"/>
      <c r="O539" s="26"/>
      <c r="P539" s="26"/>
      <c r="Q539" s="26"/>
      <c r="R539" s="26"/>
      <c r="S539" s="26"/>
      <c r="T539" s="60"/>
      <c r="AT539" s="5" t="s">
        <v>159</v>
      </c>
      <c r="AU539" s="5" t="s">
        <v>25</v>
      </c>
    </row>
    <row r="540" spans="2:47" s="32" customFormat="1" ht="22.5">
      <c r="B540" s="25"/>
      <c r="D540" s="300" t="s">
        <v>152</v>
      </c>
      <c r="F540" s="301" t="s">
        <v>153</v>
      </c>
      <c r="I540" s="209"/>
      <c r="L540" s="25"/>
      <c r="M540" s="210"/>
      <c r="N540" s="26"/>
      <c r="O540" s="26"/>
      <c r="P540" s="26"/>
      <c r="Q540" s="26"/>
      <c r="R540" s="26"/>
      <c r="S540" s="26"/>
      <c r="T540" s="60"/>
      <c r="AT540" s="5" t="s">
        <v>152</v>
      </c>
      <c r="AU540" s="5" t="s">
        <v>25</v>
      </c>
    </row>
    <row r="541" spans="2:51" s="32" customFormat="1" ht="12.75">
      <c r="B541" s="25"/>
      <c r="D541" s="300" t="s">
        <v>154</v>
      </c>
      <c r="E541" s="5" t="s">
        <v>5</v>
      </c>
      <c r="F541" s="302" t="s">
        <v>717</v>
      </c>
      <c r="H541" s="303">
        <v>28</v>
      </c>
      <c r="I541" s="209"/>
      <c r="L541" s="25"/>
      <c r="M541" s="210"/>
      <c r="N541" s="26"/>
      <c r="O541" s="26"/>
      <c r="P541" s="26"/>
      <c r="Q541" s="26"/>
      <c r="R541" s="26"/>
      <c r="S541" s="26"/>
      <c r="T541" s="60"/>
      <c r="AT541" s="5" t="s">
        <v>154</v>
      </c>
      <c r="AU541" s="5" t="s">
        <v>25</v>
      </c>
      <c r="AV541" s="32" t="s">
        <v>25</v>
      </c>
      <c r="AW541" s="32" t="s">
        <v>47</v>
      </c>
      <c r="AX541" s="32" t="s">
        <v>26</v>
      </c>
      <c r="AY541" s="5" t="s">
        <v>144</v>
      </c>
    </row>
    <row r="542" spans="2:65" s="32" customFormat="1" ht="16.5" customHeight="1">
      <c r="B542" s="200"/>
      <c r="C542" s="201" t="s">
        <v>718</v>
      </c>
      <c r="D542" s="201" t="s">
        <v>275</v>
      </c>
      <c r="E542" s="202" t="s">
        <v>719</v>
      </c>
      <c r="F542" s="203" t="s">
        <v>720</v>
      </c>
      <c r="G542" s="204" t="s">
        <v>464</v>
      </c>
      <c r="H542" s="205">
        <v>6</v>
      </c>
      <c r="I542" s="206"/>
      <c r="J542" s="207">
        <f>ROUND(I542*H542,2)</f>
        <v>0</v>
      </c>
      <c r="K542" s="203" t="s">
        <v>1525</v>
      </c>
      <c r="L542" s="25"/>
      <c r="M542" s="296" t="s">
        <v>5</v>
      </c>
      <c r="N542" s="297" t="s">
        <v>55</v>
      </c>
      <c r="O542" s="26"/>
      <c r="P542" s="298">
        <f>O542*H542</f>
        <v>0</v>
      </c>
      <c r="Q542" s="298">
        <v>0.145</v>
      </c>
      <c r="R542" s="298">
        <f>Q542*H542</f>
        <v>0.8699999999999999</v>
      </c>
      <c r="S542" s="298">
        <v>0</v>
      </c>
      <c r="T542" s="299">
        <f>S542*H542</f>
        <v>0</v>
      </c>
      <c r="AR542" s="5" t="s">
        <v>195</v>
      </c>
      <c r="AT542" s="5" t="s">
        <v>275</v>
      </c>
      <c r="AU542" s="5" t="s">
        <v>25</v>
      </c>
      <c r="AY542" s="5" t="s">
        <v>144</v>
      </c>
      <c r="BE542" s="208">
        <f>IF(N542="základní",J542,0)</f>
        <v>0</v>
      </c>
      <c r="BF542" s="208">
        <f>IF(N542="snížená",J542,0)</f>
        <v>0</v>
      </c>
      <c r="BG542" s="208">
        <f>IF(N542="zákl. přenesená",J542,0)</f>
        <v>0</v>
      </c>
      <c r="BH542" s="208">
        <f>IF(N542="sníž. přenesená",J542,0)</f>
        <v>0</v>
      </c>
      <c r="BI542" s="208">
        <f>IF(N542="nulová",J542,0)</f>
        <v>0</v>
      </c>
      <c r="BJ542" s="5" t="s">
        <v>26</v>
      </c>
      <c r="BK542" s="208">
        <f>ROUND(I542*H542,2)</f>
        <v>0</v>
      </c>
      <c r="BL542" s="5" t="s">
        <v>150</v>
      </c>
      <c r="BM542" s="5" t="s">
        <v>721</v>
      </c>
    </row>
    <row r="543" spans="2:47" s="32" customFormat="1" ht="12.75">
      <c r="B543" s="25"/>
      <c r="D543" s="300" t="s">
        <v>159</v>
      </c>
      <c r="F543" s="214" t="s">
        <v>722</v>
      </c>
      <c r="I543" s="209"/>
      <c r="L543" s="25"/>
      <c r="M543" s="210"/>
      <c r="N543" s="26"/>
      <c r="O543" s="26"/>
      <c r="P543" s="26"/>
      <c r="Q543" s="26"/>
      <c r="R543" s="26"/>
      <c r="S543" s="26"/>
      <c r="T543" s="60"/>
      <c r="AT543" s="5" t="s">
        <v>159</v>
      </c>
      <c r="AU543" s="5" t="s">
        <v>25</v>
      </c>
    </row>
    <row r="544" spans="2:47" s="32" customFormat="1" ht="22.5">
      <c r="B544" s="25"/>
      <c r="D544" s="300" t="s">
        <v>152</v>
      </c>
      <c r="F544" s="301" t="s">
        <v>153</v>
      </c>
      <c r="I544" s="209"/>
      <c r="L544" s="25"/>
      <c r="M544" s="210"/>
      <c r="N544" s="26"/>
      <c r="O544" s="26"/>
      <c r="P544" s="26"/>
      <c r="Q544" s="26"/>
      <c r="R544" s="26"/>
      <c r="S544" s="26"/>
      <c r="T544" s="60"/>
      <c r="AT544" s="5" t="s">
        <v>152</v>
      </c>
      <c r="AU544" s="5" t="s">
        <v>25</v>
      </c>
    </row>
    <row r="545" spans="2:65" s="32" customFormat="1" ht="16.5" customHeight="1">
      <c r="B545" s="200"/>
      <c r="C545" s="201" t="s">
        <v>723</v>
      </c>
      <c r="D545" s="201" t="s">
        <v>275</v>
      </c>
      <c r="E545" s="202" t="s">
        <v>724</v>
      </c>
      <c r="F545" s="203" t="s">
        <v>725</v>
      </c>
      <c r="G545" s="204" t="s">
        <v>464</v>
      </c>
      <c r="H545" s="205">
        <v>22</v>
      </c>
      <c r="I545" s="206"/>
      <c r="J545" s="207">
        <f>ROUND(I545*H545,2)</f>
        <v>0</v>
      </c>
      <c r="K545" s="203" t="s">
        <v>1525</v>
      </c>
      <c r="L545" s="25"/>
      <c r="M545" s="296" t="s">
        <v>5</v>
      </c>
      <c r="N545" s="297" t="s">
        <v>55</v>
      </c>
      <c r="O545" s="26"/>
      <c r="P545" s="298">
        <f>O545*H545</f>
        <v>0</v>
      </c>
      <c r="Q545" s="298">
        <v>0.145</v>
      </c>
      <c r="R545" s="298">
        <f>Q545*H545</f>
        <v>3.19</v>
      </c>
      <c r="S545" s="298">
        <v>0</v>
      </c>
      <c r="T545" s="299">
        <f>S545*H545</f>
        <v>0</v>
      </c>
      <c r="AR545" s="5" t="s">
        <v>195</v>
      </c>
      <c r="AT545" s="5" t="s">
        <v>275</v>
      </c>
      <c r="AU545" s="5" t="s">
        <v>25</v>
      </c>
      <c r="AY545" s="5" t="s">
        <v>144</v>
      </c>
      <c r="BE545" s="208">
        <f>IF(N545="základní",J545,0)</f>
        <v>0</v>
      </c>
      <c r="BF545" s="208">
        <f>IF(N545="snížená",J545,0)</f>
        <v>0</v>
      </c>
      <c r="BG545" s="208">
        <f>IF(N545="zákl. přenesená",J545,0)</f>
        <v>0</v>
      </c>
      <c r="BH545" s="208">
        <f>IF(N545="sníž. přenesená",J545,0)</f>
        <v>0</v>
      </c>
      <c r="BI545" s="208">
        <f>IF(N545="nulová",J545,0)</f>
        <v>0</v>
      </c>
      <c r="BJ545" s="5" t="s">
        <v>26</v>
      </c>
      <c r="BK545" s="208">
        <f>ROUND(I545*H545,2)</f>
        <v>0</v>
      </c>
      <c r="BL545" s="5" t="s">
        <v>150</v>
      </c>
      <c r="BM545" s="5" t="s">
        <v>726</v>
      </c>
    </row>
    <row r="546" spans="2:47" s="32" customFormat="1" ht="12.75">
      <c r="B546" s="25"/>
      <c r="D546" s="300" t="s">
        <v>159</v>
      </c>
      <c r="F546" s="214" t="s">
        <v>727</v>
      </c>
      <c r="I546" s="209"/>
      <c r="L546" s="25"/>
      <c r="M546" s="210"/>
      <c r="N546" s="26"/>
      <c r="O546" s="26"/>
      <c r="P546" s="26"/>
      <c r="Q546" s="26"/>
      <c r="R546" s="26"/>
      <c r="S546" s="26"/>
      <c r="T546" s="60"/>
      <c r="AT546" s="5" t="s">
        <v>159</v>
      </c>
      <c r="AU546" s="5" t="s">
        <v>25</v>
      </c>
    </row>
    <row r="547" spans="2:47" s="32" customFormat="1" ht="22.5">
      <c r="B547" s="25"/>
      <c r="D547" s="300" t="s">
        <v>152</v>
      </c>
      <c r="F547" s="301" t="s">
        <v>153</v>
      </c>
      <c r="I547" s="209"/>
      <c r="L547" s="25"/>
      <c r="M547" s="210"/>
      <c r="N547" s="26"/>
      <c r="O547" s="26"/>
      <c r="P547" s="26"/>
      <c r="Q547" s="26"/>
      <c r="R547" s="26"/>
      <c r="S547" s="26"/>
      <c r="T547" s="60"/>
      <c r="AT547" s="5" t="s">
        <v>152</v>
      </c>
      <c r="AU547" s="5" t="s">
        <v>25</v>
      </c>
    </row>
    <row r="548" spans="2:65" s="32" customFormat="1" ht="25.5" customHeight="1">
      <c r="B548" s="200"/>
      <c r="C548" s="201" t="s">
        <v>728</v>
      </c>
      <c r="D548" s="201" t="s">
        <v>146</v>
      </c>
      <c r="E548" s="202" t="s">
        <v>729</v>
      </c>
      <c r="F548" s="203" t="s">
        <v>730</v>
      </c>
      <c r="G548" s="204" t="s">
        <v>464</v>
      </c>
      <c r="H548" s="205">
        <v>41</v>
      </c>
      <c r="I548" s="206"/>
      <c r="J548" s="207">
        <f>ROUND(I548*H548,2)</f>
        <v>0</v>
      </c>
      <c r="K548" s="203" t="s">
        <v>1525</v>
      </c>
      <c r="L548" s="25"/>
      <c r="M548" s="296" t="s">
        <v>5</v>
      </c>
      <c r="N548" s="297" t="s">
        <v>55</v>
      </c>
      <c r="O548" s="26"/>
      <c r="P548" s="298">
        <f>O548*H548</f>
        <v>0</v>
      </c>
      <c r="Q548" s="298">
        <v>0.00019</v>
      </c>
      <c r="R548" s="298">
        <f>Q548*H548</f>
        <v>0.00779</v>
      </c>
      <c r="S548" s="298">
        <v>0</v>
      </c>
      <c r="T548" s="299">
        <f>S548*H548</f>
        <v>0</v>
      </c>
      <c r="AR548" s="5" t="s">
        <v>150</v>
      </c>
      <c r="AT548" s="5" t="s">
        <v>146</v>
      </c>
      <c r="AU548" s="5" t="s">
        <v>25</v>
      </c>
      <c r="AY548" s="5" t="s">
        <v>144</v>
      </c>
      <c r="BE548" s="208">
        <f>IF(N548="základní",J548,0)</f>
        <v>0</v>
      </c>
      <c r="BF548" s="208">
        <f>IF(N548="snížená",J548,0)</f>
        <v>0</v>
      </c>
      <c r="BG548" s="208">
        <f>IF(N548="zákl. přenesená",J548,0)</f>
        <v>0</v>
      </c>
      <c r="BH548" s="208">
        <f>IF(N548="sníž. přenesená",J548,0)</f>
        <v>0</v>
      </c>
      <c r="BI548" s="208">
        <f>IF(N548="nulová",J548,0)</f>
        <v>0</v>
      </c>
      <c r="BJ548" s="5" t="s">
        <v>26</v>
      </c>
      <c r="BK548" s="208">
        <f>ROUND(I548*H548,2)</f>
        <v>0</v>
      </c>
      <c r="BL548" s="5" t="s">
        <v>150</v>
      </c>
      <c r="BM548" s="5" t="s">
        <v>731</v>
      </c>
    </row>
    <row r="549" spans="2:47" s="32" customFormat="1" ht="12.75">
      <c r="B549" s="25"/>
      <c r="D549" s="300" t="s">
        <v>159</v>
      </c>
      <c r="F549" s="214" t="s">
        <v>732</v>
      </c>
      <c r="I549" s="209"/>
      <c r="L549" s="25"/>
      <c r="M549" s="210"/>
      <c r="N549" s="26"/>
      <c r="O549" s="26"/>
      <c r="P549" s="26"/>
      <c r="Q549" s="26"/>
      <c r="R549" s="26"/>
      <c r="S549" s="26"/>
      <c r="T549" s="60"/>
      <c r="AT549" s="5" t="s">
        <v>159</v>
      </c>
      <c r="AU549" s="5" t="s">
        <v>25</v>
      </c>
    </row>
    <row r="550" spans="2:47" s="32" customFormat="1" ht="22.5">
      <c r="B550" s="25"/>
      <c r="D550" s="300" t="s">
        <v>152</v>
      </c>
      <c r="F550" s="301" t="s">
        <v>153</v>
      </c>
      <c r="I550" s="209"/>
      <c r="L550" s="25"/>
      <c r="M550" s="210"/>
      <c r="N550" s="26"/>
      <c r="O550" s="26"/>
      <c r="P550" s="26"/>
      <c r="Q550" s="26"/>
      <c r="R550" s="26"/>
      <c r="S550" s="26"/>
      <c r="T550" s="60"/>
      <c r="AT550" s="5" t="s">
        <v>152</v>
      </c>
      <c r="AU550" s="5" t="s">
        <v>25</v>
      </c>
    </row>
    <row r="551" spans="2:51" s="32" customFormat="1" ht="12.75">
      <c r="B551" s="25"/>
      <c r="D551" s="300" t="s">
        <v>154</v>
      </c>
      <c r="E551" s="5" t="s">
        <v>5</v>
      </c>
      <c r="F551" s="302" t="s">
        <v>733</v>
      </c>
      <c r="H551" s="303">
        <v>41</v>
      </c>
      <c r="I551" s="209"/>
      <c r="L551" s="25"/>
      <c r="M551" s="210"/>
      <c r="N551" s="26"/>
      <c r="O551" s="26"/>
      <c r="P551" s="26"/>
      <c r="Q551" s="26"/>
      <c r="R551" s="26"/>
      <c r="S551" s="26"/>
      <c r="T551" s="60"/>
      <c r="AT551" s="5" t="s">
        <v>154</v>
      </c>
      <c r="AU551" s="5" t="s">
        <v>25</v>
      </c>
      <c r="AV551" s="32" t="s">
        <v>25</v>
      </c>
      <c r="AW551" s="32" t="s">
        <v>47</v>
      </c>
      <c r="AX551" s="32" t="s">
        <v>26</v>
      </c>
      <c r="AY551" s="5" t="s">
        <v>144</v>
      </c>
    </row>
    <row r="552" spans="2:65" s="32" customFormat="1" ht="16.5" customHeight="1">
      <c r="B552" s="200"/>
      <c r="C552" s="201" t="s">
        <v>734</v>
      </c>
      <c r="D552" s="201" t="s">
        <v>275</v>
      </c>
      <c r="E552" s="202" t="s">
        <v>735</v>
      </c>
      <c r="F552" s="203" t="s">
        <v>736</v>
      </c>
      <c r="G552" s="204" t="s">
        <v>464</v>
      </c>
      <c r="H552" s="205">
        <v>19</v>
      </c>
      <c r="I552" s="206"/>
      <c r="J552" s="207">
        <f>ROUND(I552*H552,2)</f>
        <v>0</v>
      </c>
      <c r="K552" s="203" t="s">
        <v>1525</v>
      </c>
      <c r="L552" s="25"/>
      <c r="M552" s="296" t="s">
        <v>5</v>
      </c>
      <c r="N552" s="297" t="s">
        <v>55</v>
      </c>
      <c r="O552" s="26"/>
      <c r="P552" s="298">
        <f>O552*H552</f>
        <v>0</v>
      </c>
      <c r="Q552" s="298">
        <v>0.36</v>
      </c>
      <c r="R552" s="298">
        <f>Q552*H552</f>
        <v>6.84</v>
      </c>
      <c r="S552" s="298">
        <v>0</v>
      </c>
      <c r="T552" s="299">
        <f>S552*H552</f>
        <v>0</v>
      </c>
      <c r="AR552" s="5" t="s">
        <v>195</v>
      </c>
      <c r="AT552" s="5" t="s">
        <v>275</v>
      </c>
      <c r="AU552" s="5" t="s">
        <v>25</v>
      </c>
      <c r="AY552" s="5" t="s">
        <v>144</v>
      </c>
      <c r="BE552" s="208">
        <f>IF(N552="základní",J552,0)</f>
        <v>0</v>
      </c>
      <c r="BF552" s="208">
        <f>IF(N552="snížená",J552,0)</f>
        <v>0</v>
      </c>
      <c r="BG552" s="208">
        <f>IF(N552="zákl. přenesená",J552,0)</f>
        <v>0</v>
      </c>
      <c r="BH552" s="208">
        <f>IF(N552="sníž. přenesená",J552,0)</f>
        <v>0</v>
      </c>
      <c r="BI552" s="208">
        <f>IF(N552="nulová",J552,0)</f>
        <v>0</v>
      </c>
      <c r="BJ552" s="5" t="s">
        <v>26</v>
      </c>
      <c r="BK552" s="208">
        <f>ROUND(I552*H552,2)</f>
        <v>0</v>
      </c>
      <c r="BL552" s="5" t="s">
        <v>150</v>
      </c>
      <c r="BM552" s="5" t="s">
        <v>737</v>
      </c>
    </row>
    <row r="553" spans="2:47" s="32" customFormat="1" ht="12.75">
      <c r="B553" s="25"/>
      <c r="D553" s="300" t="s">
        <v>159</v>
      </c>
      <c r="F553" s="214" t="s">
        <v>738</v>
      </c>
      <c r="I553" s="209"/>
      <c r="L553" s="25"/>
      <c r="M553" s="210"/>
      <c r="N553" s="26"/>
      <c r="O553" s="26"/>
      <c r="P553" s="26"/>
      <c r="Q553" s="26"/>
      <c r="R553" s="26"/>
      <c r="S553" s="26"/>
      <c r="T553" s="60"/>
      <c r="AT553" s="5" t="s">
        <v>159</v>
      </c>
      <c r="AU553" s="5" t="s">
        <v>25</v>
      </c>
    </row>
    <row r="554" spans="2:47" s="32" customFormat="1" ht="22.5">
      <c r="B554" s="25"/>
      <c r="D554" s="300" t="s">
        <v>152</v>
      </c>
      <c r="F554" s="301" t="s">
        <v>153</v>
      </c>
      <c r="I554" s="209"/>
      <c r="L554" s="25"/>
      <c r="M554" s="210"/>
      <c r="N554" s="26"/>
      <c r="O554" s="26"/>
      <c r="P554" s="26"/>
      <c r="Q554" s="26"/>
      <c r="R554" s="26"/>
      <c r="S554" s="26"/>
      <c r="T554" s="60"/>
      <c r="AT554" s="5" t="s">
        <v>152</v>
      </c>
      <c r="AU554" s="5" t="s">
        <v>25</v>
      </c>
    </row>
    <row r="555" spans="2:65" s="32" customFormat="1" ht="16.5" customHeight="1">
      <c r="B555" s="200"/>
      <c r="C555" s="201" t="s">
        <v>739</v>
      </c>
      <c r="D555" s="201" t="s">
        <v>275</v>
      </c>
      <c r="E555" s="202" t="s">
        <v>740</v>
      </c>
      <c r="F555" s="203" t="s">
        <v>741</v>
      </c>
      <c r="G555" s="204" t="s">
        <v>464</v>
      </c>
      <c r="H555" s="205">
        <v>22</v>
      </c>
      <c r="I555" s="206"/>
      <c r="J555" s="207">
        <f>ROUND(I555*H555,2)</f>
        <v>0</v>
      </c>
      <c r="K555" s="203" t="s">
        <v>1525</v>
      </c>
      <c r="L555" s="25"/>
      <c r="M555" s="296" t="s">
        <v>5</v>
      </c>
      <c r="N555" s="297" t="s">
        <v>55</v>
      </c>
      <c r="O555" s="26"/>
      <c r="P555" s="298">
        <f>O555*H555</f>
        <v>0</v>
      </c>
      <c r="Q555" s="298">
        <v>0.36</v>
      </c>
      <c r="R555" s="298">
        <f>Q555*H555</f>
        <v>7.92</v>
      </c>
      <c r="S555" s="298">
        <v>0</v>
      </c>
      <c r="T555" s="299">
        <f>S555*H555</f>
        <v>0</v>
      </c>
      <c r="AR555" s="5" t="s">
        <v>195</v>
      </c>
      <c r="AT555" s="5" t="s">
        <v>275</v>
      </c>
      <c r="AU555" s="5" t="s">
        <v>25</v>
      </c>
      <c r="AY555" s="5" t="s">
        <v>144</v>
      </c>
      <c r="BE555" s="208">
        <f>IF(N555="základní",J555,0)</f>
        <v>0</v>
      </c>
      <c r="BF555" s="208">
        <f>IF(N555="snížená",J555,0)</f>
        <v>0</v>
      </c>
      <c r="BG555" s="208">
        <f>IF(N555="zákl. přenesená",J555,0)</f>
        <v>0</v>
      </c>
      <c r="BH555" s="208">
        <f>IF(N555="sníž. přenesená",J555,0)</f>
        <v>0</v>
      </c>
      <c r="BI555" s="208">
        <f>IF(N555="nulová",J555,0)</f>
        <v>0</v>
      </c>
      <c r="BJ555" s="5" t="s">
        <v>26</v>
      </c>
      <c r="BK555" s="208">
        <f>ROUND(I555*H555,2)</f>
        <v>0</v>
      </c>
      <c r="BL555" s="5" t="s">
        <v>150</v>
      </c>
      <c r="BM555" s="5" t="s">
        <v>742</v>
      </c>
    </row>
    <row r="556" spans="2:47" s="32" customFormat="1" ht="12.75">
      <c r="B556" s="25"/>
      <c r="D556" s="300" t="s">
        <v>159</v>
      </c>
      <c r="F556" s="214" t="s">
        <v>743</v>
      </c>
      <c r="I556" s="209"/>
      <c r="L556" s="25"/>
      <c r="M556" s="210"/>
      <c r="N556" s="26"/>
      <c r="O556" s="26"/>
      <c r="P556" s="26"/>
      <c r="Q556" s="26"/>
      <c r="R556" s="26"/>
      <c r="S556" s="26"/>
      <c r="T556" s="60"/>
      <c r="AT556" s="5" t="s">
        <v>159</v>
      </c>
      <c r="AU556" s="5" t="s">
        <v>25</v>
      </c>
    </row>
    <row r="557" spans="2:47" s="32" customFormat="1" ht="22.5">
      <c r="B557" s="25"/>
      <c r="D557" s="300" t="s">
        <v>152</v>
      </c>
      <c r="F557" s="301" t="s">
        <v>153</v>
      </c>
      <c r="I557" s="209"/>
      <c r="L557" s="25"/>
      <c r="M557" s="210"/>
      <c r="N557" s="26"/>
      <c r="O557" s="26"/>
      <c r="P557" s="26"/>
      <c r="Q557" s="26"/>
      <c r="R557" s="26"/>
      <c r="S557" s="26"/>
      <c r="T557" s="60"/>
      <c r="AT557" s="5" t="s">
        <v>152</v>
      </c>
      <c r="AU557" s="5" t="s">
        <v>25</v>
      </c>
    </row>
    <row r="558" spans="2:65" s="32" customFormat="1" ht="25.5" customHeight="1">
      <c r="B558" s="200"/>
      <c r="C558" s="201" t="s">
        <v>744</v>
      </c>
      <c r="D558" s="201" t="s">
        <v>146</v>
      </c>
      <c r="E558" s="202" t="s">
        <v>745</v>
      </c>
      <c r="F558" s="203" t="s">
        <v>746</v>
      </c>
      <c r="G558" s="204" t="s">
        <v>464</v>
      </c>
      <c r="H558" s="205">
        <v>23</v>
      </c>
      <c r="I558" s="206"/>
      <c r="J558" s="207">
        <f>ROUND(I558*H558,2)</f>
        <v>0</v>
      </c>
      <c r="K558" s="203" t="s">
        <v>1525</v>
      </c>
      <c r="L558" s="25"/>
      <c r="M558" s="296" t="s">
        <v>5</v>
      </c>
      <c r="N558" s="297" t="s">
        <v>55</v>
      </c>
      <c r="O558" s="26"/>
      <c r="P558" s="298">
        <f>O558*H558</f>
        <v>0</v>
      </c>
      <c r="Q558" s="298">
        <v>0.00702</v>
      </c>
      <c r="R558" s="298">
        <f>Q558*H558</f>
        <v>0.16146</v>
      </c>
      <c r="S558" s="298">
        <v>0</v>
      </c>
      <c r="T558" s="299">
        <f>S558*H558</f>
        <v>0</v>
      </c>
      <c r="AR558" s="5" t="s">
        <v>150</v>
      </c>
      <c r="AT558" s="5" t="s">
        <v>146</v>
      </c>
      <c r="AU558" s="5" t="s">
        <v>25</v>
      </c>
      <c r="AY558" s="5" t="s">
        <v>144</v>
      </c>
      <c r="BE558" s="208">
        <f>IF(N558="základní",J558,0)</f>
        <v>0</v>
      </c>
      <c r="BF558" s="208">
        <f>IF(N558="snížená",J558,0)</f>
        <v>0</v>
      </c>
      <c r="BG558" s="208">
        <f>IF(N558="zákl. přenesená",J558,0)</f>
        <v>0</v>
      </c>
      <c r="BH558" s="208">
        <f>IF(N558="sníž. přenesená",J558,0)</f>
        <v>0</v>
      </c>
      <c r="BI558" s="208">
        <f>IF(N558="nulová",J558,0)</f>
        <v>0</v>
      </c>
      <c r="BJ558" s="5" t="s">
        <v>26</v>
      </c>
      <c r="BK558" s="208">
        <f>ROUND(I558*H558,2)</f>
        <v>0</v>
      </c>
      <c r="BL558" s="5" t="s">
        <v>150</v>
      </c>
      <c r="BM558" s="5" t="s">
        <v>747</v>
      </c>
    </row>
    <row r="559" spans="2:47" s="32" customFormat="1" ht="12.75">
      <c r="B559" s="25"/>
      <c r="D559" s="300" t="s">
        <v>159</v>
      </c>
      <c r="F559" s="214" t="s">
        <v>748</v>
      </c>
      <c r="I559" s="209"/>
      <c r="L559" s="25"/>
      <c r="M559" s="210"/>
      <c r="N559" s="26"/>
      <c r="O559" s="26"/>
      <c r="P559" s="26"/>
      <c r="Q559" s="26"/>
      <c r="R559" s="26"/>
      <c r="S559" s="26"/>
      <c r="T559" s="60"/>
      <c r="AT559" s="5" t="s">
        <v>159</v>
      </c>
      <c r="AU559" s="5" t="s">
        <v>25</v>
      </c>
    </row>
    <row r="560" spans="2:47" s="32" customFormat="1" ht="22.5">
      <c r="B560" s="25"/>
      <c r="D560" s="300" t="s">
        <v>152</v>
      </c>
      <c r="F560" s="301" t="s">
        <v>153</v>
      </c>
      <c r="I560" s="209"/>
      <c r="L560" s="25"/>
      <c r="M560" s="210"/>
      <c r="N560" s="26"/>
      <c r="O560" s="26"/>
      <c r="P560" s="26"/>
      <c r="Q560" s="26"/>
      <c r="R560" s="26"/>
      <c r="S560" s="26"/>
      <c r="T560" s="60"/>
      <c r="AT560" s="5" t="s">
        <v>152</v>
      </c>
      <c r="AU560" s="5" t="s">
        <v>25</v>
      </c>
    </row>
    <row r="561" spans="2:51" s="32" customFormat="1" ht="12.75">
      <c r="B561" s="25"/>
      <c r="D561" s="300" t="s">
        <v>154</v>
      </c>
      <c r="E561" s="5" t="s">
        <v>5</v>
      </c>
      <c r="F561" s="302" t="s">
        <v>749</v>
      </c>
      <c r="H561" s="303">
        <v>23</v>
      </c>
      <c r="I561" s="209"/>
      <c r="L561" s="25"/>
      <c r="M561" s="210"/>
      <c r="N561" s="26"/>
      <c r="O561" s="26"/>
      <c r="P561" s="26"/>
      <c r="Q561" s="26"/>
      <c r="R561" s="26"/>
      <c r="S561" s="26"/>
      <c r="T561" s="60"/>
      <c r="AT561" s="5" t="s">
        <v>154</v>
      </c>
      <c r="AU561" s="5" t="s">
        <v>25</v>
      </c>
      <c r="AV561" s="32" t="s">
        <v>25</v>
      </c>
      <c r="AW561" s="32" t="s">
        <v>47</v>
      </c>
      <c r="AX561" s="32" t="s">
        <v>26</v>
      </c>
      <c r="AY561" s="5" t="s">
        <v>144</v>
      </c>
    </row>
    <row r="562" spans="2:65" s="32" customFormat="1" ht="25.5" customHeight="1">
      <c r="B562" s="200"/>
      <c r="C562" s="201" t="s">
        <v>750</v>
      </c>
      <c r="D562" s="201" t="s">
        <v>275</v>
      </c>
      <c r="E562" s="202" t="s">
        <v>751</v>
      </c>
      <c r="F562" s="203" t="s">
        <v>752</v>
      </c>
      <c r="G562" s="204" t="s">
        <v>464</v>
      </c>
      <c r="H562" s="205">
        <v>23</v>
      </c>
      <c r="I562" s="206"/>
      <c r="J562" s="207">
        <f>ROUND(I562*H562,2)</f>
        <v>0</v>
      </c>
      <c r="K562" s="203" t="s">
        <v>1525</v>
      </c>
      <c r="L562" s="25"/>
      <c r="M562" s="296" t="s">
        <v>5</v>
      </c>
      <c r="N562" s="297" t="s">
        <v>55</v>
      </c>
      <c r="O562" s="26"/>
      <c r="P562" s="298">
        <f>O562*H562</f>
        <v>0</v>
      </c>
      <c r="Q562" s="298">
        <v>0.124</v>
      </c>
      <c r="R562" s="298">
        <f>Q562*H562</f>
        <v>2.852</v>
      </c>
      <c r="S562" s="298">
        <v>0</v>
      </c>
      <c r="T562" s="299">
        <f>S562*H562</f>
        <v>0</v>
      </c>
      <c r="AR562" s="5" t="s">
        <v>195</v>
      </c>
      <c r="AT562" s="5" t="s">
        <v>275</v>
      </c>
      <c r="AU562" s="5" t="s">
        <v>25</v>
      </c>
      <c r="AY562" s="5" t="s">
        <v>144</v>
      </c>
      <c r="BE562" s="208">
        <f>IF(N562="základní",J562,0)</f>
        <v>0</v>
      </c>
      <c r="BF562" s="208">
        <f>IF(N562="snížená",J562,0)</f>
        <v>0</v>
      </c>
      <c r="BG562" s="208">
        <f>IF(N562="zákl. přenesená",J562,0)</f>
        <v>0</v>
      </c>
      <c r="BH562" s="208">
        <f>IF(N562="sníž. přenesená",J562,0)</f>
        <v>0</v>
      </c>
      <c r="BI562" s="208">
        <f>IF(N562="nulová",J562,0)</f>
        <v>0</v>
      </c>
      <c r="BJ562" s="5" t="s">
        <v>26</v>
      </c>
      <c r="BK562" s="208">
        <f>ROUND(I562*H562,2)</f>
        <v>0</v>
      </c>
      <c r="BL562" s="5" t="s">
        <v>150</v>
      </c>
      <c r="BM562" s="5" t="s">
        <v>753</v>
      </c>
    </row>
    <row r="563" spans="2:47" s="32" customFormat="1" ht="22.5">
      <c r="B563" s="25"/>
      <c r="D563" s="300" t="s">
        <v>152</v>
      </c>
      <c r="F563" s="301" t="s">
        <v>153</v>
      </c>
      <c r="I563" s="209"/>
      <c r="L563" s="25"/>
      <c r="M563" s="210"/>
      <c r="N563" s="26"/>
      <c r="O563" s="26"/>
      <c r="P563" s="26"/>
      <c r="Q563" s="26"/>
      <c r="R563" s="26"/>
      <c r="S563" s="26"/>
      <c r="T563" s="60"/>
      <c r="AT563" s="5" t="s">
        <v>152</v>
      </c>
      <c r="AU563" s="5" t="s">
        <v>25</v>
      </c>
    </row>
    <row r="564" spans="2:65" s="32" customFormat="1" ht="51" customHeight="1">
      <c r="B564" s="200"/>
      <c r="C564" s="201" t="s">
        <v>754</v>
      </c>
      <c r="D564" s="201" t="s">
        <v>146</v>
      </c>
      <c r="E564" s="202" t="s">
        <v>755</v>
      </c>
      <c r="F564" s="203" t="s">
        <v>756</v>
      </c>
      <c r="G564" s="204" t="s">
        <v>298</v>
      </c>
      <c r="H564" s="205">
        <v>14</v>
      </c>
      <c r="I564" s="206"/>
      <c r="J564" s="207">
        <f>ROUND(I564*H564,2)</f>
        <v>0</v>
      </c>
      <c r="K564" s="203" t="s">
        <v>1525</v>
      </c>
      <c r="L564" s="25"/>
      <c r="M564" s="296" t="s">
        <v>5</v>
      </c>
      <c r="N564" s="297" t="s">
        <v>55</v>
      </c>
      <c r="O564" s="26"/>
      <c r="P564" s="298">
        <f>O564*H564</f>
        <v>0</v>
      </c>
      <c r="Q564" s="298">
        <v>0</v>
      </c>
      <c r="R564" s="298">
        <f>Q564*H564</f>
        <v>0</v>
      </c>
      <c r="S564" s="298">
        <v>0</v>
      </c>
      <c r="T564" s="299">
        <f>S564*H564</f>
        <v>0</v>
      </c>
      <c r="AR564" s="5" t="s">
        <v>150</v>
      </c>
      <c r="AT564" s="5" t="s">
        <v>146</v>
      </c>
      <c r="AU564" s="5" t="s">
        <v>25</v>
      </c>
      <c r="AY564" s="5" t="s">
        <v>144</v>
      </c>
      <c r="BE564" s="208">
        <f>IF(N564="základní",J564,0)</f>
        <v>0</v>
      </c>
      <c r="BF564" s="208">
        <f>IF(N564="snížená",J564,0)</f>
        <v>0</v>
      </c>
      <c r="BG564" s="208">
        <f>IF(N564="zákl. přenesená",J564,0)</f>
        <v>0</v>
      </c>
      <c r="BH564" s="208">
        <f>IF(N564="sníž. přenesená",J564,0)</f>
        <v>0</v>
      </c>
      <c r="BI564" s="208">
        <f>IF(N564="nulová",J564,0)</f>
        <v>0</v>
      </c>
      <c r="BJ564" s="5" t="s">
        <v>26</v>
      </c>
      <c r="BK564" s="208">
        <f>ROUND(I564*H564,2)</f>
        <v>0</v>
      </c>
      <c r="BL564" s="5" t="s">
        <v>150</v>
      </c>
      <c r="BM564" s="5" t="s">
        <v>757</v>
      </c>
    </row>
    <row r="565" spans="2:47" s="32" customFormat="1" ht="101.25">
      <c r="B565" s="25"/>
      <c r="D565" s="300" t="s">
        <v>152</v>
      </c>
      <c r="F565" s="301" t="s">
        <v>758</v>
      </c>
      <c r="I565" s="209"/>
      <c r="L565" s="25"/>
      <c r="M565" s="210"/>
      <c r="N565" s="26"/>
      <c r="O565" s="26"/>
      <c r="P565" s="26"/>
      <c r="Q565" s="26"/>
      <c r="R565" s="26"/>
      <c r="S565" s="26"/>
      <c r="T565" s="60"/>
      <c r="AT565" s="5" t="s">
        <v>152</v>
      </c>
      <c r="AU565" s="5" t="s">
        <v>25</v>
      </c>
    </row>
    <row r="566" spans="2:65" s="32" customFormat="1" ht="38.25" customHeight="1">
      <c r="B566" s="200"/>
      <c r="C566" s="201" t="s">
        <v>759</v>
      </c>
      <c r="D566" s="201" t="s">
        <v>146</v>
      </c>
      <c r="E566" s="202" t="s">
        <v>760</v>
      </c>
      <c r="F566" s="203" t="s">
        <v>761</v>
      </c>
      <c r="G566" s="204" t="s">
        <v>298</v>
      </c>
      <c r="H566" s="205">
        <v>4</v>
      </c>
      <c r="I566" s="206"/>
      <c r="J566" s="207">
        <f>ROUND(I566*H566,2)</f>
        <v>0</v>
      </c>
      <c r="K566" s="203" t="s">
        <v>1525</v>
      </c>
      <c r="L566" s="25"/>
      <c r="M566" s="296" t="s">
        <v>5</v>
      </c>
      <c r="N566" s="297" t="s">
        <v>55</v>
      </c>
      <c r="O566" s="26"/>
      <c r="P566" s="298">
        <f>O566*H566</f>
        <v>0</v>
      </c>
      <c r="Q566" s="298">
        <v>0</v>
      </c>
      <c r="R566" s="298">
        <f>Q566*H566</f>
        <v>0</v>
      </c>
      <c r="S566" s="298">
        <v>0</v>
      </c>
      <c r="T566" s="299">
        <f>S566*H566</f>
        <v>0</v>
      </c>
      <c r="AR566" s="5" t="s">
        <v>150</v>
      </c>
      <c r="AT566" s="5" t="s">
        <v>146</v>
      </c>
      <c r="AU566" s="5" t="s">
        <v>25</v>
      </c>
      <c r="AY566" s="5" t="s">
        <v>144</v>
      </c>
      <c r="BE566" s="208">
        <f>IF(N566="základní",J566,0)</f>
        <v>0</v>
      </c>
      <c r="BF566" s="208">
        <f>IF(N566="snížená",J566,0)</f>
        <v>0</v>
      </c>
      <c r="BG566" s="208">
        <f>IF(N566="zákl. přenesená",J566,0)</f>
        <v>0</v>
      </c>
      <c r="BH566" s="208">
        <f>IF(N566="sníž. přenesená",J566,0)</f>
        <v>0</v>
      </c>
      <c r="BI566" s="208">
        <f>IF(N566="nulová",J566,0)</f>
        <v>0</v>
      </c>
      <c r="BJ566" s="5" t="s">
        <v>26</v>
      </c>
      <c r="BK566" s="208">
        <f>ROUND(I566*H566,2)</f>
        <v>0</v>
      </c>
      <c r="BL566" s="5" t="s">
        <v>150</v>
      </c>
      <c r="BM566" s="5" t="s">
        <v>762</v>
      </c>
    </row>
    <row r="567" spans="2:47" s="32" customFormat="1" ht="112.5">
      <c r="B567" s="25"/>
      <c r="D567" s="300" t="s">
        <v>152</v>
      </c>
      <c r="F567" s="301" t="s">
        <v>763</v>
      </c>
      <c r="I567" s="209"/>
      <c r="L567" s="25"/>
      <c r="M567" s="210"/>
      <c r="N567" s="26"/>
      <c r="O567" s="26"/>
      <c r="P567" s="26"/>
      <c r="Q567" s="26"/>
      <c r="R567" s="26"/>
      <c r="S567" s="26"/>
      <c r="T567" s="60"/>
      <c r="AT567" s="5" t="s">
        <v>152</v>
      </c>
      <c r="AU567" s="5" t="s">
        <v>25</v>
      </c>
    </row>
    <row r="568" spans="2:65" s="32" customFormat="1" ht="51" customHeight="1">
      <c r="B568" s="200"/>
      <c r="C568" s="201" t="s">
        <v>34</v>
      </c>
      <c r="D568" s="201" t="s">
        <v>146</v>
      </c>
      <c r="E568" s="202" t="s">
        <v>764</v>
      </c>
      <c r="F568" s="203" t="s">
        <v>765</v>
      </c>
      <c r="G568" s="204" t="s">
        <v>298</v>
      </c>
      <c r="H568" s="205">
        <v>4</v>
      </c>
      <c r="I568" s="206"/>
      <c r="J568" s="207">
        <f>ROUND(I568*H568,2)</f>
        <v>0</v>
      </c>
      <c r="K568" s="203" t="s">
        <v>1525</v>
      </c>
      <c r="L568" s="25"/>
      <c r="M568" s="296" t="s">
        <v>5</v>
      </c>
      <c r="N568" s="297" t="s">
        <v>55</v>
      </c>
      <c r="O568" s="26"/>
      <c r="P568" s="298">
        <f>O568*H568</f>
        <v>0</v>
      </c>
      <c r="Q568" s="298">
        <v>0</v>
      </c>
      <c r="R568" s="298">
        <f>Q568*H568</f>
        <v>0</v>
      </c>
      <c r="S568" s="298">
        <v>0</v>
      </c>
      <c r="T568" s="299">
        <f>S568*H568</f>
        <v>0</v>
      </c>
      <c r="AR568" s="5" t="s">
        <v>150</v>
      </c>
      <c r="AT568" s="5" t="s">
        <v>146</v>
      </c>
      <c r="AU568" s="5" t="s">
        <v>25</v>
      </c>
      <c r="AY568" s="5" t="s">
        <v>144</v>
      </c>
      <c r="BE568" s="208">
        <f>IF(N568="základní",J568,0)</f>
        <v>0</v>
      </c>
      <c r="BF568" s="208">
        <f>IF(N568="snížená",J568,0)</f>
        <v>0</v>
      </c>
      <c r="BG568" s="208">
        <f>IF(N568="zákl. přenesená",J568,0)</f>
        <v>0</v>
      </c>
      <c r="BH568" s="208">
        <f>IF(N568="sníž. přenesená",J568,0)</f>
        <v>0</v>
      </c>
      <c r="BI568" s="208">
        <f>IF(N568="nulová",J568,0)</f>
        <v>0</v>
      </c>
      <c r="BJ568" s="5" t="s">
        <v>26</v>
      </c>
      <c r="BK568" s="208">
        <f>ROUND(I568*H568,2)</f>
        <v>0</v>
      </c>
      <c r="BL568" s="5" t="s">
        <v>150</v>
      </c>
      <c r="BM568" s="5" t="s">
        <v>766</v>
      </c>
    </row>
    <row r="569" spans="2:47" s="32" customFormat="1" ht="123.75">
      <c r="B569" s="25"/>
      <c r="D569" s="300" t="s">
        <v>152</v>
      </c>
      <c r="F569" s="301" t="s">
        <v>767</v>
      </c>
      <c r="I569" s="209"/>
      <c r="L569" s="25"/>
      <c r="M569" s="210"/>
      <c r="N569" s="26"/>
      <c r="O569" s="26"/>
      <c r="P569" s="26"/>
      <c r="Q569" s="26"/>
      <c r="R569" s="26"/>
      <c r="S569" s="26"/>
      <c r="T569" s="60"/>
      <c r="AT569" s="5" t="s">
        <v>152</v>
      </c>
      <c r="AU569" s="5" t="s">
        <v>25</v>
      </c>
    </row>
    <row r="570" spans="2:65" s="32" customFormat="1" ht="25.5" customHeight="1">
      <c r="B570" s="200"/>
      <c r="C570" s="201" t="s">
        <v>768</v>
      </c>
      <c r="D570" s="201" t="s">
        <v>146</v>
      </c>
      <c r="E570" s="202" t="s">
        <v>769</v>
      </c>
      <c r="F570" s="203" t="s">
        <v>770</v>
      </c>
      <c r="G570" s="204" t="s">
        <v>298</v>
      </c>
      <c r="H570" s="205">
        <v>1</v>
      </c>
      <c r="I570" s="206"/>
      <c r="J570" s="207">
        <f>ROUND(I570*H570,2)</f>
        <v>0</v>
      </c>
      <c r="K570" s="203" t="s">
        <v>1525</v>
      </c>
      <c r="L570" s="25"/>
      <c r="M570" s="296" t="s">
        <v>5</v>
      </c>
      <c r="N570" s="297" t="s">
        <v>55</v>
      </c>
      <c r="O570" s="26"/>
      <c r="P570" s="298">
        <f>O570*H570</f>
        <v>0</v>
      </c>
      <c r="Q570" s="298">
        <v>0</v>
      </c>
      <c r="R570" s="298">
        <f>Q570*H570</f>
        <v>0</v>
      </c>
      <c r="S570" s="298">
        <v>0</v>
      </c>
      <c r="T570" s="299">
        <f>S570*H570</f>
        <v>0</v>
      </c>
      <c r="AR570" s="5" t="s">
        <v>150</v>
      </c>
      <c r="AT570" s="5" t="s">
        <v>146</v>
      </c>
      <c r="AU570" s="5" t="s">
        <v>25</v>
      </c>
      <c r="AY570" s="5" t="s">
        <v>144</v>
      </c>
      <c r="BE570" s="208">
        <f>IF(N570="základní",J570,0)</f>
        <v>0</v>
      </c>
      <c r="BF570" s="208">
        <f>IF(N570="snížená",J570,0)</f>
        <v>0</v>
      </c>
      <c r="BG570" s="208">
        <f>IF(N570="zákl. přenesená",J570,0)</f>
        <v>0</v>
      </c>
      <c r="BH570" s="208">
        <f>IF(N570="sníž. přenesená",J570,0)</f>
        <v>0</v>
      </c>
      <c r="BI570" s="208">
        <f>IF(N570="nulová",J570,0)</f>
        <v>0</v>
      </c>
      <c r="BJ570" s="5" t="s">
        <v>26</v>
      </c>
      <c r="BK570" s="208">
        <f>ROUND(I570*H570,2)</f>
        <v>0</v>
      </c>
      <c r="BL570" s="5" t="s">
        <v>150</v>
      </c>
      <c r="BM570" s="5" t="s">
        <v>771</v>
      </c>
    </row>
    <row r="571" spans="2:47" s="32" customFormat="1" ht="157.5">
      <c r="B571" s="25"/>
      <c r="D571" s="300" t="s">
        <v>152</v>
      </c>
      <c r="F571" s="301" t="s">
        <v>772</v>
      </c>
      <c r="I571" s="209"/>
      <c r="L571" s="25"/>
      <c r="M571" s="210"/>
      <c r="N571" s="26"/>
      <c r="O571" s="26"/>
      <c r="P571" s="26"/>
      <c r="Q571" s="26"/>
      <c r="R571" s="26"/>
      <c r="S571" s="26"/>
      <c r="T571" s="60"/>
      <c r="AT571" s="5" t="s">
        <v>152</v>
      </c>
      <c r="AU571" s="5" t="s">
        <v>25</v>
      </c>
    </row>
    <row r="572" spans="2:65" s="32" customFormat="1" ht="16.5" customHeight="1">
      <c r="B572" s="200"/>
      <c r="C572" s="201" t="s">
        <v>773</v>
      </c>
      <c r="D572" s="201" t="s">
        <v>146</v>
      </c>
      <c r="E572" s="202" t="s">
        <v>774</v>
      </c>
      <c r="F572" s="203" t="s">
        <v>775</v>
      </c>
      <c r="G572" s="204" t="s">
        <v>298</v>
      </c>
      <c r="H572" s="205">
        <v>1</v>
      </c>
      <c r="I572" s="206"/>
      <c r="J572" s="207">
        <f>ROUND(I572*H572,2)</f>
        <v>0</v>
      </c>
      <c r="K572" s="203" t="s">
        <v>1525</v>
      </c>
      <c r="L572" s="25"/>
      <c r="M572" s="296" t="s">
        <v>5</v>
      </c>
      <c r="N572" s="297" t="s">
        <v>55</v>
      </c>
      <c r="O572" s="26"/>
      <c r="P572" s="298">
        <f>O572*H572</f>
        <v>0</v>
      </c>
      <c r="Q572" s="298">
        <v>0</v>
      </c>
      <c r="R572" s="298">
        <f>Q572*H572</f>
        <v>0</v>
      </c>
      <c r="S572" s="298">
        <v>0</v>
      </c>
      <c r="T572" s="299">
        <f>S572*H572</f>
        <v>0</v>
      </c>
      <c r="AR572" s="5" t="s">
        <v>150</v>
      </c>
      <c r="AT572" s="5" t="s">
        <v>146</v>
      </c>
      <c r="AU572" s="5" t="s">
        <v>25</v>
      </c>
      <c r="AY572" s="5" t="s">
        <v>144</v>
      </c>
      <c r="BE572" s="208">
        <f>IF(N572="základní",J572,0)</f>
        <v>0</v>
      </c>
      <c r="BF572" s="208">
        <f>IF(N572="snížená",J572,0)</f>
        <v>0</v>
      </c>
      <c r="BG572" s="208">
        <f>IF(N572="zákl. přenesená",J572,0)</f>
        <v>0</v>
      </c>
      <c r="BH572" s="208">
        <f>IF(N572="sníž. přenesená",J572,0)</f>
        <v>0</v>
      </c>
      <c r="BI572" s="208">
        <f>IF(N572="nulová",J572,0)</f>
        <v>0</v>
      </c>
      <c r="BJ572" s="5" t="s">
        <v>26</v>
      </c>
      <c r="BK572" s="208">
        <f>ROUND(I572*H572,2)</f>
        <v>0</v>
      </c>
      <c r="BL572" s="5" t="s">
        <v>150</v>
      </c>
      <c r="BM572" s="5" t="s">
        <v>776</v>
      </c>
    </row>
    <row r="573" spans="2:47" s="32" customFormat="1" ht="78.75">
      <c r="B573" s="25"/>
      <c r="D573" s="300" t="s">
        <v>152</v>
      </c>
      <c r="F573" s="301" t="s">
        <v>777</v>
      </c>
      <c r="I573" s="209"/>
      <c r="L573" s="25"/>
      <c r="M573" s="210"/>
      <c r="N573" s="26"/>
      <c r="O573" s="26"/>
      <c r="P573" s="26"/>
      <c r="Q573" s="26"/>
      <c r="R573" s="26"/>
      <c r="S573" s="26"/>
      <c r="T573" s="60"/>
      <c r="AT573" s="5" t="s">
        <v>152</v>
      </c>
      <c r="AU573" s="5" t="s">
        <v>25</v>
      </c>
    </row>
    <row r="574" spans="2:65" s="32" customFormat="1" ht="38.25" customHeight="1">
      <c r="B574" s="200"/>
      <c r="C574" s="201" t="s">
        <v>778</v>
      </c>
      <c r="D574" s="201" t="s">
        <v>146</v>
      </c>
      <c r="E574" s="202" t="s">
        <v>779</v>
      </c>
      <c r="F574" s="203" t="s">
        <v>780</v>
      </c>
      <c r="G574" s="204" t="s">
        <v>298</v>
      </c>
      <c r="H574" s="205">
        <v>1</v>
      </c>
      <c r="I574" s="206"/>
      <c r="J574" s="207">
        <f>ROUND(I574*H574,2)</f>
        <v>0</v>
      </c>
      <c r="K574" s="203" t="s">
        <v>1525</v>
      </c>
      <c r="L574" s="25"/>
      <c r="M574" s="296" t="s">
        <v>5</v>
      </c>
      <c r="N574" s="297" t="s">
        <v>55</v>
      </c>
      <c r="O574" s="26"/>
      <c r="P574" s="298">
        <f>O574*H574</f>
        <v>0</v>
      </c>
      <c r="Q574" s="298">
        <v>0</v>
      </c>
      <c r="R574" s="298">
        <f>Q574*H574</f>
        <v>0</v>
      </c>
      <c r="S574" s="298">
        <v>0</v>
      </c>
      <c r="T574" s="299">
        <f>S574*H574</f>
        <v>0</v>
      </c>
      <c r="AR574" s="5" t="s">
        <v>150</v>
      </c>
      <c r="AT574" s="5" t="s">
        <v>146</v>
      </c>
      <c r="AU574" s="5" t="s">
        <v>25</v>
      </c>
      <c r="AY574" s="5" t="s">
        <v>144</v>
      </c>
      <c r="BE574" s="208">
        <f>IF(N574="základní",J574,0)</f>
        <v>0</v>
      </c>
      <c r="BF574" s="208">
        <f>IF(N574="snížená",J574,0)</f>
        <v>0</v>
      </c>
      <c r="BG574" s="208">
        <f>IF(N574="zákl. přenesená",J574,0)</f>
        <v>0</v>
      </c>
      <c r="BH574" s="208">
        <f>IF(N574="sníž. přenesená",J574,0)</f>
        <v>0</v>
      </c>
      <c r="BI574" s="208">
        <f>IF(N574="nulová",J574,0)</f>
        <v>0</v>
      </c>
      <c r="BJ574" s="5" t="s">
        <v>26</v>
      </c>
      <c r="BK574" s="208">
        <f>ROUND(I574*H574,2)</f>
        <v>0</v>
      </c>
      <c r="BL574" s="5" t="s">
        <v>150</v>
      </c>
      <c r="BM574" s="5" t="s">
        <v>781</v>
      </c>
    </row>
    <row r="575" spans="2:47" s="32" customFormat="1" ht="22.5">
      <c r="B575" s="25"/>
      <c r="D575" s="300" t="s">
        <v>152</v>
      </c>
      <c r="F575" s="301" t="s">
        <v>153</v>
      </c>
      <c r="I575" s="209"/>
      <c r="L575" s="25"/>
      <c r="M575" s="210"/>
      <c r="N575" s="26"/>
      <c r="O575" s="26"/>
      <c r="P575" s="26"/>
      <c r="Q575" s="26"/>
      <c r="R575" s="26"/>
      <c r="S575" s="26"/>
      <c r="T575" s="60"/>
      <c r="AT575" s="5" t="s">
        <v>152</v>
      </c>
      <c r="AU575" s="5" t="s">
        <v>25</v>
      </c>
    </row>
    <row r="576" spans="2:65" s="32" customFormat="1" ht="16.5" customHeight="1">
      <c r="B576" s="200"/>
      <c r="C576" s="201" t="s">
        <v>782</v>
      </c>
      <c r="D576" s="201" t="s">
        <v>146</v>
      </c>
      <c r="E576" s="202" t="s">
        <v>783</v>
      </c>
      <c r="F576" s="203" t="s">
        <v>784</v>
      </c>
      <c r="G576" s="204" t="s">
        <v>204</v>
      </c>
      <c r="H576" s="205">
        <v>315.6</v>
      </c>
      <c r="I576" s="206"/>
      <c r="J576" s="207">
        <f>ROUND(I576*H576,2)</f>
        <v>0</v>
      </c>
      <c r="K576" s="203" t="s">
        <v>1525</v>
      </c>
      <c r="L576" s="25"/>
      <c r="M576" s="296" t="s">
        <v>5</v>
      </c>
      <c r="N576" s="297" t="s">
        <v>55</v>
      </c>
      <c r="O576" s="26"/>
      <c r="P576" s="298">
        <f>O576*H576</f>
        <v>0</v>
      </c>
      <c r="Q576" s="298">
        <v>0</v>
      </c>
      <c r="R576" s="298">
        <f>Q576*H576</f>
        <v>0</v>
      </c>
      <c r="S576" s="298">
        <v>0</v>
      </c>
      <c r="T576" s="299">
        <f>S576*H576</f>
        <v>0</v>
      </c>
      <c r="AR576" s="5" t="s">
        <v>150</v>
      </c>
      <c r="AT576" s="5" t="s">
        <v>146</v>
      </c>
      <c r="AU576" s="5" t="s">
        <v>25</v>
      </c>
      <c r="AY576" s="5" t="s">
        <v>144</v>
      </c>
      <c r="BE576" s="208">
        <f>IF(N576="základní",J576,0)</f>
        <v>0</v>
      </c>
      <c r="BF576" s="208">
        <f>IF(N576="snížená",J576,0)</f>
        <v>0</v>
      </c>
      <c r="BG576" s="208">
        <f>IF(N576="zákl. přenesená",J576,0)</f>
        <v>0</v>
      </c>
      <c r="BH576" s="208">
        <f>IF(N576="sníž. přenesená",J576,0)</f>
        <v>0</v>
      </c>
      <c r="BI576" s="208">
        <f>IF(N576="nulová",J576,0)</f>
        <v>0</v>
      </c>
      <c r="BJ576" s="5" t="s">
        <v>26</v>
      </c>
      <c r="BK576" s="208">
        <f>ROUND(I576*H576,2)</f>
        <v>0</v>
      </c>
      <c r="BL576" s="5" t="s">
        <v>150</v>
      </c>
      <c r="BM576" s="5" t="s">
        <v>785</v>
      </c>
    </row>
    <row r="577" spans="2:47" s="32" customFormat="1" ht="12.75">
      <c r="B577" s="25"/>
      <c r="D577" s="300" t="s">
        <v>159</v>
      </c>
      <c r="F577" s="214" t="s">
        <v>786</v>
      </c>
      <c r="I577" s="209"/>
      <c r="L577" s="25"/>
      <c r="M577" s="210"/>
      <c r="N577" s="26"/>
      <c r="O577" s="26"/>
      <c r="P577" s="26"/>
      <c r="Q577" s="26"/>
      <c r="R577" s="26"/>
      <c r="S577" s="26"/>
      <c r="T577" s="60"/>
      <c r="AT577" s="5" t="s">
        <v>159</v>
      </c>
      <c r="AU577" s="5" t="s">
        <v>25</v>
      </c>
    </row>
    <row r="578" spans="2:47" s="32" customFormat="1" ht="22.5">
      <c r="B578" s="25"/>
      <c r="D578" s="300" t="s">
        <v>152</v>
      </c>
      <c r="F578" s="301" t="s">
        <v>153</v>
      </c>
      <c r="I578" s="209"/>
      <c r="L578" s="25"/>
      <c r="M578" s="210"/>
      <c r="N578" s="26"/>
      <c r="O578" s="26"/>
      <c r="P578" s="26"/>
      <c r="Q578" s="26"/>
      <c r="R578" s="26"/>
      <c r="S578" s="26"/>
      <c r="T578" s="60"/>
      <c r="AT578" s="5" t="s">
        <v>152</v>
      </c>
      <c r="AU578" s="5" t="s">
        <v>25</v>
      </c>
    </row>
    <row r="579" spans="2:65" s="32" customFormat="1" ht="16.5" customHeight="1">
      <c r="B579" s="200"/>
      <c r="C579" s="201" t="s">
        <v>787</v>
      </c>
      <c r="D579" s="201" t="s">
        <v>275</v>
      </c>
      <c r="E579" s="202" t="s">
        <v>788</v>
      </c>
      <c r="F579" s="203" t="s">
        <v>789</v>
      </c>
      <c r="G579" s="204" t="s">
        <v>204</v>
      </c>
      <c r="H579" s="205">
        <v>315.6</v>
      </c>
      <c r="I579" s="206"/>
      <c r="J579" s="207">
        <f>ROUND(I579*H579,2)</f>
        <v>0</v>
      </c>
      <c r="K579" s="203" t="s">
        <v>1525</v>
      </c>
      <c r="L579" s="25"/>
      <c r="M579" s="296" t="s">
        <v>5</v>
      </c>
      <c r="N579" s="297" t="s">
        <v>55</v>
      </c>
      <c r="O579" s="26"/>
      <c r="P579" s="298">
        <f>O579*H579</f>
        <v>0</v>
      </c>
      <c r="Q579" s="298">
        <v>0.00048</v>
      </c>
      <c r="R579" s="298">
        <f>Q579*H579</f>
        <v>0.151488</v>
      </c>
      <c r="S579" s="298">
        <v>0</v>
      </c>
      <c r="T579" s="299">
        <f>S579*H579</f>
        <v>0</v>
      </c>
      <c r="AR579" s="5" t="s">
        <v>195</v>
      </c>
      <c r="AT579" s="5" t="s">
        <v>275</v>
      </c>
      <c r="AU579" s="5" t="s">
        <v>25</v>
      </c>
      <c r="AY579" s="5" t="s">
        <v>144</v>
      </c>
      <c r="BE579" s="208">
        <f>IF(N579="základní",J579,0)</f>
        <v>0</v>
      </c>
      <c r="BF579" s="208">
        <f>IF(N579="snížená",J579,0)</f>
        <v>0</v>
      </c>
      <c r="BG579" s="208">
        <f>IF(N579="zákl. přenesená",J579,0)</f>
        <v>0</v>
      </c>
      <c r="BH579" s="208">
        <f>IF(N579="sníž. přenesená",J579,0)</f>
        <v>0</v>
      </c>
      <c r="BI579" s="208">
        <f>IF(N579="nulová",J579,0)</f>
        <v>0</v>
      </c>
      <c r="BJ579" s="5" t="s">
        <v>26</v>
      </c>
      <c r="BK579" s="208">
        <f>ROUND(I579*H579,2)</f>
        <v>0</v>
      </c>
      <c r="BL579" s="5" t="s">
        <v>150</v>
      </c>
      <c r="BM579" s="5" t="s">
        <v>790</v>
      </c>
    </row>
    <row r="580" spans="2:47" s="32" customFormat="1" ht="22.5">
      <c r="B580" s="25"/>
      <c r="D580" s="300" t="s">
        <v>152</v>
      </c>
      <c r="F580" s="301" t="s">
        <v>153</v>
      </c>
      <c r="I580" s="209"/>
      <c r="L580" s="25"/>
      <c r="M580" s="210"/>
      <c r="N580" s="26"/>
      <c r="O580" s="26"/>
      <c r="P580" s="26"/>
      <c r="Q580" s="26"/>
      <c r="R580" s="26"/>
      <c r="S580" s="26"/>
      <c r="T580" s="60"/>
      <c r="AT580" s="5" t="s">
        <v>152</v>
      </c>
      <c r="AU580" s="5" t="s">
        <v>25</v>
      </c>
    </row>
    <row r="581" spans="2:65" s="32" customFormat="1" ht="16.5" customHeight="1">
      <c r="B581" s="200"/>
      <c r="C581" s="201" t="s">
        <v>791</v>
      </c>
      <c r="D581" s="201" t="s">
        <v>146</v>
      </c>
      <c r="E581" s="202" t="s">
        <v>792</v>
      </c>
      <c r="F581" s="203" t="s">
        <v>793</v>
      </c>
      <c r="G581" s="204" t="s">
        <v>298</v>
      </c>
      <c r="H581" s="205">
        <v>2</v>
      </c>
      <c r="I581" s="206"/>
      <c r="J581" s="207">
        <f>ROUND(I581*H581,2)</f>
        <v>0</v>
      </c>
      <c r="K581" s="203" t="s">
        <v>1525</v>
      </c>
      <c r="L581" s="25"/>
      <c r="M581" s="296" t="s">
        <v>5</v>
      </c>
      <c r="N581" s="297" t="s">
        <v>55</v>
      </c>
      <c r="O581" s="26"/>
      <c r="P581" s="298">
        <f>O581*H581</f>
        <v>0</v>
      </c>
      <c r="Q581" s="298">
        <v>0</v>
      </c>
      <c r="R581" s="298">
        <f>Q581*H581</f>
        <v>0</v>
      </c>
      <c r="S581" s="298">
        <v>0</v>
      </c>
      <c r="T581" s="299">
        <f>S581*H581</f>
        <v>0</v>
      </c>
      <c r="AR581" s="5" t="s">
        <v>150</v>
      </c>
      <c r="AT581" s="5" t="s">
        <v>146</v>
      </c>
      <c r="AU581" s="5" t="s">
        <v>25</v>
      </c>
      <c r="AY581" s="5" t="s">
        <v>144</v>
      </c>
      <c r="BE581" s="208">
        <f>IF(N581="základní",J581,0)</f>
        <v>0</v>
      </c>
      <c r="BF581" s="208">
        <f>IF(N581="snížená",J581,0)</f>
        <v>0</v>
      </c>
      <c r="BG581" s="208">
        <f>IF(N581="zákl. přenesená",J581,0)</f>
        <v>0</v>
      </c>
      <c r="BH581" s="208">
        <f>IF(N581="sníž. přenesená",J581,0)</f>
        <v>0</v>
      </c>
      <c r="BI581" s="208">
        <f>IF(N581="nulová",J581,0)</f>
        <v>0</v>
      </c>
      <c r="BJ581" s="5" t="s">
        <v>26</v>
      </c>
      <c r="BK581" s="208">
        <f>ROUND(I581*H581,2)</f>
        <v>0</v>
      </c>
      <c r="BL581" s="5" t="s">
        <v>150</v>
      </c>
      <c r="BM581" s="5" t="s">
        <v>794</v>
      </c>
    </row>
    <row r="582" spans="2:47" s="32" customFormat="1" ht="22.5">
      <c r="B582" s="25"/>
      <c r="D582" s="300" t="s">
        <v>152</v>
      </c>
      <c r="F582" s="301" t="s">
        <v>153</v>
      </c>
      <c r="I582" s="209"/>
      <c r="L582" s="25"/>
      <c r="M582" s="210"/>
      <c r="N582" s="26"/>
      <c r="O582" s="26"/>
      <c r="P582" s="26"/>
      <c r="Q582" s="26"/>
      <c r="R582" s="26"/>
      <c r="S582" s="26"/>
      <c r="T582" s="60"/>
      <c r="AT582" s="5" t="s">
        <v>152</v>
      </c>
      <c r="AU582" s="5" t="s">
        <v>25</v>
      </c>
    </row>
    <row r="583" spans="2:65" s="32" customFormat="1" ht="16.5" customHeight="1">
      <c r="B583" s="200"/>
      <c r="C583" s="201" t="s">
        <v>795</v>
      </c>
      <c r="D583" s="201" t="s">
        <v>146</v>
      </c>
      <c r="E583" s="202" t="s">
        <v>796</v>
      </c>
      <c r="F583" s="203" t="s">
        <v>797</v>
      </c>
      <c r="G583" s="204" t="s">
        <v>298</v>
      </c>
      <c r="H583" s="205">
        <v>1</v>
      </c>
      <c r="I583" s="206"/>
      <c r="J583" s="207">
        <f>ROUND(I583*H583,2)</f>
        <v>0</v>
      </c>
      <c r="K583" s="203" t="s">
        <v>1525</v>
      </c>
      <c r="L583" s="25"/>
      <c r="M583" s="296" t="s">
        <v>5</v>
      </c>
      <c r="N583" s="297" t="s">
        <v>55</v>
      </c>
      <c r="O583" s="26"/>
      <c r="P583" s="298">
        <f>O583*H583</f>
        <v>0</v>
      </c>
      <c r="Q583" s="298">
        <v>0</v>
      </c>
      <c r="R583" s="298">
        <f>Q583*H583</f>
        <v>0</v>
      </c>
      <c r="S583" s="298">
        <v>0</v>
      </c>
      <c r="T583" s="299">
        <f>S583*H583</f>
        <v>0</v>
      </c>
      <c r="AR583" s="5" t="s">
        <v>150</v>
      </c>
      <c r="AT583" s="5" t="s">
        <v>146</v>
      </c>
      <c r="AU583" s="5" t="s">
        <v>25</v>
      </c>
      <c r="AY583" s="5" t="s">
        <v>144</v>
      </c>
      <c r="BE583" s="208">
        <f>IF(N583="základní",J583,0)</f>
        <v>0</v>
      </c>
      <c r="BF583" s="208">
        <f>IF(N583="snížená",J583,0)</f>
        <v>0</v>
      </c>
      <c r="BG583" s="208">
        <f>IF(N583="zákl. přenesená",J583,0)</f>
        <v>0</v>
      </c>
      <c r="BH583" s="208">
        <f>IF(N583="sníž. přenesená",J583,0)</f>
        <v>0</v>
      </c>
      <c r="BI583" s="208">
        <f>IF(N583="nulová",J583,0)</f>
        <v>0</v>
      </c>
      <c r="BJ583" s="5" t="s">
        <v>26</v>
      </c>
      <c r="BK583" s="208">
        <f>ROUND(I583*H583,2)</f>
        <v>0</v>
      </c>
      <c r="BL583" s="5" t="s">
        <v>150</v>
      </c>
      <c r="BM583" s="5" t="s">
        <v>798</v>
      </c>
    </row>
    <row r="584" spans="2:47" s="32" customFormat="1" ht="22.5">
      <c r="B584" s="25"/>
      <c r="D584" s="300" t="s">
        <v>152</v>
      </c>
      <c r="F584" s="301" t="s">
        <v>153</v>
      </c>
      <c r="I584" s="209"/>
      <c r="L584" s="25"/>
      <c r="M584" s="210"/>
      <c r="N584" s="26"/>
      <c r="O584" s="26"/>
      <c r="P584" s="26"/>
      <c r="Q584" s="26"/>
      <c r="R584" s="26"/>
      <c r="S584" s="26"/>
      <c r="T584" s="60"/>
      <c r="AT584" s="5" t="s">
        <v>152</v>
      </c>
      <c r="AU584" s="5" t="s">
        <v>25</v>
      </c>
    </row>
    <row r="585" spans="2:65" s="32" customFormat="1" ht="16.5" customHeight="1">
      <c r="B585" s="200"/>
      <c r="C585" s="201" t="s">
        <v>799</v>
      </c>
      <c r="D585" s="201" t="s">
        <v>146</v>
      </c>
      <c r="E585" s="202" t="s">
        <v>800</v>
      </c>
      <c r="F585" s="203" t="s">
        <v>801</v>
      </c>
      <c r="G585" s="204" t="s">
        <v>298</v>
      </c>
      <c r="H585" s="205">
        <v>24</v>
      </c>
      <c r="I585" s="206"/>
      <c r="J585" s="207">
        <f>ROUND(I585*H585,2)</f>
        <v>0</v>
      </c>
      <c r="K585" s="203" t="s">
        <v>1525</v>
      </c>
      <c r="L585" s="25"/>
      <c r="M585" s="296" t="s">
        <v>5</v>
      </c>
      <c r="N585" s="297" t="s">
        <v>55</v>
      </c>
      <c r="O585" s="26"/>
      <c r="P585" s="298">
        <f>O585*H585</f>
        <v>0</v>
      </c>
      <c r="Q585" s="298">
        <v>0</v>
      </c>
      <c r="R585" s="298">
        <f>Q585*H585</f>
        <v>0</v>
      </c>
      <c r="S585" s="298">
        <v>0</v>
      </c>
      <c r="T585" s="299">
        <f>S585*H585</f>
        <v>0</v>
      </c>
      <c r="AR585" s="5" t="s">
        <v>150</v>
      </c>
      <c r="AT585" s="5" t="s">
        <v>146</v>
      </c>
      <c r="AU585" s="5" t="s">
        <v>25</v>
      </c>
      <c r="AY585" s="5" t="s">
        <v>144</v>
      </c>
      <c r="BE585" s="208">
        <f>IF(N585="základní",J585,0)</f>
        <v>0</v>
      </c>
      <c r="BF585" s="208">
        <f>IF(N585="snížená",J585,0)</f>
        <v>0</v>
      </c>
      <c r="BG585" s="208">
        <f>IF(N585="zákl. přenesená",J585,0)</f>
        <v>0</v>
      </c>
      <c r="BH585" s="208">
        <f>IF(N585="sníž. přenesená",J585,0)</f>
        <v>0</v>
      </c>
      <c r="BI585" s="208">
        <f>IF(N585="nulová",J585,0)</f>
        <v>0</v>
      </c>
      <c r="BJ585" s="5" t="s">
        <v>26</v>
      </c>
      <c r="BK585" s="208">
        <f>ROUND(I585*H585,2)</f>
        <v>0</v>
      </c>
      <c r="BL585" s="5" t="s">
        <v>150</v>
      </c>
      <c r="BM585" s="5" t="s">
        <v>802</v>
      </c>
    </row>
    <row r="586" spans="2:47" s="32" customFormat="1" ht="22.5">
      <c r="B586" s="25"/>
      <c r="D586" s="300" t="s">
        <v>152</v>
      </c>
      <c r="F586" s="301" t="s">
        <v>153</v>
      </c>
      <c r="I586" s="209"/>
      <c r="L586" s="25"/>
      <c r="M586" s="210"/>
      <c r="N586" s="26"/>
      <c r="O586" s="26"/>
      <c r="P586" s="26"/>
      <c r="Q586" s="26"/>
      <c r="R586" s="26"/>
      <c r="S586" s="26"/>
      <c r="T586" s="60"/>
      <c r="AT586" s="5" t="s">
        <v>152</v>
      </c>
      <c r="AU586" s="5" t="s">
        <v>25</v>
      </c>
    </row>
    <row r="587" spans="2:51" s="32" customFormat="1" ht="12.75">
      <c r="B587" s="25"/>
      <c r="D587" s="300" t="s">
        <v>154</v>
      </c>
      <c r="E587" s="5" t="s">
        <v>5</v>
      </c>
      <c r="F587" s="302" t="s">
        <v>680</v>
      </c>
      <c r="H587" s="303">
        <v>24</v>
      </c>
      <c r="I587" s="209"/>
      <c r="L587" s="25"/>
      <c r="M587" s="210"/>
      <c r="N587" s="26"/>
      <c r="O587" s="26"/>
      <c r="P587" s="26"/>
      <c r="Q587" s="26"/>
      <c r="R587" s="26"/>
      <c r="S587" s="26"/>
      <c r="T587" s="60"/>
      <c r="AT587" s="5" t="s">
        <v>154</v>
      </c>
      <c r="AU587" s="5" t="s">
        <v>25</v>
      </c>
      <c r="AV587" s="32" t="s">
        <v>25</v>
      </c>
      <c r="AW587" s="32" t="s">
        <v>47</v>
      </c>
      <c r="AX587" s="32" t="s">
        <v>26</v>
      </c>
      <c r="AY587" s="5" t="s">
        <v>144</v>
      </c>
    </row>
    <row r="588" spans="2:65" s="32" customFormat="1" ht="16.5" customHeight="1">
      <c r="B588" s="200"/>
      <c r="C588" s="201" t="s">
        <v>803</v>
      </c>
      <c r="D588" s="201" t="s">
        <v>146</v>
      </c>
      <c r="E588" s="202" t="s">
        <v>804</v>
      </c>
      <c r="F588" s="203" t="s">
        <v>805</v>
      </c>
      <c r="G588" s="204" t="s">
        <v>298</v>
      </c>
      <c r="H588" s="205">
        <v>32</v>
      </c>
      <c r="I588" s="206"/>
      <c r="J588" s="207">
        <f>ROUND(I588*H588,2)</f>
        <v>0</v>
      </c>
      <c r="K588" s="203" t="s">
        <v>1525</v>
      </c>
      <c r="L588" s="25"/>
      <c r="M588" s="296" t="s">
        <v>5</v>
      </c>
      <c r="N588" s="297" t="s">
        <v>55</v>
      </c>
      <c r="O588" s="26"/>
      <c r="P588" s="298">
        <f>O588*H588</f>
        <v>0</v>
      </c>
      <c r="Q588" s="298">
        <v>0</v>
      </c>
      <c r="R588" s="298">
        <f>Q588*H588</f>
        <v>0</v>
      </c>
      <c r="S588" s="298">
        <v>0</v>
      </c>
      <c r="T588" s="299">
        <f>S588*H588</f>
        <v>0</v>
      </c>
      <c r="AR588" s="5" t="s">
        <v>150</v>
      </c>
      <c r="AT588" s="5" t="s">
        <v>146</v>
      </c>
      <c r="AU588" s="5" t="s">
        <v>25</v>
      </c>
      <c r="AY588" s="5" t="s">
        <v>144</v>
      </c>
      <c r="BE588" s="208">
        <f>IF(N588="základní",J588,0)</f>
        <v>0</v>
      </c>
      <c r="BF588" s="208">
        <f>IF(N588="snížená",J588,0)</f>
        <v>0</v>
      </c>
      <c r="BG588" s="208">
        <f>IF(N588="zákl. přenesená",J588,0)</f>
        <v>0</v>
      </c>
      <c r="BH588" s="208">
        <f>IF(N588="sníž. přenesená",J588,0)</f>
        <v>0</v>
      </c>
      <c r="BI588" s="208">
        <f>IF(N588="nulová",J588,0)</f>
        <v>0</v>
      </c>
      <c r="BJ588" s="5" t="s">
        <v>26</v>
      </c>
      <c r="BK588" s="208">
        <f>ROUND(I588*H588,2)</f>
        <v>0</v>
      </c>
      <c r="BL588" s="5" t="s">
        <v>150</v>
      </c>
      <c r="BM588" s="5" t="s">
        <v>806</v>
      </c>
    </row>
    <row r="589" spans="2:47" s="32" customFormat="1" ht="22.5">
      <c r="B589" s="25"/>
      <c r="D589" s="300" t="s">
        <v>152</v>
      </c>
      <c r="F589" s="301" t="s">
        <v>153</v>
      </c>
      <c r="I589" s="209"/>
      <c r="L589" s="25"/>
      <c r="M589" s="210"/>
      <c r="N589" s="26"/>
      <c r="O589" s="26"/>
      <c r="P589" s="26"/>
      <c r="Q589" s="26"/>
      <c r="R589" s="26"/>
      <c r="S589" s="26"/>
      <c r="T589" s="60"/>
      <c r="AT589" s="5" t="s">
        <v>152</v>
      </c>
      <c r="AU589" s="5" t="s">
        <v>25</v>
      </c>
    </row>
    <row r="590" spans="2:51" s="32" customFormat="1" ht="12.75">
      <c r="B590" s="25"/>
      <c r="D590" s="300" t="s">
        <v>154</v>
      </c>
      <c r="E590" s="5" t="s">
        <v>5</v>
      </c>
      <c r="F590" s="302" t="s">
        <v>807</v>
      </c>
      <c r="H590" s="303">
        <v>32</v>
      </c>
      <c r="I590" s="209"/>
      <c r="L590" s="25"/>
      <c r="M590" s="210"/>
      <c r="N590" s="26"/>
      <c r="O590" s="26"/>
      <c r="P590" s="26"/>
      <c r="Q590" s="26"/>
      <c r="R590" s="26"/>
      <c r="S590" s="26"/>
      <c r="T590" s="60"/>
      <c r="AT590" s="5" t="s">
        <v>154</v>
      </c>
      <c r="AU590" s="5" t="s">
        <v>25</v>
      </c>
      <c r="AV590" s="32" t="s">
        <v>25</v>
      </c>
      <c r="AW590" s="32" t="s">
        <v>47</v>
      </c>
      <c r="AX590" s="32" t="s">
        <v>26</v>
      </c>
      <c r="AY590" s="5" t="s">
        <v>144</v>
      </c>
    </row>
    <row r="591" spans="2:65" s="32" customFormat="1" ht="25.5" customHeight="1">
      <c r="B591" s="200"/>
      <c r="C591" s="201" t="s">
        <v>808</v>
      </c>
      <c r="D591" s="201" t="s">
        <v>146</v>
      </c>
      <c r="E591" s="202" t="s">
        <v>809</v>
      </c>
      <c r="F591" s="203" t="s">
        <v>810</v>
      </c>
      <c r="G591" s="204" t="s">
        <v>298</v>
      </c>
      <c r="H591" s="205">
        <v>4</v>
      </c>
      <c r="I591" s="206"/>
      <c r="J591" s="207">
        <f>ROUND(I591*H591,2)</f>
        <v>0</v>
      </c>
      <c r="K591" s="203" t="s">
        <v>1525</v>
      </c>
      <c r="L591" s="25"/>
      <c r="M591" s="296" t="s">
        <v>5</v>
      </c>
      <c r="N591" s="297" t="s">
        <v>55</v>
      </c>
      <c r="O591" s="26"/>
      <c r="P591" s="298">
        <f>O591*H591</f>
        <v>0</v>
      </c>
      <c r="Q591" s="298">
        <v>0</v>
      </c>
      <c r="R591" s="298">
        <f>Q591*H591</f>
        <v>0</v>
      </c>
      <c r="S591" s="298">
        <v>0</v>
      </c>
      <c r="T591" s="299">
        <f>S591*H591</f>
        <v>0</v>
      </c>
      <c r="AR591" s="5" t="s">
        <v>150</v>
      </c>
      <c r="AT591" s="5" t="s">
        <v>146</v>
      </c>
      <c r="AU591" s="5" t="s">
        <v>25</v>
      </c>
      <c r="AY591" s="5" t="s">
        <v>144</v>
      </c>
      <c r="BE591" s="208">
        <f>IF(N591="základní",J591,0)</f>
        <v>0</v>
      </c>
      <c r="BF591" s="208">
        <f>IF(N591="snížená",J591,0)</f>
        <v>0</v>
      </c>
      <c r="BG591" s="208">
        <f>IF(N591="zákl. přenesená",J591,0)</f>
        <v>0</v>
      </c>
      <c r="BH591" s="208">
        <f>IF(N591="sníž. přenesená",J591,0)</f>
        <v>0</v>
      </c>
      <c r="BI591" s="208">
        <f>IF(N591="nulová",J591,0)</f>
        <v>0</v>
      </c>
      <c r="BJ591" s="5" t="s">
        <v>26</v>
      </c>
      <c r="BK591" s="208">
        <f>ROUND(I591*H591,2)</f>
        <v>0</v>
      </c>
      <c r="BL591" s="5" t="s">
        <v>150</v>
      </c>
      <c r="BM591" s="5" t="s">
        <v>811</v>
      </c>
    </row>
    <row r="592" spans="2:47" s="32" customFormat="1" ht="22.5">
      <c r="B592" s="25"/>
      <c r="D592" s="300" t="s">
        <v>152</v>
      </c>
      <c r="F592" s="301" t="s">
        <v>153</v>
      </c>
      <c r="I592" s="209"/>
      <c r="L592" s="25"/>
      <c r="M592" s="210"/>
      <c r="N592" s="26"/>
      <c r="O592" s="26"/>
      <c r="P592" s="26"/>
      <c r="Q592" s="26"/>
      <c r="R592" s="26"/>
      <c r="S592" s="26"/>
      <c r="T592" s="60"/>
      <c r="AT592" s="5" t="s">
        <v>152</v>
      </c>
      <c r="AU592" s="5" t="s">
        <v>25</v>
      </c>
    </row>
    <row r="593" spans="2:63" s="284" customFormat="1" ht="29.25" customHeight="1">
      <c r="B593" s="283"/>
      <c r="D593" s="285" t="s">
        <v>82</v>
      </c>
      <c r="E593" s="294" t="s">
        <v>201</v>
      </c>
      <c r="F593" s="294" t="s">
        <v>812</v>
      </c>
      <c r="I593" s="287"/>
      <c r="J593" s="295">
        <f>BK593</f>
        <v>0</v>
      </c>
      <c r="L593" s="283"/>
      <c r="M593" s="289"/>
      <c r="N593" s="290"/>
      <c r="O593" s="290"/>
      <c r="P593" s="291">
        <f>SUM(P594:P644)</f>
        <v>0</v>
      </c>
      <c r="Q593" s="290"/>
      <c r="R593" s="291">
        <f>SUM(R594:R644)</f>
        <v>7.278135000000001</v>
      </c>
      <c r="S593" s="290"/>
      <c r="T593" s="292">
        <f>SUM(T594:T644)</f>
        <v>0</v>
      </c>
      <c r="AR593" s="285" t="s">
        <v>26</v>
      </c>
      <c r="AT593" s="293" t="s">
        <v>82</v>
      </c>
      <c r="AU593" s="293" t="s">
        <v>26</v>
      </c>
      <c r="AY593" s="285" t="s">
        <v>144</v>
      </c>
      <c r="BK593" s="208">
        <f>SUM(BK594:BK644)</f>
        <v>0</v>
      </c>
    </row>
    <row r="594" spans="2:65" s="32" customFormat="1" ht="25.5" customHeight="1">
      <c r="B594" s="200"/>
      <c r="C594" s="201" t="s">
        <v>813</v>
      </c>
      <c r="D594" s="201" t="s">
        <v>146</v>
      </c>
      <c r="E594" s="202" t="s">
        <v>814</v>
      </c>
      <c r="F594" s="203" t="s">
        <v>815</v>
      </c>
      <c r="G594" s="204" t="s">
        <v>204</v>
      </c>
      <c r="H594" s="205">
        <v>40</v>
      </c>
      <c r="I594" s="206"/>
      <c r="J594" s="207">
        <f>ROUND(I594*H594,2)</f>
        <v>0</v>
      </c>
      <c r="K594" s="203" t="s">
        <v>1525</v>
      </c>
      <c r="L594" s="25"/>
      <c r="M594" s="296" t="s">
        <v>5</v>
      </c>
      <c r="N594" s="297" t="s">
        <v>55</v>
      </c>
      <c r="O594" s="26"/>
      <c r="P594" s="298">
        <f>O594*H594</f>
        <v>0</v>
      </c>
      <c r="Q594" s="298">
        <v>0.1554</v>
      </c>
      <c r="R594" s="298">
        <f>Q594*H594</f>
        <v>6.216</v>
      </c>
      <c r="S594" s="298">
        <v>0</v>
      </c>
      <c r="T594" s="299">
        <f>S594*H594</f>
        <v>0</v>
      </c>
      <c r="AR594" s="5" t="s">
        <v>150</v>
      </c>
      <c r="AT594" s="5" t="s">
        <v>146</v>
      </c>
      <c r="AU594" s="5" t="s">
        <v>25</v>
      </c>
      <c r="AY594" s="5" t="s">
        <v>144</v>
      </c>
      <c r="BE594" s="208">
        <f>IF(N594="základní",J594,0)</f>
        <v>0</v>
      </c>
      <c r="BF594" s="208">
        <f>IF(N594="snížená",J594,0)</f>
        <v>0</v>
      </c>
      <c r="BG594" s="208">
        <f>IF(N594="zákl. přenesená",J594,0)</f>
        <v>0</v>
      </c>
      <c r="BH594" s="208">
        <f>IF(N594="sníž. přenesená",J594,0)</f>
        <v>0</v>
      </c>
      <c r="BI594" s="208">
        <f>IF(N594="nulová",J594,0)</f>
        <v>0</v>
      </c>
      <c r="BJ594" s="5" t="s">
        <v>26</v>
      </c>
      <c r="BK594" s="208">
        <f>ROUND(I594*H594,2)</f>
        <v>0</v>
      </c>
      <c r="BL594" s="5" t="s">
        <v>150</v>
      </c>
      <c r="BM594" s="5" t="s">
        <v>816</v>
      </c>
    </row>
    <row r="595" spans="2:47" s="32" customFormat="1" ht="22.5">
      <c r="B595" s="25"/>
      <c r="D595" s="300" t="s">
        <v>159</v>
      </c>
      <c r="F595" s="214" t="s">
        <v>817</v>
      </c>
      <c r="I595" s="209"/>
      <c r="L595" s="25"/>
      <c r="M595" s="210"/>
      <c r="N595" s="26"/>
      <c r="O595" s="26"/>
      <c r="P595" s="26"/>
      <c r="Q595" s="26"/>
      <c r="R595" s="26"/>
      <c r="S595" s="26"/>
      <c r="T595" s="60"/>
      <c r="AT595" s="5" t="s">
        <v>159</v>
      </c>
      <c r="AU595" s="5" t="s">
        <v>25</v>
      </c>
    </row>
    <row r="596" spans="2:47" s="32" customFormat="1" ht="22.5">
      <c r="B596" s="25"/>
      <c r="D596" s="300" t="s">
        <v>152</v>
      </c>
      <c r="F596" s="301" t="s">
        <v>153</v>
      </c>
      <c r="I596" s="209"/>
      <c r="L596" s="25"/>
      <c r="M596" s="210"/>
      <c r="N596" s="26"/>
      <c r="O596" s="26"/>
      <c r="P596" s="26"/>
      <c r="Q596" s="26"/>
      <c r="R596" s="26"/>
      <c r="S596" s="26"/>
      <c r="T596" s="60"/>
      <c r="AT596" s="5" t="s">
        <v>152</v>
      </c>
      <c r="AU596" s="5" t="s">
        <v>25</v>
      </c>
    </row>
    <row r="597" spans="2:65" s="32" customFormat="1" ht="16.5" customHeight="1">
      <c r="B597" s="200"/>
      <c r="C597" s="201" t="s">
        <v>818</v>
      </c>
      <c r="D597" s="201" t="s">
        <v>275</v>
      </c>
      <c r="E597" s="202" t="s">
        <v>819</v>
      </c>
      <c r="F597" s="203" t="s">
        <v>820</v>
      </c>
      <c r="G597" s="204" t="s">
        <v>204</v>
      </c>
      <c r="H597" s="205">
        <v>4</v>
      </c>
      <c r="I597" s="206"/>
      <c r="J597" s="207">
        <f>ROUND(I597*H597,2)</f>
        <v>0</v>
      </c>
      <c r="K597" s="203" t="s">
        <v>1525</v>
      </c>
      <c r="L597" s="25"/>
      <c r="M597" s="296" t="s">
        <v>5</v>
      </c>
      <c r="N597" s="297" t="s">
        <v>55</v>
      </c>
      <c r="O597" s="26"/>
      <c r="P597" s="298">
        <f>O597*H597</f>
        <v>0</v>
      </c>
      <c r="Q597" s="298">
        <v>0.0821</v>
      </c>
      <c r="R597" s="298">
        <f>Q597*H597</f>
        <v>0.3284</v>
      </c>
      <c r="S597" s="298">
        <v>0</v>
      </c>
      <c r="T597" s="299">
        <f>S597*H597</f>
        <v>0</v>
      </c>
      <c r="AR597" s="5" t="s">
        <v>195</v>
      </c>
      <c r="AT597" s="5" t="s">
        <v>275</v>
      </c>
      <c r="AU597" s="5" t="s">
        <v>25</v>
      </c>
      <c r="AY597" s="5" t="s">
        <v>144</v>
      </c>
      <c r="BE597" s="208">
        <f>IF(N597="základní",J597,0)</f>
        <v>0</v>
      </c>
      <c r="BF597" s="208">
        <f>IF(N597="snížená",J597,0)</f>
        <v>0</v>
      </c>
      <c r="BG597" s="208">
        <f>IF(N597="zákl. přenesená",J597,0)</f>
        <v>0</v>
      </c>
      <c r="BH597" s="208">
        <f>IF(N597="sníž. přenesená",J597,0)</f>
        <v>0</v>
      </c>
      <c r="BI597" s="208">
        <f>IF(N597="nulová",J597,0)</f>
        <v>0</v>
      </c>
      <c r="BJ597" s="5" t="s">
        <v>26</v>
      </c>
      <c r="BK597" s="208">
        <f>ROUND(I597*H597,2)</f>
        <v>0</v>
      </c>
      <c r="BL597" s="5" t="s">
        <v>150</v>
      </c>
      <c r="BM597" s="5" t="s">
        <v>821</v>
      </c>
    </row>
    <row r="598" spans="2:47" s="32" customFormat="1" ht="22.5">
      <c r="B598" s="25"/>
      <c r="D598" s="300" t="s">
        <v>152</v>
      </c>
      <c r="F598" s="301" t="s">
        <v>153</v>
      </c>
      <c r="I598" s="209"/>
      <c r="L598" s="25"/>
      <c r="M598" s="210"/>
      <c r="N598" s="26"/>
      <c r="O598" s="26"/>
      <c r="P598" s="26"/>
      <c r="Q598" s="26"/>
      <c r="R598" s="26"/>
      <c r="S598" s="26"/>
      <c r="T598" s="60"/>
      <c r="AT598" s="5" t="s">
        <v>152</v>
      </c>
      <c r="AU598" s="5" t="s">
        <v>25</v>
      </c>
    </row>
    <row r="599" spans="2:51" s="32" customFormat="1" ht="12.75">
      <c r="B599" s="25"/>
      <c r="D599" s="300" t="s">
        <v>154</v>
      </c>
      <c r="F599" s="302" t="s">
        <v>822</v>
      </c>
      <c r="H599" s="303">
        <v>4</v>
      </c>
      <c r="I599" s="209"/>
      <c r="L599" s="25"/>
      <c r="M599" s="210"/>
      <c r="N599" s="26"/>
      <c r="O599" s="26"/>
      <c r="P599" s="26"/>
      <c r="Q599" s="26"/>
      <c r="R599" s="26"/>
      <c r="S599" s="26"/>
      <c r="T599" s="60"/>
      <c r="AT599" s="5" t="s">
        <v>154</v>
      </c>
      <c r="AU599" s="5" t="s">
        <v>25</v>
      </c>
      <c r="AV599" s="32" t="s">
        <v>25</v>
      </c>
      <c r="AW599" s="32" t="s">
        <v>6</v>
      </c>
      <c r="AX599" s="32" t="s">
        <v>26</v>
      </c>
      <c r="AY599" s="5" t="s">
        <v>144</v>
      </c>
    </row>
    <row r="600" spans="2:65" s="32" customFormat="1" ht="16.5" customHeight="1">
      <c r="B600" s="200"/>
      <c r="C600" s="201" t="s">
        <v>823</v>
      </c>
      <c r="D600" s="201" t="s">
        <v>146</v>
      </c>
      <c r="E600" s="202" t="s">
        <v>824</v>
      </c>
      <c r="F600" s="203" t="s">
        <v>825</v>
      </c>
      <c r="G600" s="204" t="s">
        <v>204</v>
      </c>
      <c r="H600" s="205">
        <v>1110</v>
      </c>
      <c r="I600" s="206"/>
      <c r="J600" s="207">
        <f>ROUND(I600*H600,2)</f>
        <v>0</v>
      </c>
      <c r="K600" s="203" t="s">
        <v>1525</v>
      </c>
      <c r="L600" s="25"/>
      <c r="M600" s="296" t="s">
        <v>5</v>
      </c>
      <c r="N600" s="297" t="s">
        <v>55</v>
      </c>
      <c r="O600" s="26"/>
      <c r="P600" s="298">
        <f>O600*H600</f>
        <v>0</v>
      </c>
      <c r="Q600" s="298">
        <v>0</v>
      </c>
      <c r="R600" s="298">
        <f>Q600*H600</f>
        <v>0</v>
      </c>
      <c r="S600" s="298">
        <v>0</v>
      </c>
      <c r="T600" s="299">
        <f>S600*H600</f>
        <v>0</v>
      </c>
      <c r="AR600" s="5" t="s">
        <v>150</v>
      </c>
      <c r="AT600" s="5" t="s">
        <v>146</v>
      </c>
      <c r="AU600" s="5" t="s">
        <v>25</v>
      </c>
      <c r="AY600" s="5" t="s">
        <v>144</v>
      </c>
      <c r="BE600" s="208">
        <f>IF(N600="základní",J600,0)</f>
        <v>0</v>
      </c>
      <c r="BF600" s="208">
        <f>IF(N600="snížená",J600,0)</f>
        <v>0</v>
      </c>
      <c r="BG600" s="208">
        <f>IF(N600="zákl. přenesená",J600,0)</f>
        <v>0</v>
      </c>
      <c r="BH600" s="208">
        <f>IF(N600="sníž. přenesená",J600,0)</f>
        <v>0</v>
      </c>
      <c r="BI600" s="208">
        <f>IF(N600="nulová",J600,0)</f>
        <v>0</v>
      </c>
      <c r="BJ600" s="5" t="s">
        <v>26</v>
      </c>
      <c r="BK600" s="208">
        <f>ROUND(I600*H600,2)</f>
        <v>0</v>
      </c>
      <c r="BL600" s="5" t="s">
        <v>150</v>
      </c>
      <c r="BM600" s="5" t="s">
        <v>826</v>
      </c>
    </row>
    <row r="601" spans="2:47" s="32" customFormat="1" ht="12.75">
      <c r="B601" s="25"/>
      <c r="D601" s="300" t="s">
        <v>159</v>
      </c>
      <c r="F601" s="214" t="s">
        <v>827</v>
      </c>
      <c r="I601" s="209"/>
      <c r="L601" s="25"/>
      <c r="M601" s="210"/>
      <c r="N601" s="26"/>
      <c r="O601" s="26"/>
      <c r="P601" s="26"/>
      <c r="Q601" s="26"/>
      <c r="R601" s="26"/>
      <c r="S601" s="26"/>
      <c r="T601" s="60"/>
      <c r="AT601" s="5" t="s">
        <v>159</v>
      </c>
      <c r="AU601" s="5" t="s">
        <v>25</v>
      </c>
    </row>
    <row r="602" spans="2:47" s="32" customFormat="1" ht="22.5">
      <c r="B602" s="25"/>
      <c r="D602" s="300" t="s">
        <v>152</v>
      </c>
      <c r="F602" s="301" t="s">
        <v>153</v>
      </c>
      <c r="I602" s="209"/>
      <c r="L602" s="25"/>
      <c r="M602" s="210"/>
      <c r="N602" s="26"/>
      <c r="O602" s="26"/>
      <c r="P602" s="26"/>
      <c r="Q602" s="26"/>
      <c r="R602" s="26"/>
      <c r="S602" s="26"/>
      <c r="T602" s="60"/>
      <c r="AT602" s="5" t="s">
        <v>152</v>
      </c>
      <c r="AU602" s="5" t="s">
        <v>25</v>
      </c>
    </row>
    <row r="603" spans="2:51" s="32" customFormat="1" ht="12.75">
      <c r="B603" s="25"/>
      <c r="D603" s="300" t="s">
        <v>154</v>
      </c>
      <c r="E603" s="5" t="s">
        <v>5</v>
      </c>
      <c r="F603" s="302" t="s">
        <v>596</v>
      </c>
      <c r="H603" s="303">
        <v>432</v>
      </c>
      <c r="I603" s="209"/>
      <c r="L603" s="25"/>
      <c r="M603" s="210"/>
      <c r="N603" s="26"/>
      <c r="O603" s="26"/>
      <c r="P603" s="26"/>
      <c r="Q603" s="26"/>
      <c r="R603" s="26"/>
      <c r="S603" s="26"/>
      <c r="T603" s="60"/>
      <c r="AT603" s="5" t="s">
        <v>154</v>
      </c>
      <c r="AU603" s="5" t="s">
        <v>25</v>
      </c>
      <c r="AV603" s="32" t="s">
        <v>25</v>
      </c>
      <c r="AW603" s="32" t="s">
        <v>47</v>
      </c>
      <c r="AX603" s="32" t="s">
        <v>83</v>
      </c>
      <c r="AY603" s="5" t="s">
        <v>144</v>
      </c>
    </row>
    <row r="604" spans="2:51" s="32" customFormat="1" ht="12.75">
      <c r="B604" s="25"/>
      <c r="D604" s="300" t="s">
        <v>154</v>
      </c>
      <c r="E604" s="5" t="s">
        <v>5</v>
      </c>
      <c r="F604" s="302" t="s">
        <v>597</v>
      </c>
      <c r="H604" s="303">
        <v>70</v>
      </c>
      <c r="I604" s="209"/>
      <c r="L604" s="25"/>
      <c r="M604" s="210"/>
      <c r="N604" s="26"/>
      <c r="O604" s="26"/>
      <c r="P604" s="26"/>
      <c r="Q604" s="26"/>
      <c r="R604" s="26"/>
      <c r="S604" s="26"/>
      <c r="T604" s="60"/>
      <c r="AT604" s="5" t="s">
        <v>154</v>
      </c>
      <c r="AU604" s="5" t="s">
        <v>25</v>
      </c>
      <c r="AV604" s="32" t="s">
        <v>25</v>
      </c>
      <c r="AW604" s="32" t="s">
        <v>47</v>
      </c>
      <c r="AX604" s="32" t="s">
        <v>83</v>
      </c>
      <c r="AY604" s="5" t="s">
        <v>144</v>
      </c>
    </row>
    <row r="605" spans="2:51" s="32" customFormat="1" ht="12.75">
      <c r="B605" s="25"/>
      <c r="D605" s="300" t="s">
        <v>154</v>
      </c>
      <c r="E605" s="5" t="s">
        <v>5</v>
      </c>
      <c r="F605" s="302" t="s">
        <v>828</v>
      </c>
      <c r="H605" s="303">
        <v>134.6</v>
      </c>
      <c r="I605" s="209"/>
      <c r="L605" s="25"/>
      <c r="M605" s="210"/>
      <c r="N605" s="26"/>
      <c r="O605" s="26"/>
      <c r="P605" s="26"/>
      <c r="Q605" s="26"/>
      <c r="R605" s="26"/>
      <c r="S605" s="26"/>
      <c r="T605" s="60"/>
      <c r="AT605" s="5" t="s">
        <v>154</v>
      </c>
      <c r="AU605" s="5" t="s">
        <v>25</v>
      </c>
      <c r="AV605" s="32" t="s">
        <v>25</v>
      </c>
      <c r="AW605" s="32" t="s">
        <v>47</v>
      </c>
      <c r="AX605" s="32" t="s">
        <v>83</v>
      </c>
      <c r="AY605" s="5" t="s">
        <v>144</v>
      </c>
    </row>
    <row r="606" spans="2:51" s="32" customFormat="1" ht="12.75">
      <c r="B606" s="25"/>
      <c r="D606" s="300" t="s">
        <v>154</v>
      </c>
      <c r="E606" s="5" t="s">
        <v>5</v>
      </c>
      <c r="F606" s="302" t="s">
        <v>829</v>
      </c>
      <c r="H606" s="303">
        <v>130</v>
      </c>
      <c r="I606" s="209"/>
      <c r="L606" s="25"/>
      <c r="M606" s="210"/>
      <c r="N606" s="26"/>
      <c r="O606" s="26"/>
      <c r="P606" s="26"/>
      <c r="Q606" s="26"/>
      <c r="R606" s="26"/>
      <c r="S606" s="26"/>
      <c r="T606" s="60"/>
      <c r="AT606" s="5" t="s">
        <v>154</v>
      </c>
      <c r="AU606" s="5" t="s">
        <v>25</v>
      </c>
      <c r="AV606" s="32" t="s">
        <v>25</v>
      </c>
      <c r="AW606" s="32" t="s">
        <v>47</v>
      </c>
      <c r="AX606" s="32" t="s">
        <v>83</v>
      </c>
      <c r="AY606" s="5" t="s">
        <v>144</v>
      </c>
    </row>
    <row r="607" spans="2:51" s="32" customFormat="1" ht="12.75">
      <c r="B607" s="25"/>
      <c r="D607" s="300" t="s">
        <v>154</v>
      </c>
      <c r="E607" s="5" t="s">
        <v>5</v>
      </c>
      <c r="F607" s="302" t="s">
        <v>600</v>
      </c>
      <c r="H607" s="303">
        <v>192.72</v>
      </c>
      <c r="I607" s="209"/>
      <c r="L607" s="25"/>
      <c r="M607" s="210"/>
      <c r="N607" s="26"/>
      <c r="O607" s="26"/>
      <c r="P607" s="26"/>
      <c r="Q607" s="26"/>
      <c r="R607" s="26"/>
      <c r="S607" s="26"/>
      <c r="T607" s="60"/>
      <c r="AT607" s="5" t="s">
        <v>154</v>
      </c>
      <c r="AU607" s="5" t="s">
        <v>25</v>
      </c>
      <c r="AV607" s="32" t="s">
        <v>25</v>
      </c>
      <c r="AW607" s="32" t="s">
        <v>47</v>
      </c>
      <c r="AX607" s="32" t="s">
        <v>83</v>
      </c>
      <c r="AY607" s="5" t="s">
        <v>144</v>
      </c>
    </row>
    <row r="608" spans="2:51" s="32" customFormat="1" ht="12.75">
      <c r="B608" s="25"/>
      <c r="D608" s="300" t="s">
        <v>154</v>
      </c>
      <c r="E608" s="5" t="s">
        <v>5</v>
      </c>
      <c r="F608" s="302" t="s">
        <v>601</v>
      </c>
      <c r="H608" s="303">
        <v>150</v>
      </c>
      <c r="I608" s="209"/>
      <c r="L608" s="25"/>
      <c r="M608" s="210"/>
      <c r="N608" s="26"/>
      <c r="O608" s="26"/>
      <c r="P608" s="26"/>
      <c r="Q608" s="26"/>
      <c r="R608" s="26"/>
      <c r="S608" s="26"/>
      <c r="T608" s="60"/>
      <c r="AT608" s="5" t="s">
        <v>154</v>
      </c>
      <c r="AU608" s="5" t="s">
        <v>25</v>
      </c>
      <c r="AV608" s="32" t="s">
        <v>25</v>
      </c>
      <c r="AW608" s="32" t="s">
        <v>47</v>
      </c>
      <c r="AX608" s="32" t="s">
        <v>83</v>
      </c>
      <c r="AY608" s="5" t="s">
        <v>144</v>
      </c>
    </row>
    <row r="609" spans="2:51" s="32" customFormat="1" ht="12.75">
      <c r="B609" s="25"/>
      <c r="D609" s="300" t="s">
        <v>154</v>
      </c>
      <c r="E609" s="5" t="s">
        <v>5</v>
      </c>
      <c r="F609" s="302" t="s">
        <v>188</v>
      </c>
      <c r="H609" s="303">
        <v>1109.32</v>
      </c>
      <c r="I609" s="209"/>
      <c r="L609" s="25"/>
      <c r="M609" s="210"/>
      <c r="N609" s="26"/>
      <c r="O609" s="26"/>
      <c r="P609" s="26"/>
      <c r="Q609" s="26"/>
      <c r="R609" s="26"/>
      <c r="S609" s="26"/>
      <c r="T609" s="60"/>
      <c r="AT609" s="5" t="s">
        <v>154</v>
      </c>
      <c r="AU609" s="5" t="s">
        <v>25</v>
      </c>
      <c r="AV609" s="32" t="s">
        <v>150</v>
      </c>
      <c r="AW609" s="32" t="s">
        <v>47</v>
      </c>
      <c r="AX609" s="32" t="s">
        <v>83</v>
      </c>
      <c r="AY609" s="5" t="s">
        <v>144</v>
      </c>
    </row>
    <row r="610" spans="2:51" s="32" customFormat="1" ht="12.75">
      <c r="B610" s="25"/>
      <c r="D610" s="300" t="s">
        <v>154</v>
      </c>
      <c r="E610" s="5" t="s">
        <v>5</v>
      </c>
      <c r="F610" s="302" t="s">
        <v>602</v>
      </c>
      <c r="H610" s="303">
        <v>1110</v>
      </c>
      <c r="I610" s="209"/>
      <c r="L610" s="25"/>
      <c r="M610" s="210"/>
      <c r="N610" s="26"/>
      <c r="O610" s="26"/>
      <c r="P610" s="26"/>
      <c r="Q610" s="26"/>
      <c r="R610" s="26"/>
      <c r="S610" s="26"/>
      <c r="T610" s="60"/>
      <c r="AT610" s="5" t="s">
        <v>154</v>
      </c>
      <c r="AU610" s="5" t="s">
        <v>25</v>
      </c>
      <c r="AV610" s="32" t="s">
        <v>25</v>
      </c>
      <c r="AW610" s="32" t="s">
        <v>47</v>
      </c>
      <c r="AX610" s="32" t="s">
        <v>26</v>
      </c>
      <c r="AY610" s="5" t="s">
        <v>144</v>
      </c>
    </row>
    <row r="611" spans="2:65" s="32" customFormat="1" ht="25.5" customHeight="1">
      <c r="B611" s="200"/>
      <c r="C611" s="201" t="s">
        <v>830</v>
      </c>
      <c r="D611" s="201" t="s">
        <v>146</v>
      </c>
      <c r="E611" s="202" t="s">
        <v>831</v>
      </c>
      <c r="F611" s="203" t="s">
        <v>832</v>
      </c>
      <c r="G611" s="204" t="s">
        <v>204</v>
      </c>
      <c r="H611" s="205">
        <v>23</v>
      </c>
      <c r="I611" s="206"/>
      <c r="J611" s="207">
        <f>ROUND(I611*H611,2)</f>
        <v>0</v>
      </c>
      <c r="K611" s="203" t="s">
        <v>1525</v>
      </c>
      <c r="L611" s="25"/>
      <c r="M611" s="296" t="s">
        <v>5</v>
      </c>
      <c r="N611" s="297" t="s">
        <v>55</v>
      </c>
      <c r="O611" s="26"/>
      <c r="P611" s="298">
        <f>O611*H611</f>
        <v>0</v>
      </c>
      <c r="Q611" s="298">
        <v>3E-05</v>
      </c>
      <c r="R611" s="298">
        <f>Q611*H611</f>
        <v>0.00069</v>
      </c>
      <c r="S611" s="298">
        <v>0</v>
      </c>
      <c r="T611" s="299">
        <f>S611*H611</f>
        <v>0</v>
      </c>
      <c r="AR611" s="5" t="s">
        <v>150</v>
      </c>
      <c r="AT611" s="5" t="s">
        <v>146</v>
      </c>
      <c r="AU611" s="5" t="s">
        <v>25</v>
      </c>
      <c r="AY611" s="5" t="s">
        <v>144</v>
      </c>
      <c r="BE611" s="208">
        <f>IF(N611="základní",J611,0)</f>
        <v>0</v>
      </c>
      <c r="BF611" s="208">
        <f>IF(N611="snížená",J611,0)</f>
        <v>0</v>
      </c>
      <c r="BG611" s="208">
        <f>IF(N611="zákl. přenesená",J611,0)</f>
        <v>0</v>
      </c>
      <c r="BH611" s="208">
        <f>IF(N611="sníž. přenesená",J611,0)</f>
        <v>0</v>
      </c>
      <c r="BI611" s="208">
        <f>IF(N611="nulová",J611,0)</f>
        <v>0</v>
      </c>
      <c r="BJ611" s="5" t="s">
        <v>26</v>
      </c>
      <c r="BK611" s="208">
        <f>ROUND(I611*H611,2)</f>
        <v>0</v>
      </c>
      <c r="BL611" s="5" t="s">
        <v>150</v>
      </c>
      <c r="BM611" s="5" t="s">
        <v>833</v>
      </c>
    </row>
    <row r="612" spans="2:47" s="32" customFormat="1" ht="22.5">
      <c r="B612" s="25"/>
      <c r="D612" s="300" t="s">
        <v>152</v>
      </c>
      <c r="F612" s="301" t="s">
        <v>153</v>
      </c>
      <c r="I612" s="209"/>
      <c r="L612" s="25"/>
      <c r="M612" s="210"/>
      <c r="N612" s="26"/>
      <c r="O612" s="26"/>
      <c r="P612" s="26"/>
      <c r="Q612" s="26"/>
      <c r="R612" s="26"/>
      <c r="S612" s="26"/>
      <c r="T612" s="60"/>
      <c r="AT612" s="5" t="s">
        <v>152</v>
      </c>
      <c r="AU612" s="5" t="s">
        <v>25</v>
      </c>
    </row>
    <row r="613" spans="2:65" s="32" customFormat="1" ht="25.5" customHeight="1">
      <c r="B613" s="200"/>
      <c r="C613" s="201" t="s">
        <v>834</v>
      </c>
      <c r="D613" s="201" t="s">
        <v>146</v>
      </c>
      <c r="E613" s="202" t="s">
        <v>835</v>
      </c>
      <c r="F613" s="203" t="s">
        <v>836</v>
      </c>
      <c r="G613" s="204" t="s">
        <v>204</v>
      </c>
      <c r="H613" s="205">
        <v>21.5</v>
      </c>
      <c r="I613" s="206"/>
      <c r="J613" s="207">
        <f>ROUND(I613*H613,2)</f>
        <v>0</v>
      </c>
      <c r="K613" s="203" t="s">
        <v>1525</v>
      </c>
      <c r="L613" s="25"/>
      <c r="M613" s="296" t="s">
        <v>5</v>
      </c>
      <c r="N613" s="297" t="s">
        <v>55</v>
      </c>
      <c r="O613" s="26"/>
      <c r="P613" s="298">
        <f>O613*H613</f>
        <v>0</v>
      </c>
      <c r="Q613" s="298">
        <v>3E-05</v>
      </c>
      <c r="R613" s="298">
        <f>Q613*H613</f>
        <v>0.0006450000000000001</v>
      </c>
      <c r="S613" s="298">
        <v>0</v>
      </c>
      <c r="T613" s="299">
        <f>S613*H613</f>
        <v>0</v>
      </c>
      <c r="AR613" s="5" t="s">
        <v>150</v>
      </c>
      <c r="AT613" s="5" t="s">
        <v>146</v>
      </c>
      <c r="AU613" s="5" t="s">
        <v>25</v>
      </c>
      <c r="AY613" s="5" t="s">
        <v>144</v>
      </c>
      <c r="BE613" s="208">
        <f>IF(N613="základní",J613,0)</f>
        <v>0</v>
      </c>
      <c r="BF613" s="208">
        <f>IF(N613="snížená",J613,0)</f>
        <v>0</v>
      </c>
      <c r="BG613" s="208">
        <f>IF(N613="zákl. přenesená",J613,0)</f>
        <v>0</v>
      </c>
      <c r="BH613" s="208">
        <f>IF(N613="sníž. přenesená",J613,0)</f>
        <v>0</v>
      </c>
      <c r="BI613" s="208">
        <f>IF(N613="nulová",J613,0)</f>
        <v>0</v>
      </c>
      <c r="BJ613" s="5" t="s">
        <v>26</v>
      </c>
      <c r="BK613" s="208">
        <f>ROUND(I613*H613,2)</f>
        <v>0</v>
      </c>
      <c r="BL613" s="5" t="s">
        <v>150</v>
      </c>
      <c r="BM613" s="5" t="s">
        <v>837</v>
      </c>
    </row>
    <row r="614" spans="2:47" s="32" customFormat="1" ht="22.5">
      <c r="B614" s="25"/>
      <c r="D614" s="300" t="s">
        <v>152</v>
      </c>
      <c r="F614" s="301" t="s">
        <v>153</v>
      </c>
      <c r="I614" s="209"/>
      <c r="L614" s="25"/>
      <c r="M614" s="210"/>
      <c r="N614" s="26"/>
      <c r="O614" s="26"/>
      <c r="P614" s="26"/>
      <c r="Q614" s="26"/>
      <c r="R614" s="26"/>
      <c r="S614" s="26"/>
      <c r="T614" s="60"/>
      <c r="AT614" s="5" t="s">
        <v>152</v>
      </c>
      <c r="AU614" s="5" t="s">
        <v>25</v>
      </c>
    </row>
    <row r="615" spans="2:65" s="32" customFormat="1" ht="25.5" customHeight="1">
      <c r="B615" s="200"/>
      <c r="C615" s="201" t="s">
        <v>838</v>
      </c>
      <c r="D615" s="201" t="s">
        <v>146</v>
      </c>
      <c r="E615" s="202" t="s">
        <v>839</v>
      </c>
      <c r="F615" s="203" t="s">
        <v>840</v>
      </c>
      <c r="G615" s="204" t="s">
        <v>204</v>
      </c>
      <c r="H615" s="205">
        <v>64</v>
      </c>
      <c r="I615" s="206"/>
      <c r="J615" s="207">
        <f>ROUND(I615*H615,2)</f>
        <v>0</v>
      </c>
      <c r="K615" s="203" t="s">
        <v>1525</v>
      </c>
      <c r="L615" s="25"/>
      <c r="M615" s="296" t="s">
        <v>5</v>
      </c>
      <c r="N615" s="297" t="s">
        <v>55</v>
      </c>
      <c r="O615" s="26"/>
      <c r="P615" s="298">
        <f>O615*H615</f>
        <v>0</v>
      </c>
      <c r="Q615" s="298">
        <v>3E-05</v>
      </c>
      <c r="R615" s="298">
        <f>Q615*H615</f>
        <v>0.00192</v>
      </c>
      <c r="S615" s="298">
        <v>0</v>
      </c>
      <c r="T615" s="299">
        <f>S615*H615</f>
        <v>0</v>
      </c>
      <c r="AR615" s="5" t="s">
        <v>150</v>
      </c>
      <c r="AT615" s="5" t="s">
        <v>146</v>
      </c>
      <c r="AU615" s="5" t="s">
        <v>25</v>
      </c>
      <c r="AY615" s="5" t="s">
        <v>144</v>
      </c>
      <c r="BE615" s="208">
        <f>IF(N615="základní",J615,0)</f>
        <v>0</v>
      </c>
      <c r="BF615" s="208">
        <f>IF(N615="snížená",J615,0)</f>
        <v>0</v>
      </c>
      <c r="BG615" s="208">
        <f>IF(N615="zákl. přenesená",J615,0)</f>
        <v>0</v>
      </c>
      <c r="BH615" s="208">
        <f>IF(N615="sníž. přenesená",J615,0)</f>
        <v>0</v>
      </c>
      <c r="BI615" s="208">
        <f>IF(N615="nulová",J615,0)</f>
        <v>0</v>
      </c>
      <c r="BJ615" s="5" t="s">
        <v>26</v>
      </c>
      <c r="BK615" s="208">
        <f>ROUND(I615*H615,2)</f>
        <v>0</v>
      </c>
      <c r="BL615" s="5" t="s">
        <v>150</v>
      </c>
      <c r="BM615" s="5" t="s">
        <v>841</v>
      </c>
    </row>
    <row r="616" spans="2:47" s="32" customFormat="1" ht="22.5">
      <c r="B616" s="25"/>
      <c r="D616" s="300" t="s">
        <v>152</v>
      </c>
      <c r="F616" s="301" t="s">
        <v>153</v>
      </c>
      <c r="I616" s="209"/>
      <c r="L616" s="25"/>
      <c r="M616" s="210"/>
      <c r="N616" s="26"/>
      <c r="O616" s="26"/>
      <c r="P616" s="26"/>
      <c r="Q616" s="26"/>
      <c r="R616" s="26"/>
      <c r="S616" s="26"/>
      <c r="T616" s="60"/>
      <c r="AT616" s="5" t="s">
        <v>152</v>
      </c>
      <c r="AU616" s="5" t="s">
        <v>25</v>
      </c>
    </row>
    <row r="617" spans="2:65" s="32" customFormat="1" ht="25.5" customHeight="1">
      <c r="B617" s="200"/>
      <c r="C617" s="201" t="s">
        <v>842</v>
      </c>
      <c r="D617" s="201" t="s">
        <v>146</v>
      </c>
      <c r="E617" s="202" t="s">
        <v>843</v>
      </c>
      <c r="F617" s="203" t="s">
        <v>844</v>
      </c>
      <c r="G617" s="204" t="s">
        <v>204</v>
      </c>
      <c r="H617" s="205">
        <v>3</v>
      </c>
      <c r="I617" s="206"/>
      <c r="J617" s="207">
        <f>ROUND(I617*H617,2)</f>
        <v>0</v>
      </c>
      <c r="K617" s="203" t="s">
        <v>1525</v>
      </c>
      <c r="L617" s="25"/>
      <c r="M617" s="296" t="s">
        <v>5</v>
      </c>
      <c r="N617" s="297" t="s">
        <v>55</v>
      </c>
      <c r="O617" s="26"/>
      <c r="P617" s="298">
        <f>O617*H617</f>
        <v>0</v>
      </c>
      <c r="Q617" s="298">
        <v>3E-05</v>
      </c>
      <c r="R617" s="298">
        <f>Q617*H617</f>
        <v>9E-05</v>
      </c>
      <c r="S617" s="298">
        <v>0</v>
      </c>
      <c r="T617" s="299">
        <f>S617*H617</f>
        <v>0</v>
      </c>
      <c r="AR617" s="5" t="s">
        <v>150</v>
      </c>
      <c r="AT617" s="5" t="s">
        <v>146</v>
      </c>
      <c r="AU617" s="5" t="s">
        <v>25</v>
      </c>
      <c r="AY617" s="5" t="s">
        <v>144</v>
      </c>
      <c r="BE617" s="208">
        <f>IF(N617="základní",J617,0)</f>
        <v>0</v>
      </c>
      <c r="BF617" s="208">
        <f>IF(N617="snížená",J617,0)</f>
        <v>0</v>
      </c>
      <c r="BG617" s="208">
        <f>IF(N617="zákl. přenesená",J617,0)</f>
        <v>0</v>
      </c>
      <c r="BH617" s="208">
        <f>IF(N617="sníž. přenesená",J617,0)</f>
        <v>0</v>
      </c>
      <c r="BI617" s="208">
        <f>IF(N617="nulová",J617,0)</f>
        <v>0</v>
      </c>
      <c r="BJ617" s="5" t="s">
        <v>26</v>
      </c>
      <c r="BK617" s="208">
        <f>ROUND(I617*H617,2)</f>
        <v>0</v>
      </c>
      <c r="BL617" s="5" t="s">
        <v>150</v>
      </c>
      <c r="BM617" s="5" t="s">
        <v>845</v>
      </c>
    </row>
    <row r="618" spans="2:47" s="32" customFormat="1" ht="22.5">
      <c r="B618" s="25"/>
      <c r="D618" s="300" t="s">
        <v>152</v>
      </c>
      <c r="F618" s="301" t="s">
        <v>153</v>
      </c>
      <c r="I618" s="209"/>
      <c r="L618" s="25"/>
      <c r="M618" s="210"/>
      <c r="N618" s="26"/>
      <c r="O618" s="26"/>
      <c r="P618" s="26"/>
      <c r="Q618" s="26"/>
      <c r="R618" s="26"/>
      <c r="S618" s="26"/>
      <c r="T618" s="60"/>
      <c r="AT618" s="5" t="s">
        <v>152</v>
      </c>
      <c r="AU618" s="5" t="s">
        <v>25</v>
      </c>
    </row>
    <row r="619" spans="2:65" s="32" customFormat="1" ht="38.25" customHeight="1">
      <c r="B619" s="200"/>
      <c r="C619" s="201" t="s">
        <v>846</v>
      </c>
      <c r="D619" s="201" t="s">
        <v>146</v>
      </c>
      <c r="E619" s="202" t="s">
        <v>847</v>
      </c>
      <c r="F619" s="203" t="s">
        <v>848</v>
      </c>
      <c r="G619" s="204" t="s">
        <v>298</v>
      </c>
      <c r="H619" s="205">
        <v>13</v>
      </c>
      <c r="I619" s="206"/>
      <c r="J619" s="207">
        <f>ROUND(I619*H619,2)</f>
        <v>0</v>
      </c>
      <c r="K619" s="203" t="s">
        <v>1525</v>
      </c>
      <c r="L619" s="25"/>
      <c r="M619" s="296" t="s">
        <v>5</v>
      </c>
      <c r="N619" s="297" t="s">
        <v>55</v>
      </c>
      <c r="O619" s="26"/>
      <c r="P619" s="298">
        <f>O619*H619</f>
        <v>0</v>
      </c>
      <c r="Q619" s="298">
        <v>3E-05</v>
      </c>
      <c r="R619" s="298">
        <f>Q619*H619</f>
        <v>0.00039</v>
      </c>
      <c r="S619" s="298">
        <v>0</v>
      </c>
      <c r="T619" s="299">
        <f>S619*H619</f>
        <v>0</v>
      </c>
      <c r="AR619" s="5" t="s">
        <v>150</v>
      </c>
      <c r="AT619" s="5" t="s">
        <v>146</v>
      </c>
      <c r="AU619" s="5" t="s">
        <v>25</v>
      </c>
      <c r="AY619" s="5" t="s">
        <v>144</v>
      </c>
      <c r="BE619" s="208">
        <f>IF(N619="základní",J619,0)</f>
        <v>0</v>
      </c>
      <c r="BF619" s="208">
        <f>IF(N619="snížená",J619,0)</f>
        <v>0</v>
      </c>
      <c r="BG619" s="208">
        <f>IF(N619="zákl. přenesená",J619,0)</f>
        <v>0</v>
      </c>
      <c r="BH619" s="208">
        <f>IF(N619="sníž. přenesená",J619,0)</f>
        <v>0</v>
      </c>
      <c r="BI619" s="208">
        <f>IF(N619="nulová",J619,0)</f>
        <v>0</v>
      </c>
      <c r="BJ619" s="5" t="s">
        <v>26</v>
      </c>
      <c r="BK619" s="208">
        <f>ROUND(I619*H619,2)</f>
        <v>0</v>
      </c>
      <c r="BL619" s="5" t="s">
        <v>150</v>
      </c>
      <c r="BM619" s="5" t="s">
        <v>849</v>
      </c>
    </row>
    <row r="620" spans="2:47" s="32" customFormat="1" ht="22.5">
      <c r="B620" s="25"/>
      <c r="D620" s="300" t="s">
        <v>152</v>
      </c>
      <c r="F620" s="301" t="s">
        <v>153</v>
      </c>
      <c r="I620" s="209"/>
      <c r="L620" s="25"/>
      <c r="M620" s="210"/>
      <c r="N620" s="26"/>
      <c r="O620" s="26"/>
      <c r="P620" s="26"/>
      <c r="Q620" s="26"/>
      <c r="R620" s="26"/>
      <c r="S620" s="26"/>
      <c r="T620" s="60"/>
      <c r="AT620" s="5" t="s">
        <v>152</v>
      </c>
      <c r="AU620" s="5" t="s">
        <v>25</v>
      </c>
    </row>
    <row r="621" spans="2:65" s="32" customFormat="1" ht="16.5" customHeight="1">
      <c r="B621" s="200"/>
      <c r="C621" s="201" t="s">
        <v>850</v>
      </c>
      <c r="D621" s="201" t="s">
        <v>146</v>
      </c>
      <c r="E621" s="202" t="s">
        <v>851</v>
      </c>
      <c r="F621" s="203" t="s">
        <v>852</v>
      </c>
      <c r="G621" s="204" t="s">
        <v>149</v>
      </c>
      <c r="H621" s="205">
        <v>200</v>
      </c>
      <c r="I621" s="206"/>
      <c r="J621" s="207">
        <f>ROUND(I621*H621,2)</f>
        <v>0</v>
      </c>
      <c r="K621" s="203" t="s">
        <v>1525</v>
      </c>
      <c r="L621" s="25"/>
      <c r="M621" s="296" t="s">
        <v>5</v>
      </c>
      <c r="N621" s="297" t="s">
        <v>55</v>
      </c>
      <c r="O621" s="26"/>
      <c r="P621" s="298">
        <f>O621*H621</f>
        <v>0</v>
      </c>
      <c r="Q621" s="298">
        <v>0.00365</v>
      </c>
      <c r="R621" s="298">
        <f>Q621*H621</f>
        <v>0.73</v>
      </c>
      <c r="S621" s="298">
        <v>0</v>
      </c>
      <c r="T621" s="299">
        <f>S621*H621</f>
        <v>0</v>
      </c>
      <c r="AR621" s="5" t="s">
        <v>150</v>
      </c>
      <c r="AT621" s="5" t="s">
        <v>146</v>
      </c>
      <c r="AU621" s="5" t="s">
        <v>25</v>
      </c>
      <c r="AY621" s="5" t="s">
        <v>144</v>
      </c>
      <c r="BE621" s="208">
        <f>IF(N621="základní",J621,0)</f>
        <v>0</v>
      </c>
      <c r="BF621" s="208">
        <f>IF(N621="snížená",J621,0)</f>
        <v>0</v>
      </c>
      <c r="BG621" s="208">
        <f>IF(N621="zákl. přenesená",J621,0)</f>
        <v>0</v>
      </c>
      <c r="BH621" s="208">
        <f>IF(N621="sníž. přenesená",J621,0)</f>
        <v>0</v>
      </c>
      <c r="BI621" s="208">
        <f>IF(N621="nulová",J621,0)</f>
        <v>0</v>
      </c>
      <c r="BJ621" s="5" t="s">
        <v>26</v>
      </c>
      <c r="BK621" s="208">
        <f>ROUND(I621*H621,2)</f>
        <v>0</v>
      </c>
      <c r="BL621" s="5" t="s">
        <v>150</v>
      </c>
      <c r="BM621" s="5" t="s">
        <v>853</v>
      </c>
    </row>
    <row r="622" spans="2:47" s="32" customFormat="1" ht="22.5">
      <c r="B622" s="25"/>
      <c r="D622" s="300" t="s">
        <v>152</v>
      </c>
      <c r="F622" s="301" t="s">
        <v>153</v>
      </c>
      <c r="I622" s="209"/>
      <c r="L622" s="25"/>
      <c r="M622" s="210"/>
      <c r="N622" s="26"/>
      <c r="O622" s="26"/>
      <c r="P622" s="26"/>
      <c r="Q622" s="26"/>
      <c r="R622" s="26"/>
      <c r="S622" s="26"/>
      <c r="T622" s="60"/>
      <c r="AT622" s="5" t="s">
        <v>152</v>
      </c>
      <c r="AU622" s="5" t="s">
        <v>25</v>
      </c>
    </row>
    <row r="623" spans="2:51" s="32" customFormat="1" ht="12.75">
      <c r="B623" s="25"/>
      <c r="D623" s="300" t="s">
        <v>154</v>
      </c>
      <c r="E623" s="5" t="s">
        <v>5</v>
      </c>
      <c r="F623" s="302" t="s">
        <v>854</v>
      </c>
      <c r="H623" s="303">
        <v>4.94</v>
      </c>
      <c r="I623" s="209"/>
      <c r="L623" s="25"/>
      <c r="M623" s="210"/>
      <c r="N623" s="26"/>
      <c r="O623" s="26"/>
      <c r="P623" s="26"/>
      <c r="Q623" s="26"/>
      <c r="R623" s="26"/>
      <c r="S623" s="26"/>
      <c r="T623" s="60"/>
      <c r="AT623" s="5" t="s">
        <v>154</v>
      </c>
      <c r="AU623" s="5" t="s">
        <v>25</v>
      </c>
      <c r="AV623" s="32" t="s">
        <v>25</v>
      </c>
      <c r="AW623" s="32" t="s">
        <v>47</v>
      </c>
      <c r="AX623" s="32" t="s">
        <v>83</v>
      </c>
      <c r="AY623" s="5" t="s">
        <v>144</v>
      </c>
    </row>
    <row r="624" spans="2:51" s="32" customFormat="1" ht="12.75">
      <c r="B624" s="25"/>
      <c r="D624" s="300" t="s">
        <v>154</v>
      </c>
      <c r="E624" s="5" t="s">
        <v>5</v>
      </c>
      <c r="F624" s="302" t="s">
        <v>855</v>
      </c>
      <c r="H624" s="303">
        <v>30.285</v>
      </c>
      <c r="I624" s="209"/>
      <c r="L624" s="25"/>
      <c r="M624" s="210"/>
      <c r="N624" s="26"/>
      <c r="O624" s="26"/>
      <c r="P624" s="26"/>
      <c r="Q624" s="26"/>
      <c r="R624" s="26"/>
      <c r="S624" s="26"/>
      <c r="T624" s="60"/>
      <c r="AT624" s="5" t="s">
        <v>154</v>
      </c>
      <c r="AU624" s="5" t="s">
        <v>25</v>
      </c>
      <c r="AV624" s="32" t="s">
        <v>25</v>
      </c>
      <c r="AW624" s="32" t="s">
        <v>47</v>
      </c>
      <c r="AX624" s="32" t="s">
        <v>83</v>
      </c>
      <c r="AY624" s="5" t="s">
        <v>144</v>
      </c>
    </row>
    <row r="625" spans="2:51" s="32" customFormat="1" ht="12.75">
      <c r="B625" s="25"/>
      <c r="D625" s="300" t="s">
        <v>154</v>
      </c>
      <c r="E625" s="5" t="s">
        <v>5</v>
      </c>
      <c r="F625" s="302" t="s">
        <v>856</v>
      </c>
      <c r="H625" s="303">
        <v>152.945</v>
      </c>
      <c r="I625" s="209"/>
      <c r="L625" s="25"/>
      <c r="M625" s="210"/>
      <c r="N625" s="26"/>
      <c r="O625" s="26"/>
      <c r="P625" s="26"/>
      <c r="Q625" s="26"/>
      <c r="R625" s="26"/>
      <c r="S625" s="26"/>
      <c r="T625" s="60"/>
      <c r="AT625" s="5" t="s">
        <v>154</v>
      </c>
      <c r="AU625" s="5" t="s">
        <v>25</v>
      </c>
      <c r="AV625" s="32" t="s">
        <v>25</v>
      </c>
      <c r="AW625" s="32" t="s">
        <v>47</v>
      </c>
      <c r="AX625" s="32" t="s">
        <v>83</v>
      </c>
      <c r="AY625" s="5" t="s">
        <v>144</v>
      </c>
    </row>
    <row r="626" spans="2:51" s="32" customFormat="1" ht="12.75">
      <c r="B626" s="25"/>
      <c r="D626" s="300" t="s">
        <v>154</v>
      </c>
      <c r="E626" s="5" t="s">
        <v>5</v>
      </c>
      <c r="F626" s="302" t="s">
        <v>188</v>
      </c>
      <c r="H626" s="303">
        <v>188.17</v>
      </c>
      <c r="I626" s="209"/>
      <c r="L626" s="25"/>
      <c r="M626" s="210"/>
      <c r="N626" s="26"/>
      <c r="O626" s="26"/>
      <c r="P626" s="26"/>
      <c r="Q626" s="26"/>
      <c r="R626" s="26"/>
      <c r="S626" s="26"/>
      <c r="T626" s="60"/>
      <c r="AT626" s="5" t="s">
        <v>154</v>
      </c>
      <c r="AU626" s="5" t="s">
        <v>25</v>
      </c>
      <c r="AV626" s="32" t="s">
        <v>150</v>
      </c>
      <c r="AW626" s="32" t="s">
        <v>47</v>
      </c>
      <c r="AX626" s="32" t="s">
        <v>83</v>
      </c>
      <c r="AY626" s="5" t="s">
        <v>144</v>
      </c>
    </row>
    <row r="627" spans="2:51" s="32" customFormat="1" ht="12.75">
      <c r="B627" s="25"/>
      <c r="D627" s="300" t="s">
        <v>154</v>
      </c>
      <c r="E627" s="5" t="s">
        <v>5</v>
      </c>
      <c r="F627" s="302" t="s">
        <v>288</v>
      </c>
      <c r="H627" s="303">
        <v>200</v>
      </c>
      <c r="I627" s="209"/>
      <c r="L627" s="25"/>
      <c r="M627" s="210"/>
      <c r="N627" s="26"/>
      <c r="O627" s="26"/>
      <c r="P627" s="26"/>
      <c r="Q627" s="26"/>
      <c r="R627" s="26"/>
      <c r="S627" s="26"/>
      <c r="T627" s="60"/>
      <c r="AT627" s="5" t="s">
        <v>154</v>
      </c>
      <c r="AU627" s="5" t="s">
        <v>25</v>
      </c>
      <c r="AV627" s="32" t="s">
        <v>25</v>
      </c>
      <c r="AW627" s="32" t="s">
        <v>47</v>
      </c>
      <c r="AX627" s="32" t="s">
        <v>26</v>
      </c>
      <c r="AY627" s="5" t="s">
        <v>144</v>
      </c>
    </row>
    <row r="628" spans="2:65" s="32" customFormat="1" ht="25.5" customHeight="1">
      <c r="B628" s="200"/>
      <c r="C628" s="201" t="s">
        <v>240</v>
      </c>
      <c r="D628" s="201" t="s">
        <v>146</v>
      </c>
      <c r="E628" s="202" t="s">
        <v>857</v>
      </c>
      <c r="F628" s="203" t="s">
        <v>858</v>
      </c>
      <c r="G628" s="204" t="s">
        <v>149</v>
      </c>
      <c r="H628" s="205">
        <v>288</v>
      </c>
      <c r="I628" s="206"/>
      <c r="J628" s="207">
        <f>ROUND(I628*H628,2)</f>
        <v>0</v>
      </c>
      <c r="K628" s="203" t="s">
        <v>1525</v>
      </c>
      <c r="L628" s="25"/>
      <c r="M628" s="296" t="s">
        <v>5</v>
      </c>
      <c r="N628" s="297" t="s">
        <v>55</v>
      </c>
      <c r="O628" s="26"/>
      <c r="P628" s="298">
        <f>O628*H628</f>
        <v>0</v>
      </c>
      <c r="Q628" s="298">
        <v>0</v>
      </c>
      <c r="R628" s="298">
        <f>Q628*H628</f>
        <v>0</v>
      </c>
      <c r="S628" s="298">
        <v>0</v>
      </c>
      <c r="T628" s="299">
        <f>S628*H628</f>
        <v>0</v>
      </c>
      <c r="AR628" s="5" t="s">
        <v>150</v>
      </c>
      <c r="AT628" s="5" t="s">
        <v>146</v>
      </c>
      <c r="AU628" s="5" t="s">
        <v>25</v>
      </c>
      <c r="AY628" s="5" t="s">
        <v>144</v>
      </c>
      <c r="BE628" s="208">
        <f>IF(N628="základní",J628,0)</f>
        <v>0</v>
      </c>
      <c r="BF628" s="208">
        <f>IF(N628="snížená",J628,0)</f>
        <v>0</v>
      </c>
      <c r="BG628" s="208">
        <f>IF(N628="zákl. přenesená",J628,0)</f>
        <v>0</v>
      </c>
      <c r="BH628" s="208">
        <f>IF(N628="sníž. přenesená",J628,0)</f>
        <v>0</v>
      </c>
      <c r="BI628" s="208">
        <f>IF(N628="nulová",J628,0)</f>
        <v>0</v>
      </c>
      <c r="BJ628" s="5" t="s">
        <v>26</v>
      </c>
      <c r="BK628" s="208">
        <f>ROUND(I628*H628,2)</f>
        <v>0</v>
      </c>
      <c r="BL628" s="5" t="s">
        <v>150</v>
      </c>
      <c r="BM628" s="5" t="s">
        <v>859</v>
      </c>
    </row>
    <row r="629" spans="2:47" s="32" customFormat="1" ht="33.75">
      <c r="B629" s="25"/>
      <c r="D629" s="300" t="s">
        <v>159</v>
      </c>
      <c r="F629" s="214" t="s">
        <v>860</v>
      </c>
      <c r="I629" s="209"/>
      <c r="L629" s="25"/>
      <c r="M629" s="210"/>
      <c r="N629" s="26"/>
      <c r="O629" s="26"/>
      <c r="P629" s="26"/>
      <c r="Q629" s="26"/>
      <c r="R629" s="26"/>
      <c r="S629" s="26"/>
      <c r="T629" s="60"/>
      <c r="AT629" s="5" t="s">
        <v>159</v>
      </c>
      <c r="AU629" s="5" t="s">
        <v>25</v>
      </c>
    </row>
    <row r="630" spans="2:47" s="32" customFormat="1" ht="22.5">
      <c r="B630" s="25"/>
      <c r="D630" s="300" t="s">
        <v>152</v>
      </c>
      <c r="F630" s="301" t="s">
        <v>153</v>
      </c>
      <c r="I630" s="209"/>
      <c r="L630" s="25"/>
      <c r="M630" s="210"/>
      <c r="N630" s="26"/>
      <c r="O630" s="26"/>
      <c r="P630" s="26"/>
      <c r="Q630" s="26"/>
      <c r="R630" s="26"/>
      <c r="S630" s="26"/>
      <c r="T630" s="60"/>
      <c r="AT630" s="5" t="s">
        <v>152</v>
      </c>
      <c r="AU630" s="5" t="s">
        <v>25</v>
      </c>
    </row>
    <row r="631" spans="2:51" s="32" customFormat="1" ht="12.75">
      <c r="B631" s="25"/>
      <c r="D631" s="300" t="s">
        <v>154</v>
      </c>
      <c r="E631" s="5" t="s">
        <v>5</v>
      </c>
      <c r="F631" s="302" t="s">
        <v>861</v>
      </c>
      <c r="H631" s="303">
        <v>320</v>
      </c>
      <c r="I631" s="209"/>
      <c r="L631" s="25"/>
      <c r="M631" s="210"/>
      <c r="N631" s="26"/>
      <c r="O631" s="26"/>
      <c r="P631" s="26"/>
      <c r="Q631" s="26"/>
      <c r="R631" s="26"/>
      <c r="S631" s="26"/>
      <c r="T631" s="60"/>
      <c r="AT631" s="5" t="s">
        <v>154</v>
      </c>
      <c r="AU631" s="5" t="s">
        <v>25</v>
      </c>
      <c r="AV631" s="32" t="s">
        <v>25</v>
      </c>
      <c r="AW631" s="32" t="s">
        <v>47</v>
      </c>
      <c r="AX631" s="32" t="s">
        <v>83</v>
      </c>
      <c r="AY631" s="5" t="s">
        <v>144</v>
      </c>
    </row>
    <row r="632" spans="2:51" s="32" customFormat="1" ht="12.75">
      <c r="B632" s="25"/>
      <c r="D632" s="300" t="s">
        <v>154</v>
      </c>
      <c r="E632" s="5" t="s">
        <v>5</v>
      </c>
      <c r="F632" s="302" t="s">
        <v>862</v>
      </c>
      <c r="H632" s="303">
        <v>288</v>
      </c>
      <c r="I632" s="209"/>
      <c r="L632" s="25"/>
      <c r="M632" s="210"/>
      <c r="N632" s="26"/>
      <c r="O632" s="26"/>
      <c r="P632" s="26"/>
      <c r="Q632" s="26"/>
      <c r="R632" s="26"/>
      <c r="S632" s="26"/>
      <c r="T632" s="60"/>
      <c r="AT632" s="5" t="s">
        <v>154</v>
      </c>
      <c r="AU632" s="5" t="s">
        <v>25</v>
      </c>
      <c r="AV632" s="32" t="s">
        <v>25</v>
      </c>
      <c r="AW632" s="32" t="s">
        <v>47</v>
      </c>
      <c r="AX632" s="32" t="s">
        <v>26</v>
      </c>
      <c r="AY632" s="5" t="s">
        <v>144</v>
      </c>
    </row>
    <row r="633" spans="2:65" s="32" customFormat="1" ht="16.5" customHeight="1">
      <c r="B633" s="200"/>
      <c r="C633" s="201" t="s">
        <v>863</v>
      </c>
      <c r="D633" s="201" t="s">
        <v>146</v>
      </c>
      <c r="E633" s="202" t="s">
        <v>864</v>
      </c>
      <c r="F633" s="203" t="s">
        <v>865</v>
      </c>
      <c r="G633" s="204" t="s">
        <v>385</v>
      </c>
      <c r="H633" s="205">
        <v>810.96</v>
      </c>
      <c r="I633" s="206"/>
      <c r="J633" s="207">
        <f>ROUND(I633*H633,2)</f>
        <v>0</v>
      </c>
      <c r="K633" s="203" t="s">
        <v>1525</v>
      </c>
      <c r="L633" s="25"/>
      <c r="M633" s="296" t="s">
        <v>5</v>
      </c>
      <c r="N633" s="297" t="s">
        <v>55</v>
      </c>
      <c r="O633" s="26"/>
      <c r="P633" s="298">
        <f>O633*H633</f>
        <v>0</v>
      </c>
      <c r="Q633" s="298">
        <v>0</v>
      </c>
      <c r="R633" s="298">
        <f>Q633*H633</f>
        <v>0</v>
      </c>
      <c r="S633" s="298">
        <v>0</v>
      </c>
      <c r="T633" s="299">
        <f>S633*H633</f>
        <v>0</v>
      </c>
      <c r="AR633" s="5" t="s">
        <v>150</v>
      </c>
      <c r="AT633" s="5" t="s">
        <v>146</v>
      </c>
      <c r="AU633" s="5" t="s">
        <v>25</v>
      </c>
      <c r="AY633" s="5" t="s">
        <v>144</v>
      </c>
      <c r="BE633" s="208">
        <f>IF(N633="základní",J633,0)</f>
        <v>0</v>
      </c>
      <c r="BF633" s="208">
        <f>IF(N633="snížená",J633,0)</f>
        <v>0</v>
      </c>
      <c r="BG633" s="208">
        <f>IF(N633="zákl. přenesená",J633,0)</f>
        <v>0</v>
      </c>
      <c r="BH633" s="208">
        <f>IF(N633="sníž. přenesená",J633,0)</f>
        <v>0</v>
      </c>
      <c r="BI633" s="208">
        <f>IF(N633="nulová",J633,0)</f>
        <v>0</v>
      </c>
      <c r="BJ633" s="5" t="s">
        <v>26</v>
      </c>
      <c r="BK633" s="208">
        <f>ROUND(I633*H633,2)</f>
        <v>0</v>
      </c>
      <c r="BL633" s="5" t="s">
        <v>150</v>
      </c>
      <c r="BM633" s="5" t="s">
        <v>866</v>
      </c>
    </row>
    <row r="634" spans="2:47" s="32" customFormat="1" ht="12.75">
      <c r="B634" s="25"/>
      <c r="D634" s="300" t="s">
        <v>159</v>
      </c>
      <c r="F634" s="214" t="s">
        <v>867</v>
      </c>
      <c r="I634" s="209"/>
      <c r="L634" s="25"/>
      <c r="M634" s="210"/>
      <c r="N634" s="26"/>
      <c r="O634" s="26"/>
      <c r="P634" s="26"/>
      <c r="Q634" s="26"/>
      <c r="R634" s="26"/>
      <c r="S634" s="26"/>
      <c r="T634" s="60"/>
      <c r="AT634" s="5" t="s">
        <v>159</v>
      </c>
      <c r="AU634" s="5" t="s">
        <v>25</v>
      </c>
    </row>
    <row r="635" spans="2:47" s="32" customFormat="1" ht="22.5">
      <c r="B635" s="25"/>
      <c r="D635" s="300" t="s">
        <v>152</v>
      </c>
      <c r="F635" s="301" t="s">
        <v>153</v>
      </c>
      <c r="I635" s="209"/>
      <c r="L635" s="25"/>
      <c r="M635" s="210"/>
      <c r="N635" s="26"/>
      <c r="O635" s="26"/>
      <c r="P635" s="26"/>
      <c r="Q635" s="26"/>
      <c r="R635" s="26"/>
      <c r="S635" s="26"/>
      <c r="T635" s="60"/>
      <c r="AT635" s="5" t="s">
        <v>152</v>
      </c>
      <c r="AU635" s="5" t="s">
        <v>25</v>
      </c>
    </row>
    <row r="636" spans="2:65" s="32" customFormat="1" ht="16.5" customHeight="1">
      <c r="B636" s="200"/>
      <c r="C636" s="201" t="s">
        <v>868</v>
      </c>
      <c r="D636" s="201" t="s">
        <v>146</v>
      </c>
      <c r="E636" s="202" t="s">
        <v>869</v>
      </c>
      <c r="F636" s="203" t="s">
        <v>870</v>
      </c>
      <c r="G636" s="204" t="s">
        <v>385</v>
      </c>
      <c r="H636" s="205">
        <v>7298.64</v>
      </c>
      <c r="I636" s="206"/>
      <c r="J636" s="207">
        <f>ROUND(I636*H636,2)</f>
        <v>0</v>
      </c>
      <c r="K636" s="203" t="s">
        <v>1525</v>
      </c>
      <c r="L636" s="25"/>
      <c r="M636" s="296" t="s">
        <v>5</v>
      </c>
      <c r="N636" s="297" t="s">
        <v>55</v>
      </c>
      <c r="O636" s="26"/>
      <c r="P636" s="298">
        <f>O636*H636</f>
        <v>0</v>
      </c>
      <c r="Q636" s="298">
        <v>0</v>
      </c>
      <c r="R636" s="298">
        <f>Q636*H636</f>
        <v>0</v>
      </c>
      <c r="S636" s="298">
        <v>0</v>
      </c>
      <c r="T636" s="299">
        <f>S636*H636</f>
        <v>0</v>
      </c>
      <c r="AR636" s="5" t="s">
        <v>150</v>
      </c>
      <c r="AT636" s="5" t="s">
        <v>146</v>
      </c>
      <c r="AU636" s="5" t="s">
        <v>25</v>
      </c>
      <c r="AY636" s="5" t="s">
        <v>144</v>
      </c>
      <c r="BE636" s="208">
        <f>IF(N636="základní",J636,0)</f>
        <v>0</v>
      </c>
      <c r="BF636" s="208">
        <f>IF(N636="snížená",J636,0)</f>
        <v>0</v>
      </c>
      <c r="BG636" s="208">
        <f>IF(N636="zákl. přenesená",J636,0)</f>
        <v>0</v>
      </c>
      <c r="BH636" s="208">
        <f>IF(N636="sníž. přenesená",J636,0)</f>
        <v>0</v>
      </c>
      <c r="BI636" s="208">
        <f>IF(N636="nulová",J636,0)</f>
        <v>0</v>
      </c>
      <c r="BJ636" s="5" t="s">
        <v>26</v>
      </c>
      <c r="BK636" s="208">
        <f>ROUND(I636*H636,2)</f>
        <v>0</v>
      </c>
      <c r="BL636" s="5" t="s">
        <v>150</v>
      </c>
      <c r="BM636" s="5" t="s">
        <v>871</v>
      </c>
    </row>
    <row r="637" spans="2:47" s="32" customFormat="1" ht="12.75">
      <c r="B637" s="25"/>
      <c r="D637" s="300" t="s">
        <v>159</v>
      </c>
      <c r="F637" s="214" t="s">
        <v>872</v>
      </c>
      <c r="I637" s="209"/>
      <c r="L637" s="25"/>
      <c r="M637" s="210"/>
      <c r="N637" s="26"/>
      <c r="O637" s="26"/>
      <c r="P637" s="26"/>
      <c r="Q637" s="26"/>
      <c r="R637" s="26"/>
      <c r="S637" s="26"/>
      <c r="T637" s="60"/>
      <c r="AT637" s="5" t="s">
        <v>159</v>
      </c>
      <c r="AU637" s="5" t="s">
        <v>25</v>
      </c>
    </row>
    <row r="638" spans="2:47" s="32" customFormat="1" ht="22.5">
      <c r="B638" s="25"/>
      <c r="D638" s="300" t="s">
        <v>152</v>
      </c>
      <c r="F638" s="301" t="s">
        <v>153</v>
      </c>
      <c r="I638" s="209"/>
      <c r="L638" s="25"/>
      <c r="M638" s="210"/>
      <c r="N638" s="26"/>
      <c r="O638" s="26"/>
      <c r="P638" s="26"/>
      <c r="Q638" s="26"/>
      <c r="R638" s="26"/>
      <c r="S638" s="26"/>
      <c r="T638" s="60"/>
      <c r="AT638" s="5" t="s">
        <v>152</v>
      </c>
      <c r="AU638" s="5" t="s">
        <v>25</v>
      </c>
    </row>
    <row r="639" spans="2:51" s="32" customFormat="1" ht="12.75">
      <c r="B639" s="25"/>
      <c r="D639" s="300" t="s">
        <v>154</v>
      </c>
      <c r="F639" s="302" t="s">
        <v>873</v>
      </c>
      <c r="H639" s="303">
        <v>7298.64</v>
      </c>
      <c r="I639" s="209"/>
      <c r="L639" s="25"/>
      <c r="M639" s="210"/>
      <c r="N639" s="26"/>
      <c r="O639" s="26"/>
      <c r="P639" s="26"/>
      <c r="Q639" s="26"/>
      <c r="R639" s="26"/>
      <c r="S639" s="26"/>
      <c r="T639" s="60"/>
      <c r="AT639" s="5" t="s">
        <v>154</v>
      </c>
      <c r="AU639" s="5" t="s">
        <v>25</v>
      </c>
      <c r="AV639" s="32" t="s">
        <v>25</v>
      </c>
      <c r="AW639" s="32" t="s">
        <v>6</v>
      </c>
      <c r="AX639" s="32" t="s">
        <v>26</v>
      </c>
      <c r="AY639" s="5" t="s">
        <v>144</v>
      </c>
    </row>
    <row r="640" spans="2:65" s="32" customFormat="1" ht="16.5" customHeight="1">
      <c r="B640" s="200"/>
      <c r="C640" s="201" t="s">
        <v>874</v>
      </c>
      <c r="D640" s="201" t="s">
        <v>146</v>
      </c>
      <c r="E640" s="202" t="s">
        <v>875</v>
      </c>
      <c r="F640" s="203" t="s">
        <v>876</v>
      </c>
      <c r="G640" s="204" t="s">
        <v>385</v>
      </c>
      <c r="H640" s="205">
        <v>810.96</v>
      </c>
      <c r="I640" s="206"/>
      <c r="J640" s="207">
        <f>ROUND(I640*H640,2)</f>
        <v>0</v>
      </c>
      <c r="K640" s="203" t="s">
        <v>1525</v>
      </c>
      <c r="L640" s="25"/>
      <c r="M640" s="296" t="s">
        <v>5</v>
      </c>
      <c r="N640" s="297" t="s">
        <v>55</v>
      </c>
      <c r="O640" s="26"/>
      <c r="P640" s="298">
        <f>O640*H640</f>
        <v>0</v>
      </c>
      <c r="Q640" s="298">
        <v>0</v>
      </c>
      <c r="R640" s="298">
        <f>Q640*H640</f>
        <v>0</v>
      </c>
      <c r="S640" s="298">
        <v>0</v>
      </c>
      <c r="T640" s="299">
        <f>S640*H640</f>
        <v>0</v>
      </c>
      <c r="AR640" s="5" t="s">
        <v>150</v>
      </c>
      <c r="AT640" s="5" t="s">
        <v>146</v>
      </c>
      <c r="AU640" s="5" t="s">
        <v>25</v>
      </c>
      <c r="AY640" s="5" t="s">
        <v>144</v>
      </c>
      <c r="BE640" s="208">
        <f>IF(N640="základní",J640,0)</f>
        <v>0</v>
      </c>
      <c r="BF640" s="208">
        <f>IF(N640="snížená",J640,0)</f>
        <v>0</v>
      </c>
      <c r="BG640" s="208">
        <f>IF(N640="zákl. přenesená",J640,0)</f>
        <v>0</v>
      </c>
      <c r="BH640" s="208">
        <f>IF(N640="sníž. přenesená",J640,0)</f>
        <v>0</v>
      </c>
      <c r="BI640" s="208">
        <f>IF(N640="nulová",J640,0)</f>
        <v>0</v>
      </c>
      <c r="BJ640" s="5" t="s">
        <v>26</v>
      </c>
      <c r="BK640" s="208">
        <f>ROUND(I640*H640,2)</f>
        <v>0</v>
      </c>
      <c r="BL640" s="5" t="s">
        <v>150</v>
      </c>
      <c r="BM640" s="5" t="s">
        <v>877</v>
      </c>
    </row>
    <row r="641" spans="2:47" s="32" customFormat="1" ht="22.5">
      <c r="B641" s="25"/>
      <c r="D641" s="300" t="s">
        <v>152</v>
      </c>
      <c r="F641" s="301" t="s">
        <v>153</v>
      </c>
      <c r="I641" s="209"/>
      <c r="L641" s="25"/>
      <c r="M641" s="210"/>
      <c r="N641" s="26"/>
      <c r="O641" s="26"/>
      <c r="P641" s="26"/>
      <c r="Q641" s="26"/>
      <c r="R641" s="26"/>
      <c r="S641" s="26"/>
      <c r="T641" s="60"/>
      <c r="AT641" s="5" t="s">
        <v>152</v>
      </c>
      <c r="AU641" s="5" t="s">
        <v>25</v>
      </c>
    </row>
    <row r="642" spans="2:65" s="32" customFormat="1" ht="25.5" customHeight="1">
      <c r="B642" s="200"/>
      <c r="C642" s="201" t="s">
        <v>878</v>
      </c>
      <c r="D642" s="201" t="s">
        <v>146</v>
      </c>
      <c r="E642" s="202" t="s">
        <v>879</v>
      </c>
      <c r="F642" s="203" t="s">
        <v>880</v>
      </c>
      <c r="G642" s="204" t="s">
        <v>234</v>
      </c>
      <c r="H642" s="205">
        <v>3300</v>
      </c>
      <c r="I642" s="206"/>
      <c r="J642" s="207">
        <f>ROUND(I642*H642,2)</f>
        <v>0</v>
      </c>
      <c r="K642" s="203" t="s">
        <v>1525</v>
      </c>
      <c r="L642" s="25"/>
      <c r="M642" s="296" t="s">
        <v>5</v>
      </c>
      <c r="N642" s="297" t="s">
        <v>55</v>
      </c>
      <c r="O642" s="26"/>
      <c r="P642" s="298">
        <f>O642*H642</f>
        <v>0</v>
      </c>
      <c r="Q642" s="298">
        <v>0</v>
      </c>
      <c r="R642" s="298">
        <f>Q642*H642</f>
        <v>0</v>
      </c>
      <c r="S642" s="298">
        <v>0</v>
      </c>
      <c r="T642" s="299">
        <f>S642*H642</f>
        <v>0</v>
      </c>
      <c r="AR642" s="5" t="s">
        <v>150</v>
      </c>
      <c r="AT642" s="5" t="s">
        <v>146</v>
      </c>
      <c r="AU642" s="5" t="s">
        <v>25</v>
      </c>
      <c r="AY642" s="5" t="s">
        <v>144</v>
      </c>
      <c r="BE642" s="208">
        <f>IF(N642="základní",J642,0)</f>
        <v>0</v>
      </c>
      <c r="BF642" s="208">
        <f>IF(N642="snížená",J642,0)</f>
        <v>0</v>
      </c>
      <c r="BG642" s="208">
        <f>IF(N642="zákl. přenesená",J642,0)</f>
        <v>0</v>
      </c>
      <c r="BH642" s="208">
        <f>IF(N642="sníž. přenesená",J642,0)</f>
        <v>0</v>
      </c>
      <c r="BI642" s="208">
        <f>IF(N642="nulová",J642,0)</f>
        <v>0</v>
      </c>
      <c r="BJ642" s="5" t="s">
        <v>26</v>
      </c>
      <c r="BK642" s="208">
        <f>ROUND(I642*H642,2)</f>
        <v>0</v>
      </c>
      <c r="BL642" s="5" t="s">
        <v>150</v>
      </c>
      <c r="BM642" s="5" t="s">
        <v>881</v>
      </c>
    </row>
    <row r="643" spans="2:47" s="32" customFormat="1" ht="22.5">
      <c r="B643" s="25"/>
      <c r="D643" s="300" t="s">
        <v>152</v>
      </c>
      <c r="F643" s="301" t="s">
        <v>153</v>
      </c>
      <c r="I643" s="209"/>
      <c r="L643" s="25"/>
      <c r="M643" s="210"/>
      <c r="N643" s="26"/>
      <c r="O643" s="26"/>
      <c r="P643" s="26"/>
      <c r="Q643" s="26"/>
      <c r="R643" s="26"/>
      <c r="S643" s="26"/>
      <c r="T643" s="60"/>
      <c r="AT643" s="5" t="s">
        <v>152</v>
      </c>
      <c r="AU643" s="5" t="s">
        <v>25</v>
      </c>
    </row>
    <row r="644" spans="2:51" s="32" customFormat="1" ht="12.75">
      <c r="B644" s="25"/>
      <c r="D644" s="300" t="s">
        <v>154</v>
      </c>
      <c r="E644" s="5" t="s">
        <v>5</v>
      </c>
      <c r="F644" s="302" t="s">
        <v>882</v>
      </c>
      <c r="H644" s="303">
        <v>3300</v>
      </c>
      <c r="I644" s="209"/>
      <c r="L644" s="25"/>
      <c r="M644" s="210"/>
      <c r="N644" s="26"/>
      <c r="O644" s="26"/>
      <c r="P644" s="26"/>
      <c r="Q644" s="26"/>
      <c r="R644" s="26"/>
      <c r="S644" s="26"/>
      <c r="T644" s="60"/>
      <c r="AT644" s="5" t="s">
        <v>154</v>
      </c>
      <c r="AU644" s="5" t="s">
        <v>25</v>
      </c>
      <c r="AV644" s="32" t="s">
        <v>25</v>
      </c>
      <c r="AW644" s="32" t="s">
        <v>47</v>
      </c>
      <c r="AX644" s="32" t="s">
        <v>26</v>
      </c>
      <c r="AY644" s="5" t="s">
        <v>144</v>
      </c>
    </row>
    <row r="645" spans="2:63" s="284" customFormat="1" ht="29.25" customHeight="1">
      <c r="B645" s="283"/>
      <c r="D645" s="285" t="s">
        <v>82</v>
      </c>
      <c r="E645" s="294" t="s">
        <v>759</v>
      </c>
      <c r="F645" s="294" t="s">
        <v>883</v>
      </c>
      <c r="I645" s="287"/>
      <c r="J645" s="295">
        <f>BK645</f>
        <v>0</v>
      </c>
      <c r="L645" s="283"/>
      <c r="M645" s="289"/>
      <c r="N645" s="290"/>
      <c r="O645" s="290"/>
      <c r="P645" s="291">
        <f>SUM(P646:P647)</f>
        <v>0</v>
      </c>
      <c r="Q645" s="290"/>
      <c r="R645" s="291">
        <f>SUM(R646:R647)</f>
        <v>0</v>
      </c>
      <c r="S645" s="290"/>
      <c r="T645" s="292">
        <f>SUM(T646:T647)</f>
        <v>0</v>
      </c>
      <c r="AR645" s="285" t="s">
        <v>26</v>
      </c>
      <c r="AT645" s="293" t="s">
        <v>82</v>
      </c>
      <c r="AU645" s="293" t="s">
        <v>26</v>
      </c>
      <c r="AY645" s="285" t="s">
        <v>144</v>
      </c>
      <c r="BK645" s="208">
        <f>SUM(BK646:BK647)</f>
        <v>0</v>
      </c>
    </row>
    <row r="646" spans="2:65" s="32" customFormat="1" ht="16.5" customHeight="1">
      <c r="B646" s="200"/>
      <c r="C646" s="201" t="s">
        <v>884</v>
      </c>
      <c r="D646" s="201" t="s">
        <v>146</v>
      </c>
      <c r="E646" s="202" t="s">
        <v>885</v>
      </c>
      <c r="F646" s="203" t="s">
        <v>886</v>
      </c>
      <c r="G646" s="204" t="s">
        <v>385</v>
      </c>
      <c r="H646" s="205">
        <v>2080.364</v>
      </c>
      <c r="I646" s="206"/>
      <c r="J646" s="207">
        <f>ROUND(I646*H646,2)</f>
        <v>0</v>
      </c>
      <c r="K646" s="203" t="s">
        <v>1525</v>
      </c>
      <c r="L646" s="25"/>
      <c r="M646" s="296" t="s">
        <v>5</v>
      </c>
      <c r="N646" s="297" t="s">
        <v>55</v>
      </c>
      <c r="O646" s="26"/>
      <c r="P646" s="298">
        <f>O646*H646</f>
        <v>0</v>
      </c>
      <c r="Q646" s="298">
        <v>0</v>
      </c>
      <c r="R646" s="298">
        <f>Q646*H646</f>
        <v>0</v>
      </c>
      <c r="S646" s="298">
        <v>0</v>
      </c>
      <c r="T646" s="299">
        <f>S646*H646</f>
        <v>0</v>
      </c>
      <c r="AR646" s="5" t="s">
        <v>150</v>
      </c>
      <c r="AT646" s="5" t="s">
        <v>146</v>
      </c>
      <c r="AU646" s="5" t="s">
        <v>25</v>
      </c>
      <c r="AY646" s="5" t="s">
        <v>144</v>
      </c>
      <c r="BE646" s="208">
        <f>IF(N646="základní",J646,0)</f>
        <v>0</v>
      </c>
      <c r="BF646" s="208">
        <f>IF(N646="snížená",J646,0)</f>
        <v>0</v>
      </c>
      <c r="BG646" s="208">
        <f>IF(N646="zákl. přenesená",J646,0)</f>
        <v>0</v>
      </c>
      <c r="BH646" s="208">
        <f>IF(N646="sníž. přenesená",J646,0)</f>
        <v>0</v>
      </c>
      <c r="BI646" s="208">
        <f>IF(N646="nulová",J646,0)</f>
        <v>0</v>
      </c>
      <c r="BJ646" s="5" t="s">
        <v>26</v>
      </c>
      <c r="BK646" s="208">
        <f>ROUND(I646*H646,2)</f>
        <v>0</v>
      </c>
      <c r="BL646" s="5" t="s">
        <v>150</v>
      </c>
      <c r="BM646" s="5" t="s">
        <v>887</v>
      </c>
    </row>
    <row r="647" spans="2:47" s="32" customFormat="1" ht="22.5">
      <c r="B647" s="25"/>
      <c r="D647" s="300" t="s">
        <v>152</v>
      </c>
      <c r="F647" s="301" t="s">
        <v>153</v>
      </c>
      <c r="I647" s="209"/>
      <c r="L647" s="25"/>
      <c r="M647" s="210"/>
      <c r="N647" s="26"/>
      <c r="O647" s="26"/>
      <c r="P647" s="26"/>
      <c r="Q647" s="26"/>
      <c r="R647" s="26"/>
      <c r="S647" s="26"/>
      <c r="T647" s="60"/>
      <c r="AT647" s="5" t="s">
        <v>152</v>
      </c>
      <c r="AU647" s="5" t="s">
        <v>25</v>
      </c>
    </row>
    <row r="648" spans="2:63" s="284" customFormat="1" ht="36.75" customHeight="1">
      <c r="B648" s="283"/>
      <c r="D648" s="285" t="s">
        <v>82</v>
      </c>
      <c r="E648" s="286" t="s">
        <v>275</v>
      </c>
      <c r="F648" s="286" t="s">
        <v>888</v>
      </c>
      <c r="I648" s="287"/>
      <c r="J648" s="288">
        <f>BK648</f>
        <v>0</v>
      </c>
      <c r="L648" s="283"/>
      <c r="M648" s="289"/>
      <c r="N648" s="290"/>
      <c r="O648" s="290"/>
      <c r="P648" s="291">
        <f>P649</f>
        <v>0</v>
      </c>
      <c r="Q648" s="290"/>
      <c r="R648" s="291">
        <f>R649</f>
        <v>0</v>
      </c>
      <c r="S648" s="290"/>
      <c r="T648" s="292">
        <f>T649</f>
        <v>0</v>
      </c>
      <c r="AR648" s="285" t="s">
        <v>161</v>
      </c>
      <c r="AT648" s="293" t="s">
        <v>82</v>
      </c>
      <c r="AU648" s="293" t="s">
        <v>83</v>
      </c>
      <c r="AY648" s="285" t="s">
        <v>144</v>
      </c>
      <c r="BK648" s="208">
        <f>BK649</f>
        <v>0</v>
      </c>
    </row>
    <row r="649" spans="2:63" s="284" customFormat="1" ht="19.5" customHeight="1">
      <c r="B649" s="283"/>
      <c r="D649" s="285" t="s">
        <v>82</v>
      </c>
      <c r="E649" s="294" t="s">
        <v>889</v>
      </c>
      <c r="F649" s="294" t="s">
        <v>890</v>
      </c>
      <c r="I649" s="287"/>
      <c r="J649" s="295">
        <f>BK649</f>
        <v>0</v>
      </c>
      <c r="L649" s="283"/>
      <c r="M649" s="289"/>
      <c r="N649" s="290"/>
      <c r="O649" s="290"/>
      <c r="P649" s="291">
        <f>SUM(P650:P666)</f>
        <v>0</v>
      </c>
      <c r="Q649" s="290"/>
      <c r="R649" s="291">
        <f>SUM(R650:R666)</f>
        <v>0</v>
      </c>
      <c r="S649" s="290"/>
      <c r="T649" s="292">
        <f>SUM(T650:T666)</f>
        <v>0</v>
      </c>
      <c r="AR649" s="285" t="s">
        <v>161</v>
      </c>
      <c r="AT649" s="293" t="s">
        <v>82</v>
      </c>
      <c r="AU649" s="293" t="s">
        <v>26</v>
      </c>
      <c r="AY649" s="285" t="s">
        <v>144</v>
      </c>
      <c r="BK649" s="208">
        <f>SUM(BK650:BK666)</f>
        <v>0</v>
      </c>
    </row>
    <row r="650" spans="2:65" s="32" customFormat="1" ht="16.5" customHeight="1">
      <c r="B650" s="200"/>
      <c r="C650" s="201" t="s">
        <v>891</v>
      </c>
      <c r="D650" s="201" t="s">
        <v>146</v>
      </c>
      <c r="E650" s="202" t="s">
        <v>892</v>
      </c>
      <c r="F650" s="203" t="s">
        <v>893</v>
      </c>
      <c r="G650" s="204" t="s">
        <v>894</v>
      </c>
      <c r="H650" s="205">
        <v>25</v>
      </c>
      <c r="I650" s="206"/>
      <c r="J650" s="207">
        <f>ROUND(I650*H650,2)</f>
        <v>0</v>
      </c>
      <c r="K650" s="203" t="s">
        <v>1525</v>
      </c>
      <c r="L650" s="25"/>
      <c r="M650" s="296" t="s">
        <v>5</v>
      </c>
      <c r="N650" s="297" t="s">
        <v>55</v>
      </c>
      <c r="O650" s="26"/>
      <c r="P650" s="298">
        <f>O650*H650</f>
        <v>0</v>
      </c>
      <c r="Q650" s="298">
        <v>0</v>
      </c>
      <c r="R650" s="298">
        <f>Q650*H650</f>
        <v>0</v>
      </c>
      <c r="S650" s="298">
        <v>0</v>
      </c>
      <c r="T650" s="299">
        <f>S650*H650</f>
        <v>0</v>
      </c>
      <c r="AR650" s="5" t="s">
        <v>563</v>
      </c>
      <c r="AT650" s="5" t="s">
        <v>146</v>
      </c>
      <c r="AU650" s="5" t="s">
        <v>25</v>
      </c>
      <c r="AY650" s="5" t="s">
        <v>144</v>
      </c>
      <c r="BE650" s="208">
        <f>IF(N650="základní",J650,0)</f>
        <v>0</v>
      </c>
      <c r="BF650" s="208">
        <f>IF(N650="snížená",J650,0)</f>
        <v>0</v>
      </c>
      <c r="BG650" s="208">
        <f>IF(N650="zákl. přenesená",J650,0)</f>
        <v>0</v>
      </c>
      <c r="BH650" s="208">
        <f>IF(N650="sníž. přenesená",J650,0)</f>
        <v>0</v>
      </c>
      <c r="BI650" s="208">
        <f>IF(N650="nulová",J650,0)</f>
        <v>0</v>
      </c>
      <c r="BJ650" s="5" t="s">
        <v>26</v>
      </c>
      <c r="BK650" s="208">
        <f>ROUND(I650*H650,2)</f>
        <v>0</v>
      </c>
      <c r="BL650" s="5" t="s">
        <v>563</v>
      </c>
      <c r="BM650" s="5" t="s">
        <v>895</v>
      </c>
    </row>
    <row r="651" spans="2:47" s="32" customFormat="1" ht="22.5">
      <c r="B651" s="25"/>
      <c r="D651" s="300" t="s">
        <v>152</v>
      </c>
      <c r="F651" s="301" t="s">
        <v>153</v>
      </c>
      <c r="I651" s="209"/>
      <c r="L651" s="25"/>
      <c r="M651" s="210"/>
      <c r="N651" s="26"/>
      <c r="O651" s="26"/>
      <c r="P651" s="26"/>
      <c r="Q651" s="26"/>
      <c r="R651" s="26"/>
      <c r="S651" s="26"/>
      <c r="T651" s="60"/>
      <c r="AT651" s="5" t="s">
        <v>152</v>
      </c>
      <c r="AU651" s="5" t="s">
        <v>25</v>
      </c>
    </row>
    <row r="652" spans="2:51" s="32" customFormat="1" ht="12.75">
      <c r="B652" s="25"/>
      <c r="D652" s="300" t="s">
        <v>154</v>
      </c>
      <c r="E652" s="5" t="s">
        <v>5</v>
      </c>
      <c r="F652" s="302" t="s">
        <v>896</v>
      </c>
      <c r="H652" s="303">
        <v>25</v>
      </c>
      <c r="I652" s="209"/>
      <c r="L652" s="25"/>
      <c r="M652" s="210"/>
      <c r="N652" s="26"/>
      <c r="O652" s="26"/>
      <c r="P652" s="26"/>
      <c r="Q652" s="26"/>
      <c r="R652" s="26"/>
      <c r="S652" s="26"/>
      <c r="T652" s="60"/>
      <c r="AT652" s="5" t="s">
        <v>154</v>
      </c>
      <c r="AU652" s="5" t="s">
        <v>25</v>
      </c>
      <c r="AV652" s="32" t="s">
        <v>25</v>
      </c>
      <c r="AW652" s="32" t="s">
        <v>47</v>
      </c>
      <c r="AX652" s="32" t="s">
        <v>26</v>
      </c>
      <c r="AY652" s="5" t="s">
        <v>144</v>
      </c>
    </row>
    <row r="653" spans="2:65" s="32" customFormat="1" ht="16.5" customHeight="1">
      <c r="B653" s="200"/>
      <c r="C653" s="201" t="s">
        <v>897</v>
      </c>
      <c r="D653" s="201" t="s">
        <v>146</v>
      </c>
      <c r="E653" s="202" t="s">
        <v>898</v>
      </c>
      <c r="F653" s="203" t="s">
        <v>899</v>
      </c>
      <c r="G653" s="204" t="s">
        <v>204</v>
      </c>
      <c r="H653" s="205">
        <v>240.7</v>
      </c>
      <c r="I653" s="206"/>
      <c r="J653" s="207">
        <f>ROUND(I653*H653,2)</f>
        <v>0</v>
      </c>
      <c r="K653" s="203" t="s">
        <v>1525</v>
      </c>
      <c r="L653" s="25"/>
      <c r="M653" s="296" t="s">
        <v>5</v>
      </c>
      <c r="N653" s="297" t="s">
        <v>55</v>
      </c>
      <c r="O653" s="26"/>
      <c r="P653" s="298">
        <f>O653*H653</f>
        <v>0</v>
      </c>
      <c r="Q653" s="298">
        <v>0</v>
      </c>
      <c r="R653" s="298">
        <f>Q653*H653</f>
        <v>0</v>
      </c>
      <c r="S653" s="298">
        <v>0</v>
      </c>
      <c r="T653" s="299">
        <f>S653*H653</f>
        <v>0</v>
      </c>
      <c r="AR653" s="5" t="s">
        <v>563</v>
      </c>
      <c r="AT653" s="5" t="s">
        <v>146</v>
      </c>
      <c r="AU653" s="5" t="s">
        <v>25</v>
      </c>
      <c r="AY653" s="5" t="s">
        <v>144</v>
      </c>
      <c r="BE653" s="208">
        <f>IF(N653="základní",J653,0)</f>
        <v>0</v>
      </c>
      <c r="BF653" s="208">
        <f>IF(N653="snížená",J653,0)</f>
        <v>0</v>
      </c>
      <c r="BG653" s="208">
        <f>IF(N653="zákl. přenesená",J653,0)</f>
        <v>0</v>
      </c>
      <c r="BH653" s="208">
        <f>IF(N653="sníž. přenesená",J653,0)</f>
        <v>0</v>
      </c>
      <c r="BI653" s="208">
        <f>IF(N653="nulová",J653,0)</f>
        <v>0</v>
      </c>
      <c r="BJ653" s="5" t="s">
        <v>26</v>
      </c>
      <c r="BK653" s="208">
        <f>ROUND(I653*H653,2)</f>
        <v>0</v>
      </c>
      <c r="BL653" s="5" t="s">
        <v>563</v>
      </c>
      <c r="BM653" s="5" t="s">
        <v>900</v>
      </c>
    </row>
    <row r="654" spans="2:47" s="32" customFormat="1" ht="22.5">
      <c r="B654" s="25"/>
      <c r="D654" s="300" t="s">
        <v>152</v>
      </c>
      <c r="F654" s="301" t="s">
        <v>153</v>
      </c>
      <c r="I654" s="209"/>
      <c r="L654" s="25"/>
      <c r="M654" s="210"/>
      <c r="N654" s="26"/>
      <c r="O654" s="26"/>
      <c r="P654" s="26"/>
      <c r="Q654" s="26"/>
      <c r="R654" s="26"/>
      <c r="S654" s="26"/>
      <c r="T654" s="60"/>
      <c r="AT654" s="5" t="s">
        <v>152</v>
      </c>
      <c r="AU654" s="5" t="s">
        <v>25</v>
      </c>
    </row>
    <row r="655" spans="2:51" s="32" customFormat="1" ht="12.75">
      <c r="B655" s="25"/>
      <c r="D655" s="300" t="s">
        <v>154</v>
      </c>
      <c r="E655" s="5" t="s">
        <v>5</v>
      </c>
      <c r="F655" s="302" t="s">
        <v>901</v>
      </c>
      <c r="H655" s="303">
        <v>240.4</v>
      </c>
      <c r="I655" s="209"/>
      <c r="L655" s="25"/>
      <c r="M655" s="210"/>
      <c r="N655" s="26"/>
      <c r="O655" s="26"/>
      <c r="P655" s="26"/>
      <c r="Q655" s="26"/>
      <c r="R655" s="26"/>
      <c r="S655" s="26"/>
      <c r="T655" s="60"/>
      <c r="AT655" s="5" t="s">
        <v>154</v>
      </c>
      <c r="AU655" s="5" t="s">
        <v>25</v>
      </c>
      <c r="AV655" s="32" t="s">
        <v>25</v>
      </c>
      <c r="AW655" s="32" t="s">
        <v>47</v>
      </c>
      <c r="AX655" s="32" t="s">
        <v>83</v>
      </c>
      <c r="AY655" s="5" t="s">
        <v>144</v>
      </c>
    </row>
    <row r="656" spans="2:51" s="32" customFormat="1" ht="12.75">
      <c r="B656" s="25"/>
      <c r="D656" s="300" t="s">
        <v>154</v>
      </c>
      <c r="E656" s="5" t="s">
        <v>5</v>
      </c>
      <c r="F656" s="302" t="s">
        <v>170</v>
      </c>
      <c r="H656" s="303">
        <v>240.4</v>
      </c>
      <c r="I656" s="209"/>
      <c r="L656" s="25"/>
      <c r="M656" s="210"/>
      <c r="N656" s="26"/>
      <c r="O656" s="26"/>
      <c r="P656" s="26"/>
      <c r="Q656" s="26"/>
      <c r="R656" s="26"/>
      <c r="S656" s="26"/>
      <c r="T656" s="60"/>
      <c r="AT656" s="5" t="s">
        <v>154</v>
      </c>
      <c r="AU656" s="5" t="s">
        <v>25</v>
      </c>
      <c r="AV656" s="32" t="s">
        <v>161</v>
      </c>
      <c r="AW656" s="32" t="s">
        <v>47</v>
      </c>
      <c r="AX656" s="32" t="s">
        <v>83</v>
      </c>
      <c r="AY656" s="5" t="s">
        <v>144</v>
      </c>
    </row>
    <row r="657" spans="2:51" s="32" customFormat="1" ht="12.75">
      <c r="B657" s="25"/>
      <c r="D657" s="300" t="s">
        <v>154</v>
      </c>
      <c r="E657" s="5" t="s">
        <v>5</v>
      </c>
      <c r="F657" s="302" t="s">
        <v>902</v>
      </c>
      <c r="H657" s="303">
        <v>240.7</v>
      </c>
      <c r="I657" s="209"/>
      <c r="L657" s="25"/>
      <c r="M657" s="210"/>
      <c r="N657" s="26"/>
      <c r="O657" s="26"/>
      <c r="P657" s="26"/>
      <c r="Q657" s="26"/>
      <c r="R657" s="26"/>
      <c r="S657" s="26"/>
      <c r="T657" s="60"/>
      <c r="AT657" s="5" t="s">
        <v>154</v>
      </c>
      <c r="AU657" s="5" t="s">
        <v>25</v>
      </c>
      <c r="AV657" s="32" t="s">
        <v>25</v>
      </c>
      <c r="AW657" s="32" t="s">
        <v>47</v>
      </c>
      <c r="AX657" s="32" t="s">
        <v>26</v>
      </c>
      <c r="AY657" s="5" t="s">
        <v>144</v>
      </c>
    </row>
    <row r="658" spans="2:65" s="32" customFormat="1" ht="16.5" customHeight="1">
      <c r="B658" s="200"/>
      <c r="C658" s="201" t="s">
        <v>903</v>
      </c>
      <c r="D658" s="201" t="s">
        <v>146</v>
      </c>
      <c r="E658" s="202" t="s">
        <v>904</v>
      </c>
      <c r="F658" s="203" t="s">
        <v>905</v>
      </c>
      <c r="G658" s="204" t="s">
        <v>204</v>
      </c>
      <c r="H658" s="205">
        <v>175.2</v>
      </c>
      <c r="I658" s="206"/>
      <c r="J658" s="207">
        <f>ROUND(I658*H658,2)</f>
        <v>0</v>
      </c>
      <c r="K658" s="203" t="s">
        <v>1525</v>
      </c>
      <c r="L658" s="25"/>
      <c r="M658" s="296" t="s">
        <v>5</v>
      </c>
      <c r="N658" s="297" t="s">
        <v>55</v>
      </c>
      <c r="O658" s="26"/>
      <c r="P658" s="298">
        <f>O658*H658</f>
        <v>0</v>
      </c>
      <c r="Q658" s="298">
        <v>0</v>
      </c>
      <c r="R658" s="298">
        <f>Q658*H658</f>
        <v>0</v>
      </c>
      <c r="S658" s="298">
        <v>0</v>
      </c>
      <c r="T658" s="299">
        <f>S658*H658</f>
        <v>0</v>
      </c>
      <c r="AR658" s="5" t="s">
        <v>563</v>
      </c>
      <c r="AT658" s="5" t="s">
        <v>146</v>
      </c>
      <c r="AU658" s="5" t="s">
        <v>25</v>
      </c>
      <c r="AY658" s="5" t="s">
        <v>144</v>
      </c>
      <c r="BE658" s="208">
        <f>IF(N658="základní",J658,0)</f>
        <v>0</v>
      </c>
      <c r="BF658" s="208">
        <f>IF(N658="snížená",J658,0)</f>
        <v>0</v>
      </c>
      <c r="BG658" s="208">
        <f>IF(N658="zákl. přenesená",J658,0)</f>
        <v>0</v>
      </c>
      <c r="BH658" s="208">
        <f>IF(N658="sníž. přenesená",J658,0)</f>
        <v>0</v>
      </c>
      <c r="BI658" s="208">
        <f>IF(N658="nulová",J658,0)</f>
        <v>0</v>
      </c>
      <c r="BJ658" s="5" t="s">
        <v>26</v>
      </c>
      <c r="BK658" s="208">
        <f>ROUND(I658*H658,2)</f>
        <v>0</v>
      </c>
      <c r="BL658" s="5" t="s">
        <v>563</v>
      </c>
      <c r="BM658" s="5" t="s">
        <v>906</v>
      </c>
    </row>
    <row r="659" spans="2:47" s="32" customFormat="1" ht="22.5">
      <c r="B659" s="25"/>
      <c r="D659" s="300" t="s">
        <v>152</v>
      </c>
      <c r="F659" s="301" t="s">
        <v>153</v>
      </c>
      <c r="I659" s="209"/>
      <c r="L659" s="25"/>
      <c r="M659" s="210"/>
      <c r="N659" s="26"/>
      <c r="O659" s="26"/>
      <c r="P659" s="26"/>
      <c r="Q659" s="26"/>
      <c r="R659" s="26"/>
      <c r="S659" s="26"/>
      <c r="T659" s="60"/>
      <c r="AT659" s="5" t="s">
        <v>152</v>
      </c>
      <c r="AU659" s="5" t="s">
        <v>25</v>
      </c>
    </row>
    <row r="660" spans="2:65" s="32" customFormat="1" ht="16.5" customHeight="1">
      <c r="B660" s="200"/>
      <c r="C660" s="201" t="s">
        <v>907</v>
      </c>
      <c r="D660" s="201" t="s">
        <v>146</v>
      </c>
      <c r="E660" s="202" t="s">
        <v>908</v>
      </c>
      <c r="F660" s="203" t="s">
        <v>909</v>
      </c>
      <c r="G660" s="204" t="s">
        <v>204</v>
      </c>
      <c r="H660" s="205">
        <v>67.3</v>
      </c>
      <c r="I660" s="206"/>
      <c r="J660" s="207">
        <f>ROUND(I660*H660,2)</f>
        <v>0</v>
      </c>
      <c r="K660" s="203" t="s">
        <v>1525</v>
      </c>
      <c r="L660" s="25"/>
      <c r="M660" s="296" t="s">
        <v>5</v>
      </c>
      <c r="N660" s="297" t="s">
        <v>55</v>
      </c>
      <c r="O660" s="26"/>
      <c r="P660" s="298">
        <f>O660*H660</f>
        <v>0</v>
      </c>
      <c r="Q660" s="298">
        <v>0</v>
      </c>
      <c r="R660" s="298">
        <f>Q660*H660</f>
        <v>0</v>
      </c>
      <c r="S660" s="298">
        <v>0</v>
      </c>
      <c r="T660" s="299">
        <f>S660*H660</f>
        <v>0</v>
      </c>
      <c r="AR660" s="5" t="s">
        <v>563</v>
      </c>
      <c r="AT660" s="5" t="s">
        <v>146</v>
      </c>
      <c r="AU660" s="5" t="s">
        <v>25</v>
      </c>
      <c r="AY660" s="5" t="s">
        <v>144</v>
      </c>
      <c r="BE660" s="208">
        <f>IF(N660="základní",J660,0)</f>
        <v>0</v>
      </c>
      <c r="BF660" s="208">
        <f>IF(N660="snížená",J660,0)</f>
        <v>0</v>
      </c>
      <c r="BG660" s="208">
        <f>IF(N660="zákl. přenesená",J660,0)</f>
        <v>0</v>
      </c>
      <c r="BH660" s="208">
        <f>IF(N660="sníž. přenesená",J660,0)</f>
        <v>0</v>
      </c>
      <c r="BI660" s="208">
        <f>IF(N660="nulová",J660,0)</f>
        <v>0</v>
      </c>
      <c r="BJ660" s="5" t="s">
        <v>26</v>
      </c>
      <c r="BK660" s="208">
        <f>ROUND(I660*H660,2)</f>
        <v>0</v>
      </c>
      <c r="BL660" s="5" t="s">
        <v>563</v>
      </c>
      <c r="BM660" s="5" t="s">
        <v>910</v>
      </c>
    </row>
    <row r="661" spans="2:47" s="32" customFormat="1" ht="22.5">
      <c r="B661" s="25"/>
      <c r="D661" s="300" t="s">
        <v>152</v>
      </c>
      <c r="F661" s="301" t="s">
        <v>153</v>
      </c>
      <c r="I661" s="209"/>
      <c r="L661" s="25"/>
      <c r="M661" s="210"/>
      <c r="N661" s="26"/>
      <c r="O661" s="26"/>
      <c r="P661" s="26"/>
      <c r="Q661" s="26"/>
      <c r="R661" s="26"/>
      <c r="S661" s="26"/>
      <c r="T661" s="60"/>
      <c r="AT661" s="5" t="s">
        <v>152</v>
      </c>
      <c r="AU661" s="5" t="s">
        <v>25</v>
      </c>
    </row>
    <row r="662" spans="2:65" s="32" customFormat="1" ht="16.5" customHeight="1">
      <c r="B662" s="200"/>
      <c r="C662" s="201" t="s">
        <v>911</v>
      </c>
      <c r="D662" s="201" t="s">
        <v>146</v>
      </c>
      <c r="E662" s="202" t="s">
        <v>912</v>
      </c>
      <c r="F662" s="203" t="s">
        <v>913</v>
      </c>
      <c r="G662" s="204" t="s">
        <v>204</v>
      </c>
      <c r="H662" s="205">
        <v>448.6</v>
      </c>
      <c r="I662" s="206"/>
      <c r="J662" s="207">
        <f>ROUND(I662*H662,2)</f>
        <v>0</v>
      </c>
      <c r="K662" s="203" t="s">
        <v>1525</v>
      </c>
      <c r="L662" s="25"/>
      <c r="M662" s="296" t="s">
        <v>5</v>
      </c>
      <c r="N662" s="297" t="s">
        <v>55</v>
      </c>
      <c r="O662" s="26"/>
      <c r="P662" s="298">
        <f>O662*H662</f>
        <v>0</v>
      </c>
      <c r="Q662" s="298">
        <v>0</v>
      </c>
      <c r="R662" s="298">
        <f>Q662*H662</f>
        <v>0</v>
      </c>
      <c r="S662" s="298">
        <v>0</v>
      </c>
      <c r="T662" s="299">
        <f>S662*H662</f>
        <v>0</v>
      </c>
      <c r="AR662" s="5" t="s">
        <v>563</v>
      </c>
      <c r="AT662" s="5" t="s">
        <v>146</v>
      </c>
      <c r="AU662" s="5" t="s">
        <v>25</v>
      </c>
      <c r="AY662" s="5" t="s">
        <v>144</v>
      </c>
      <c r="BE662" s="208">
        <f>IF(N662="základní",J662,0)</f>
        <v>0</v>
      </c>
      <c r="BF662" s="208">
        <f>IF(N662="snížená",J662,0)</f>
        <v>0</v>
      </c>
      <c r="BG662" s="208">
        <f>IF(N662="zákl. přenesená",J662,0)</f>
        <v>0</v>
      </c>
      <c r="BH662" s="208">
        <f>IF(N662="sníž. přenesená",J662,0)</f>
        <v>0</v>
      </c>
      <c r="BI662" s="208">
        <f>IF(N662="nulová",J662,0)</f>
        <v>0</v>
      </c>
      <c r="BJ662" s="5" t="s">
        <v>26</v>
      </c>
      <c r="BK662" s="208">
        <f>ROUND(I662*H662,2)</f>
        <v>0</v>
      </c>
      <c r="BL662" s="5" t="s">
        <v>563</v>
      </c>
      <c r="BM662" s="5" t="s">
        <v>914</v>
      </c>
    </row>
    <row r="663" spans="2:47" s="32" customFormat="1" ht="12.75">
      <c r="B663" s="25"/>
      <c r="D663" s="300" t="s">
        <v>159</v>
      </c>
      <c r="F663" s="214" t="s">
        <v>915</v>
      </c>
      <c r="I663" s="209"/>
      <c r="L663" s="25"/>
      <c r="M663" s="210"/>
      <c r="N663" s="26"/>
      <c r="O663" s="26"/>
      <c r="P663" s="26"/>
      <c r="Q663" s="26"/>
      <c r="R663" s="26"/>
      <c r="S663" s="26"/>
      <c r="T663" s="60"/>
      <c r="AT663" s="5" t="s">
        <v>159</v>
      </c>
      <c r="AU663" s="5" t="s">
        <v>25</v>
      </c>
    </row>
    <row r="664" spans="2:47" s="32" customFormat="1" ht="22.5">
      <c r="B664" s="25"/>
      <c r="D664" s="300" t="s">
        <v>152</v>
      </c>
      <c r="F664" s="301" t="s">
        <v>153</v>
      </c>
      <c r="I664" s="209"/>
      <c r="L664" s="25"/>
      <c r="M664" s="210"/>
      <c r="N664" s="26"/>
      <c r="O664" s="26"/>
      <c r="P664" s="26"/>
      <c r="Q664" s="26"/>
      <c r="R664" s="26"/>
      <c r="S664" s="26"/>
      <c r="T664" s="60"/>
      <c r="AT664" s="5" t="s">
        <v>152</v>
      </c>
      <c r="AU664" s="5" t="s">
        <v>25</v>
      </c>
    </row>
    <row r="665" spans="2:65" s="32" customFormat="1" ht="16.5" customHeight="1">
      <c r="B665" s="200"/>
      <c r="C665" s="201" t="s">
        <v>916</v>
      </c>
      <c r="D665" s="201" t="s">
        <v>146</v>
      </c>
      <c r="E665" s="202" t="s">
        <v>917</v>
      </c>
      <c r="F665" s="203" t="s">
        <v>918</v>
      </c>
      <c r="G665" s="204" t="s">
        <v>204</v>
      </c>
      <c r="H665" s="205">
        <v>507.8</v>
      </c>
      <c r="I665" s="206"/>
      <c r="J665" s="207">
        <f>ROUND(I665*H665,2)</f>
        <v>0</v>
      </c>
      <c r="K665" s="203" t="s">
        <v>1525</v>
      </c>
      <c r="L665" s="25"/>
      <c r="M665" s="296" t="s">
        <v>5</v>
      </c>
      <c r="N665" s="297" t="s">
        <v>55</v>
      </c>
      <c r="O665" s="26"/>
      <c r="P665" s="298">
        <f>O665*H665</f>
        <v>0</v>
      </c>
      <c r="Q665" s="298">
        <v>0</v>
      </c>
      <c r="R665" s="298">
        <f>Q665*H665</f>
        <v>0</v>
      </c>
      <c r="S665" s="298">
        <v>0</v>
      </c>
      <c r="T665" s="299">
        <f>S665*H665</f>
        <v>0</v>
      </c>
      <c r="AR665" s="5" t="s">
        <v>563</v>
      </c>
      <c r="AT665" s="5" t="s">
        <v>146</v>
      </c>
      <c r="AU665" s="5" t="s">
        <v>25</v>
      </c>
      <c r="AY665" s="5" t="s">
        <v>144</v>
      </c>
      <c r="BE665" s="208">
        <f>IF(N665="základní",J665,0)</f>
        <v>0</v>
      </c>
      <c r="BF665" s="208">
        <f>IF(N665="snížená",J665,0)</f>
        <v>0</v>
      </c>
      <c r="BG665" s="208">
        <f>IF(N665="zákl. přenesená",J665,0)</f>
        <v>0</v>
      </c>
      <c r="BH665" s="208">
        <f>IF(N665="sníž. přenesená",J665,0)</f>
        <v>0</v>
      </c>
      <c r="BI665" s="208">
        <f>IF(N665="nulová",J665,0)</f>
        <v>0</v>
      </c>
      <c r="BJ665" s="5" t="s">
        <v>26</v>
      </c>
      <c r="BK665" s="208">
        <f>ROUND(I665*H665,2)</f>
        <v>0</v>
      </c>
      <c r="BL665" s="5" t="s">
        <v>563</v>
      </c>
      <c r="BM665" s="5" t="s">
        <v>919</v>
      </c>
    </row>
    <row r="666" spans="2:47" s="32" customFormat="1" ht="22.5">
      <c r="B666" s="25"/>
      <c r="D666" s="300" t="s">
        <v>152</v>
      </c>
      <c r="F666" s="301" t="s">
        <v>153</v>
      </c>
      <c r="I666" s="209"/>
      <c r="L666" s="25"/>
      <c r="M666" s="211"/>
      <c r="N666" s="212"/>
      <c r="O666" s="212"/>
      <c r="P666" s="212"/>
      <c r="Q666" s="212"/>
      <c r="R666" s="212"/>
      <c r="S666" s="212"/>
      <c r="T666" s="213"/>
      <c r="AT666" s="5" t="s">
        <v>152</v>
      </c>
      <c r="AU666" s="5" t="s">
        <v>25</v>
      </c>
    </row>
    <row r="667" spans="2:12" s="32" customFormat="1" ht="6.75" customHeight="1">
      <c r="B667" s="42"/>
      <c r="C667" s="43"/>
      <c r="D667" s="43"/>
      <c r="E667" s="43"/>
      <c r="F667" s="43"/>
      <c r="G667" s="43"/>
      <c r="H667" s="43"/>
      <c r="I667" s="182"/>
      <c r="J667" s="43"/>
      <c r="K667" s="43"/>
      <c r="L667" s="25"/>
    </row>
  </sheetData>
  <sheetProtection password="C708" sheet="1"/>
  <autoFilter ref="C85:K66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77"/>
  <sheetViews>
    <sheetView showGridLines="0" zoomScalePageLayoutView="0" workbookViewId="0" topLeftCell="A1">
      <pane ySplit="1" topLeftCell="A2" activePane="bottomLeft" state="frozen"/>
      <selection pane="topLeft" activeCell="A1" sqref="A1:IV16384"/>
      <selection pane="bottomLeft" activeCell="D4" sqref="D4"/>
    </sheetView>
  </sheetViews>
  <sheetFormatPr defaultColWidth="9.33203125" defaultRowHeight="13.5"/>
  <cols>
    <col min="1" max="1" width="8.33203125" style="3" customWidth="1"/>
    <col min="2" max="2" width="1.66796875" style="3" customWidth="1"/>
    <col min="3" max="3" width="4.16015625" style="3" customWidth="1"/>
    <col min="4" max="4" width="4.33203125" style="3" customWidth="1"/>
    <col min="5" max="5" width="17.16015625" style="3" customWidth="1"/>
    <col min="6" max="6" width="75" style="3" customWidth="1"/>
    <col min="7" max="7" width="8.66015625" style="3" customWidth="1"/>
    <col min="8" max="8" width="11.16015625" style="3" customWidth="1"/>
    <col min="9" max="9" width="12.66015625" style="160" customWidth="1"/>
    <col min="10" max="10" width="23.5" style="3" customWidth="1"/>
    <col min="11" max="11" width="15.5" style="3" customWidth="1"/>
    <col min="12" max="12" width="9.33203125" style="3" customWidth="1"/>
    <col min="13" max="18" width="9.33203125" style="3" hidden="1" customWidth="1"/>
    <col min="19" max="19" width="8.16015625" style="3" hidden="1" customWidth="1"/>
    <col min="20" max="20" width="29.66015625" style="3" hidden="1" customWidth="1"/>
    <col min="21" max="21" width="16.33203125" style="3" hidden="1" customWidth="1"/>
    <col min="22" max="22" width="12.33203125" style="3" customWidth="1"/>
    <col min="23" max="23" width="16.33203125" style="3" customWidth="1"/>
    <col min="24" max="24" width="12.33203125" style="3" customWidth="1"/>
    <col min="25" max="25" width="15" style="3" customWidth="1"/>
    <col min="26" max="26" width="11" style="3" customWidth="1"/>
    <col min="27" max="27" width="15" style="3" customWidth="1"/>
    <col min="28" max="28" width="16.33203125" style="3" customWidth="1"/>
    <col min="29" max="29" width="11" style="3" customWidth="1"/>
    <col min="30" max="30" width="15" style="3" customWidth="1"/>
    <col min="31" max="31" width="16.33203125" style="3" customWidth="1"/>
    <col min="32" max="43" width="9.33203125" style="3" customWidth="1"/>
    <col min="44" max="65" width="9.33203125" style="3" hidden="1" customWidth="1"/>
    <col min="66" max="16384" width="9.33203125" style="3" customWidth="1"/>
  </cols>
  <sheetData>
    <row r="1" spans="1:70" ht="21.75" customHeight="1">
      <c r="A1" s="2"/>
      <c r="B1" s="158"/>
      <c r="C1" s="158"/>
      <c r="D1" s="253" t="s">
        <v>1</v>
      </c>
      <c r="E1" s="158"/>
      <c r="F1" s="254" t="s">
        <v>105</v>
      </c>
      <c r="G1" s="255" t="s">
        <v>106</v>
      </c>
      <c r="H1" s="255"/>
      <c r="I1" s="159"/>
      <c r="J1" s="254" t="s">
        <v>107</v>
      </c>
      <c r="K1" s="253" t="s">
        <v>108</v>
      </c>
      <c r="L1" s="254" t="s">
        <v>109</v>
      </c>
      <c r="M1" s="254"/>
      <c r="N1" s="254"/>
      <c r="O1" s="254"/>
      <c r="P1" s="254"/>
      <c r="Q1" s="254"/>
      <c r="R1" s="254"/>
      <c r="S1" s="254"/>
      <c r="T1" s="254"/>
      <c r="U1" s="219"/>
      <c r="V1" s="21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46" ht="36.75" customHeight="1">
      <c r="L2" s="221" t="s">
        <v>8</v>
      </c>
      <c r="M2" s="4"/>
      <c r="N2" s="4"/>
      <c r="O2" s="4"/>
      <c r="P2" s="4"/>
      <c r="Q2" s="4"/>
      <c r="R2" s="4"/>
      <c r="S2" s="4"/>
      <c r="T2" s="4"/>
      <c r="U2" s="4"/>
      <c r="V2" s="4"/>
      <c r="AT2" s="5" t="s">
        <v>94</v>
      </c>
    </row>
    <row r="3" spans="2:46" ht="6.75" customHeight="1">
      <c r="B3" s="6"/>
      <c r="C3" s="7"/>
      <c r="D3" s="7"/>
      <c r="E3" s="7"/>
      <c r="F3" s="7"/>
      <c r="G3" s="7"/>
      <c r="H3" s="7"/>
      <c r="I3" s="161"/>
      <c r="J3" s="7"/>
      <c r="K3" s="8"/>
      <c r="AT3" s="5" t="s">
        <v>25</v>
      </c>
    </row>
    <row r="4" spans="2:46" ht="36.75" customHeight="1">
      <c r="B4" s="9"/>
      <c r="C4" s="10"/>
      <c r="D4" s="11" t="s">
        <v>1422</v>
      </c>
      <c r="E4" s="10"/>
      <c r="F4" s="10"/>
      <c r="G4" s="10"/>
      <c r="H4" s="10"/>
      <c r="I4" s="162"/>
      <c r="J4" s="10"/>
      <c r="K4" s="12"/>
      <c r="M4" s="5" t="s">
        <v>13</v>
      </c>
      <c r="AT4" s="5" t="s">
        <v>6</v>
      </c>
    </row>
    <row r="5" spans="2:11" ht="6.75" customHeight="1">
      <c r="B5" s="9"/>
      <c r="C5" s="10"/>
      <c r="D5" s="10"/>
      <c r="E5" s="10"/>
      <c r="F5" s="10"/>
      <c r="G5" s="10"/>
      <c r="H5" s="10"/>
      <c r="I5" s="162"/>
      <c r="J5" s="10"/>
      <c r="K5" s="12"/>
    </row>
    <row r="6" spans="2:11" ht="13.5">
      <c r="B6" s="9"/>
      <c r="C6" s="10"/>
      <c r="D6" s="17" t="s">
        <v>19</v>
      </c>
      <c r="E6" s="10"/>
      <c r="F6" s="10"/>
      <c r="G6" s="10"/>
      <c r="H6" s="10"/>
      <c r="I6" s="162"/>
      <c r="J6" s="10"/>
      <c r="K6" s="12"/>
    </row>
    <row r="7" spans="2:11" ht="16.5" customHeight="1">
      <c r="B7" s="9"/>
      <c r="C7" s="10"/>
      <c r="D7" s="10"/>
      <c r="E7" s="23" t="str">
        <f>'Rekapitulace stavby'!K6</f>
        <v>Rekonstrukce kanalizace ul. Soukenická, Valchařská a Gorkého</v>
      </c>
      <c r="F7" s="13"/>
      <c r="G7" s="13"/>
      <c r="H7" s="13"/>
      <c r="I7" s="162"/>
      <c r="J7" s="10"/>
      <c r="K7" s="12"/>
    </row>
    <row r="8" spans="2:11" s="32" customFormat="1" ht="13.5">
      <c r="B8" s="25"/>
      <c r="C8" s="26"/>
      <c r="D8" s="17" t="s">
        <v>110</v>
      </c>
      <c r="E8" s="26"/>
      <c r="F8" s="26"/>
      <c r="G8" s="26"/>
      <c r="H8" s="26"/>
      <c r="I8" s="163"/>
      <c r="J8" s="26"/>
      <c r="K8" s="31"/>
    </row>
    <row r="9" spans="2:11" s="32" customFormat="1" ht="36.75" customHeight="1">
      <c r="B9" s="25"/>
      <c r="C9" s="26"/>
      <c r="D9" s="26"/>
      <c r="E9" s="164" t="s">
        <v>920</v>
      </c>
      <c r="F9" s="165"/>
      <c r="G9" s="165"/>
      <c r="H9" s="165"/>
      <c r="I9" s="163"/>
      <c r="J9" s="26"/>
      <c r="K9" s="31"/>
    </row>
    <row r="10" spans="2:11" s="32" customFormat="1" ht="12.75">
      <c r="B10" s="25"/>
      <c r="C10" s="26"/>
      <c r="D10" s="26"/>
      <c r="E10" s="26"/>
      <c r="F10" s="26"/>
      <c r="G10" s="26"/>
      <c r="H10" s="26"/>
      <c r="I10" s="163"/>
      <c r="J10" s="26"/>
      <c r="K10" s="31"/>
    </row>
    <row r="11" spans="2:11" s="32" customFormat="1" ht="14.25" customHeight="1">
      <c r="B11" s="25"/>
      <c r="C11" s="26"/>
      <c r="D11" s="17" t="s">
        <v>22</v>
      </c>
      <c r="E11" s="26"/>
      <c r="F11" s="17" t="s">
        <v>23</v>
      </c>
      <c r="G11" s="26"/>
      <c r="H11" s="26"/>
      <c r="I11" s="91" t="s">
        <v>24</v>
      </c>
      <c r="J11" s="17" t="s">
        <v>25</v>
      </c>
      <c r="K11" s="31"/>
    </row>
    <row r="12" spans="2:11" s="32" customFormat="1" ht="14.25" customHeight="1">
      <c r="B12" s="25"/>
      <c r="C12" s="26"/>
      <c r="D12" s="17" t="s">
        <v>27</v>
      </c>
      <c r="E12" s="26"/>
      <c r="F12" s="17" t="s">
        <v>28</v>
      </c>
      <c r="G12" s="26"/>
      <c r="H12" s="26"/>
      <c r="I12" s="91" t="s">
        <v>29</v>
      </c>
      <c r="J12" s="166" t="str">
        <f>'Rekapitulace stavby'!AN8</f>
        <v>28. 9. 2017</v>
      </c>
      <c r="K12" s="31"/>
    </row>
    <row r="13" spans="2:11" s="32" customFormat="1" ht="21.75" customHeight="1">
      <c r="B13" s="25"/>
      <c r="C13" s="26"/>
      <c r="D13" s="19" t="s">
        <v>32</v>
      </c>
      <c r="E13" s="26"/>
      <c r="F13" s="19" t="s">
        <v>33</v>
      </c>
      <c r="G13" s="26"/>
      <c r="H13" s="26"/>
      <c r="I13" s="137" t="s">
        <v>112</v>
      </c>
      <c r="J13" s="19" t="s">
        <v>113</v>
      </c>
      <c r="K13" s="31"/>
    </row>
    <row r="14" spans="2:11" s="32" customFormat="1" ht="14.25" customHeight="1">
      <c r="B14" s="25"/>
      <c r="C14" s="26"/>
      <c r="D14" s="17" t="s">
        <v>35</v>
      </c>
      <c r="E14" s="26"/>
      <c r="F14" s="26"/>
      <c r="G14" s="26"/>
      <c r="H14" s="26"/>
      <c r="I14" s="91" t="s">
        <v>36</v>
      </c>
      <c r="J14" s="17" t="s">
        <v>37</v>
      </c>
      <c r="K14" s="31"/>
    </row>
    <row r="15" spans="2:11" s="32" customFormat="1" ht="18" customHeight="1">
      <c r="B15" s="25"/>
      <c r="C15" s="26"/>
      <c r="D15" s="26"/>
      <c r="E15" s="17" t="s">
        <v>38</v>
      </c>
      <c r="F15" s="26"/>
      <c r="G15" s="26"/>
      <c r="H15" s="26"/>
      <c r="I15" s="91" t="s">
        <v>39</v>
      </c>
      <c r="J15" s="17" t="s">
        <v>40</v>
      </c>
      <c r="K15" s="31"/>
    </row>
    <row r="16" spans="2:11" s="32" customFormat="1" ht="6.75" customHeight="1">
      <c r="B16" s="25"/>
      <c r="C16" s="26"/>
      <c r="D16" s="26"/>
      <c r="E16" s="26"/>
      <c r="F16" s="26"/>
      <c r="G16" s="26"/>
      <c r="H16" s="26"/>
      <c r="I16" s="163"/>
      <c r="J16" s="26"/>
      <c r="K16" s="31"/>
    </row>
    <row r="17" spans="2:11" s="32" customFormat="1" ht="14.25" customHeight="1">
      <c r="B17" s="25"/>
      <c r="C17" s="26"/>
      <c r="D17" s="17" t="s">
        <v>41</v>
      </c>
      <c r="E17" s="26"/>
      <c r="F17" s="26"/>
      <c r="G17" s="26"/>
      <c r="H17" s="26"/>
      <c r="I17" s="91" t="s">
        <v>36</v>
      </c>
      <c r="J17" s="17">
        <f>IF('Rekapitulace stavby'!AN13="Vyplň údaj","",IF('Rekapitulace stavby'!AN13="","",'Rekapitulace stavby'!AN13))</f>
      </c>
      <c r="K17" s="31"/>
    </row>
    <row r="18" spans="2:11" s="32" customFormat="1" ht="18" customHeight="1">
      <c r="B18" s="25"/>
      <c r="C18" s="26"/>
      <c r="D18" s="26"/>
      <c r="E18" s="17">
        <f>IF('Rekapitulace stavby'!E14="Vyplň údaj","",IF('Rekapitulace stavby'!E14="","",'Rekapitulace stavby'!E14))</f>
      </c>
      <c r="F18" s="26"/>
      <c r="G18" s="26"/>
      <c r="H18" s="26"/>
      <c r="I18" s="91" t="s">
        <v>39</v>
      </c>
      <c r="J18" s="17">
        <f>IF('Rekapitulace stavby'!AN14="Vyplň údaj","",IF('Rekapitulace stavby'!AN14="","",'Rekapitulace stavby'!AN14))</f>
      </c>
      <c r="K18" s="31"/>
    </row>
    <row r="19" spans="2:11" s="32" customFormat="1" ht="6.75" customHeight="1">
      <c r="B19" s="25"/>
      <c r="C19" s="26"/>
      <c r="D19" s="26"/>
      <c r="E19" s="26"/>
      <c r="F19" s="26"/>
      <c r="G19" s="26"/>
      <c r="H19" s="26"/>
      <c r="I19" s="163"/>
      <c r="J19" s="26"/>
      <c r="K19" s="31"/>
    </row>
    <row r="20" spans="2:11" s="32" customFormat="1" ht="14.25" customHeight="1">
      <c r="B20" s="25"/>
      <c r="C20" s="26"/>
      <c r="D20" s="17" t="s">
        <v>43</v>
      </c>
      <c r="E20" s="26"/>
      <c r="F20" s="26"/>
      <c r="G20" s="26"/>
      <c r="H20" s="26"/>
      <c r="I20" s="91" t="s">
        <v>36</v>
      </c>
      <c r="J20" s="17" t="s">
        <v>44</v>
      </c>
      <c r="K20" s="31"/>
    </row>
    <row r="21" spans="2:11" s="32" customFormat="1" ht="18" customHeight="1">
      <c r="B21" s="25"/>
      <c r="C21" s="26"/>
      <c r="D21" s="26"/>
      <c r="E21" s="17" t="s">
        <v>45</v>
      </c>
      <c r="F21" s="26"/>
      <c r="G21" s="26"/>
      <c r="H21" s="26"/>
      <c r="I21" s="91" t="s">
        <v>39</v>
      </c>
      <c r="J21" s="17" t="s">
        <v>46</v>
      </c>
      <c r="K21" s="31"/>
    </row>
    <row r="22" spans="2:11" s="32" customFormat="1" ht="6.75" customHeight="1">
      <c r="B22" s="25"/>
      <c r="C22" s="26"/>
      <c r="D22" s="26"/>
      <c r="E22" s="26"/>
      <c r="F22" s="26"/>
      <c r="G22" s="26"/>
      <c r="H22" s="26"/>
      <c r="I22" s="163"/>
      <c r="J22" s="26"/>
      <c r="K22" s="31"/>
    </row>
    <row r="23" spans="2:11" s="32" customFormat="1" ht="14.25" customHeight="1">
      <c r="B23" s="25"/>
      <c r="C23" s="26"/>
      <c r="D23" s="17" t="s">
        <v>48</v>
      </c>
      <c r="E23" s="26"/>
      <c r="F23" s="26"/>
      <c r="G23" s="26"/>
      <c r="H23" s="26"/>
      <c r="I23" s="163"/>
      <c r="J23" s="26"/>
      <c r="K23" s="31"/>
    </row>
    <row r="24" spans="2:11" s="171" customFormat="1" ht="42.75" customHeight="1">
      <c r="B24" s="167"/>
      <c r="C24" s="168"/>
      <c r="D24" s="168"/>
      <c r="E24" s="23" t="s">
        <v>114</v>
      </c>
      <c r="F24" s="23"/>
      <c r="G24" s="23"/>
      <c r="H24" s="23"/>
      <c r="I24" s="169"/>
      <c r="J24" s="168"/>
      <c r="K24" s="170"/>
    </row>
    <row r="25" spans="2:11" s="32" customFormat="1" ht="6.75" customHeight="1">
      <c r="B25" s="25"/>
      <c r="C25" s="26"/>
      <c r="D25" s="26"/>
      <c r="E25" s="26"/>
      <c r="F25" s="26"/>
      <c r="G25" s="26"/>
      <c r="H25" s="26"/>
      <c r="I25" s="163"/>
      <c r="J25" s="26"/>
      <c r="K25" s="31"/>
    </row>
    <row r="26" spans="2:11" s="32" customFormat="1" ht="6.75" customHeight="1">
      <c r="B26" s="25"/>
      <c r="C26" s="26"/>
      <c r="D26" s="58"/>
      <c r="E26" s="58"/>
      <c r="F26" s="58"/>
      <c r="G26" s="58"/>
      <c r="H26" s="58"/>
      <c r="I26" s="172"/>
      <c r="J26" s="58"/>
      <c r="K26" s="173"/>
    </row>
    <row r="27" spans="2:11" s="32" customFormat="1" ht="24.75" customHeight="1">
      <c r="B27" s="25"/>
      <c r="C27" s="26"/>
      <c r="D27" s="174" t="s">
        <v>50</v>
      </c>
      <c r="E27" s="26"/>
      <c r="F27" s="26"/>
      <c r="G27" s="26"/>
      <c r="H27" s="26"/>
      <c r="I27" s="163"/>
      <c r="J27" s="256">
        <f>ROUNDUP(J86,2)</f>
        <v>0</v>
      </c>
      <c r="K27" s="31"/>
    </row>
    <row r="28" spans="2:11" s="32" customFormat="1" ht="6.75" customHeight="1">
      <c r="B28" s="25"/>
      <c r="C28" s="26"/>
      <c r="D28" s="58"/>
      <c r="E28" s="58"/>
      <c r="F28" s="58"/>
      <c r="G28" s="58"/>
      <c r="H28" s="58"/>
      <c r="I28" s="172"/>
      <c r="J28" s="58"/>
      <c r="K28" s="173"/>
    </row>
    <row r="29" spans="2:11" s="32" customFormat="1" ht="14.25" customHeight="1">
      <c r="B29" s="25"/>
      <c r="C29" s="26"/>
      <c r="D29" s="26"/>
      <c r="E29" s="26"/>
      <c r="F29" s="257" t="s">
        <v>52</v>
      </c>
      <c r="G29" s="26"/>
      <c r="H29" s="26"/>
      <c r="I29" s="258" t="s">
        <v>51</v>
      </c>
      <c r="J29" s="257" t="s">
        <v>53</v>
      </c>
      <c r="K29" s="31"/>
    </row>
    <row r="30" spans="2:11" s="32" customFormat="1" ht="14.25" customHeight="1">
      <c r="B30" s="25"/>
      <c r="C30" s="26"/>
      <c r="D30" s="225" t="s">
        <v>54</v>
      </c>
      <c r="E30" s="225" t="s">
        <v>55</v>
      </c>
      <c r="F30" s="259">
        <f>ROUNDUP(SUM(BE86:BE376),2)</f>
        <v>0</v>
      </c>
      <c r="G30" s="26"/>
      <c r="H30" s="26"/>
      <c r="I30" s="260">
        <v>0.21</v>
      </c>
      <c r="J30" s="259">
        <f>ROUNDUP(ROUNDUP((SUM(BE86:BE376)),2)*I30,1)</f>
        <v>0</v>
      </c>
      <c r="K30" s="31"/>
    </row>
    <row r="31" spans="2:11" s="32" customFormat="1" ht="14.25" customHeight="1">
      <c r="B31" s="25"/>
      <c r="C31" s="26"/>
      <c r="D31" s="26"/>
      <c r="E31" s="225" t="s">
        <v>56</v>
      </c>
      <c r="F31" s="259">
        <f>ROUNDUP(SUM(BF86:BF376),2)</f>
        <v>0</v>
      </c>
      <c r="G31" s="26"/>
      <c r="H31" s="26"/>
      <c r="I31" s="260">
        <v>0.15</v>
      </c>
      <c r="J31" s="259">
        <f>ROUNDUP(ROUNDUP((SUM(BF86:BF376)),2)*I31,1)</f>
        <v>0</v>
      </c>
      <c r="K31" s="31"/>
    </row>
    <row r="32" spans="2:11" s="32" customFormat="1" ht="14.25" customHeight="1" hidden="1">
      <c r="B32" s="25"/>
      <c r="C32" s="26"/>
      <c r="D32" s="26"/>
      <c r="E32" s="225" t="s">
        <v>57</v>
      </c>
      <c r="F32" s="259">
        <f>ROUNDUP(SUM(BG86:BG376),2)</f>
        <v>0</v>
      </c>
      <c r="G32" s="26"/>
      <c r="H32" s="26"/>
      <c r="I32" s="260">
        <v>0.21</v>
      </c>
      <c r="J32" s="259">
        <v>0</v>
      </c>
      <c r="K32" s="31"/>
    </row>
    <row r="33" spans="2:11" s="32" customFormat="1" ht="14.25" customHeight="1" hidden="1">
      <c r="B33" s="25"/>
      <c r="C33" s="26"/>
      <c r="D33" s="26"/>
      <c r="E33" s="225" t="s">
        <v>58</v>
      </c>
      <c r="F33" s="259">
        <f>ROUNDUP(SUM(BH86:BH376),2)</f>
        <v>0</v>
      </c>
      <c r="G33" s="26"/>
      <c r="H33" s="26"/>
      <c r="I33" s="260">
        <v>0.15</v>
      </c>
      <c r="J33" s="259">
        <v>0</v>
      </c>
      <c r="K33" s="31"/>
    </row>
    <row r="34" spans="2:11" s="32" customFormat="1" ht="14.25" customHeight="1" hidden="1">
      <c r="B34" s="25"/>
      <c r="C34" s="26"/>
      <c r="D34" s="26"/>
      <c r="E34" s="225" t="s">
        <v>59</v>
      </c>
      <c r="F34" s="259">
        <f>ROUNDUP(SUM(BI86:BI376),2)</f>
        <v>0</v>
      </c>
      <c r="G34" s="26"/>
      <c r="H34" s="26"/>
      <c r="I34" s="260">
        <v>0</v>
      </c>
      <c r="J34" s="259">
        <v>0</v>
      </c>
      <c r="K34" s="31"/>
    </row>
    <row r="35" spans="2:11" s="32" customFormat="1" ht="6.75" customHeight="1">
      <c r="B35" s="25"/>
      <c r="C35" s="26"/>
      <c r="D35" s="26"/>
      <c r="E35" s="26"/>
      <c r="F35" s="26"/>
      <c r="G35" s="26"/>
      <c r="H35" s="26"/>
      <c r="I35" s="163"/>
      <c r="J35" s="26"/>
      <c r="K35" s="31"/>
    </row>
    <row r="36" spans="2:11" s="32" customFormat="1" ht="24.75" customHeight="1">
      <c r="B36" s="25"/>
      <c r="C36" s="175"/>
      <c r="D36" s="176" t="s">
        <v>60</v>
      </c>
      <c r="E36" s="63"/>
      <c r="F36" s="63"/>
      <c r="G36" s="177" t="s">
        <v>61</v>
      </c>
      <c r="H36" s="178" t="s">
        <v>62</v>
      </c>
      <c r="I36" s="179"/>
      <c r="J36" s="180">
        <f>SUM(J27:J34)</f>
        <v>0</v>
      </c>
      <c r="K36" s="181"/>
    </row>
    <row r="37" spans="2:11" s="32" customFormat="1" ht="14.25" customHeight="1">
      <c r="B37" s="42"/>
      <c r="C37" s="43"/>
      <c r="D37" s="43"/>
      <c r="E37" s="43"/>
      <c r="F37" s="43"/>
      <c r="G37" s="43"/>
      <c r="H37" s="43"/>
      <c r="I37" s="182"/>
      <c r="J37" s="43"/>
      <c r="K37" s="44"/>
    </row>
    <row r="41" spans="2:11" s="32" customFormat="1" ht="6.75" customHeight="1">
      <c r="B41" s="45"/>
      <c r="C41" s="46"/>
      <c r="D41" s="46"/>
      <c r="E41" s="46"/>
      <c r="F41" s="46"/>
      <c r="G41" s="46"/>
      <c r="H41" s="46"/>
      <c r="I41" s="183"/>
      <c r="J41" s="46"/>
      <c r="K41" s="184"/>
    </row>
    <row r="42" spans="2:11" s="32" customFormat="1" ht="36.75" customHeight="1">
      <c r="B42" s="25"/>
      <c r="C42" s="11" t="s">
        <v>1423</v>
      </c>
      <c r="D42" s="26"/>
      <c r="E42" s="26"/>
      <c r="F42" s="26"/>
      <c r="G42" s="26"/>
      <c r="H42" s="26"/>
      <c r="I42" s="163"/>
      <c r="J42" s="26"/>
      <c r="K42" s="31"/>
    </row>
    <row r="43" spans="2:11" s="32" customFormat="1" ht="6.75" customHeight="1">
      <c r="B43" s="25"/>
      <c r="C43" s="26"/>
      <c r="D43" s="26"/>
      <c r="E43" s="26"/>
      <c r="F43" s="26"/>
      <c r="G43" s="26"/>
      <c r="H43" s="26"/>
      <c r="I43" s="163"/>
      <c r="J43" s="26"/>
      <c r="K43" s="31"/>
    </row>
    <row r="44" spans="2:11" s="32" customFormat="1" ht="14.25" customHeight="1">
      <c r="B44" s="25"/>
      <c r="C44" s="17" t="s">
        <v>19</v>
      </c>
      <c r="D44" s="26"/>
      <c r="E44" s="26"/>
      <c r="F44" s="26"/>
      <c r="G44" s="26"/>
      <c r="H44" s="26"/>
      <c r="I44" s="163"/>
      <c r="J44" s="26"/>
      <c r="K44" s="31"/>
    </row>
    <row r="45" spans="2:11" s="32" customFormat="1" ht="16.5" customHeight="1">
      <c r="B45" s="25"/>
      <c r="C45" s="26"/>
      <c r="D45" s="26"/>
      <c r="E45" s="23" t="str">
        <f>E7</f>
        <v>Rekonstrukce kanalizace ul. Soukenická, Valchařská a Gorkého</v>
      </c>
      <c r="F45" s="13"/>
      <c r="G45" s="13"/>
      <c r="H45" s="13"/>
      <c r="I45" s="163"/>
      <c r="J45" s="26"/>
      <c r="K45" s="31"/>
    </row>
    <row r="46" spans="2:11" s="32" customFormat="1" ht="14.25" customHeight="1">
      <c r="B46" s="25"/>
      <c r="C46" s="17" t="s">
        <v>110</v>
      </c>
      <c r="D46" s="26"/>
      <c r="E46" s="26"/>
      <c r="F46" s="26"/>
      <c r="G46" s="26"/>
      <c r="H46" s="26"/>
      <c r="I46" s="163"/>
      <c r="J46" s="26"/>
      <c r="K46" s="31"/>
    </row>
    <row r="47" spans="2:11" s="32" customFormat="1" ht="17.25" customHeight="1">
      <c r="B47" s="25"/>
      <c r="C47" s="26"/>
      <c r="D47" s="26"/>
      <c r="E47" s="164" t="str">
        <f>E9</f>
        <v>SO 02 - Kanalizace ul. Gorkého</v>
      </c>
      <c r="F47" s="165"/>
      <c r="G47" s="165"/>
      <c r="H47" s="165"/>
      <c r="I47" s="163"/>
      <c r="J47" s="26"/>
      <c r="K47" s="31"/>
    </row>
    <row r="48" spans="2:11" s="32" customFormat="1" ht="6.75" customHeight="1">
      <c r="B48" s="25"/>
      <c r="C48" s="26"/>
      <c r="D48" s="26"/>
      <c r="E48" s="26"/>
      <c r="F48" s="26"/>
      <c r="G48" s="26"/>
      <c r="H48" s="26"/>
      <c r="I48" s="163"/>
      <c r="J48" s="26"/>
      <c r="K48" s="31"/>
    </row>
    <row r="49" spans="2:11" s="32" customFormat="1" ht="18" customHeight="1">
      <c r="B49" s="25"/>
      <c r="C49" s="17" t="s">
        <v>27</v>
      </c>
      <c r="D49" s="26"/>
      <c r="E49" s="26"/>
      <c r="F49" s="17" t="str">
        <f>F12</f>
        <v>Ostrava</v>
      </c>
      <c r="G49" s="26"/>
      <c r="H49" s="26"/>
      <c r="I49" s="91" t="s">
        <v>29</v>
      </c>
      <c r="J49" s="166" t="str">
        <f>IF(J12="","",J12)</f>
        <v>28. 9. 2017</v>
      </c>
      <c r="K49" s="31"/>
    </row>
    <row r="50" spans="2:11" s="32" customFormat="1" ht="6.75" customHeight="1">
      <c r="B50" s="25"/>
      <c r="C50" s="26"/>
      <c r="D50" s="26"/>
      <c r="E50" s="26"/>
      <c r="F50" s="26"/>
      <c r="G50" s="26"/>
      <c r="H50" s="26"/>
      <c r="I50" s="163"/>
      <c r="J50" s="26"/>
      <c r="K50" s="31"/>
    </row>
    <row r="51" spans="2:11" s="32" customFormat="1" ht="13.5">
      <c r="B51" s="25"/>
      <c r="C51" s="17" t="s">
        <v>35</v>
      </c>
      <c r="D51" s="26"/>
      <c r="E51" s="26"/>
      <c r="F51" s="17" t="str">
        <f>E15</f>
        <v>Statutární město Ostrava</v>
      </c>
      <c r="G51" s="26"/>
      <c r="H51" s="26"/>
      <c r="I51" s="91" t="s">
        <v>43</v>
      </c>
      <c r="J51" s="23" t="str">
        <f>E21</f>
        <v>Koneko,spol.s r.o.(ÚRS2017/2-KROS4)</v>
      </c>
      <c r="K51" s="31"/>
    </row>
    <row r="52" spans="2:11" s="32" customFormat="1" ht="14.25" customHeight="1">
      <c r="B52" s="25"/>
      <c r="C52" s="17" t="s">
        <v>41</v>
      </c>
      <c r="D52" s="26"/>
      <c r="E52" s="26"/>
      <c r="F52" s="17">
        <f>IF(E18="","",E18)</f>
      </c>
      <c r="G52" s="26"/>
      <c r="H52" s="26"/>
      <c r="I52" s="163"/>
      <c r="J52" s="185"/>
      <c r="K52" s="31"/>
    </row>
    <row r="53" spans="2:11" s="32" customFormat="1" ht="9.75" customHeight="1">
      <c r="B53" s="25"/>
      <c r="C53" s="26"/>
      <c r="D53" s="26"/>
      <c r="E53" s="26"/>
      <c r="F53" s="26"/>
      <c r="G53" s="26"/>
      <c r="H53" s="26"/>
      <c r="I53" s="163"/>
      <c r="J53" s="26"/>
      <c r="K53" s="31"/>
    </row>
    <row r="54" spans="2:11" s="32" customFormat="1" ht="29.25" customHeight="1">
      <c r="B54" s="25"/>
      <c r="C54" s="186" t="s">
        <v>115</v>
      </c>
      <c r="D54" s="175"/>
      <c r="E54" s="175"/>
      <c r="F54" s="175"/>
      <c r="G54" s="175"/>
      <c r="H54" s="175"/>
      <c r="I54" s="187"/>
      <c r="J54" s="188" t="s">
        <v>116</v>
      </c>
      <c r="K54" s="189"/>
    </row>
    <row r="55" spans="2:11" s="32" customFormat="1" ht="9.75" customHeight="1">
      <c r="B55" s="25"/>
      <c r="C55" s="26"/>
      <c r="D55" s="26"/>
      <c r="E55" s="26"/>
      <c r="F55" s="26"/>
      <c r="G55" s="26"/>
      <c r="H55" s="26"/>
      <c r="I55" s="163"/>
      <c r="J55" s="26"/>
      <c r="K55" s="31"/>
    </row>
    <row r="56" spans="2:47" s="32" customFormat="1" ht="29.25" customHeight="1">
      <c r="B56" s="25"/>
      <c r="C56" s="261" t="s">
        <v>117</v>
      </c>
      <c r="D56" s="26"/>
      <c r="E56" s="26"/>
      <c r="F56" s="26"/>
      <c r="G56" s="26"/>
      <c r="H56" s="26"/>
      <c r="I56" s="163"/>
      <c r="J56" s="256">
        <f>J86</f>
        <v>0</v>
      </c>
      <c r="K56" s="31"/>
      <c r="AU56" s="5" t="s">
        <v>118</v>
      </c>
    </row>
    <row r="57" spans="2:11" s="269" customFormat="1" ht="24.75" customHeight="1">
      <c r="B57" s="262"/>
      <c r="C57" s="263"/>
      <c r="D57" s="264" t="s">
        <v>119</v>
      </c>
      <c r="E57" s="265"/>
      <c r="F57" s="265"/>
      <c r="G57" s="265"/>
      <c r="H57" s="265"/>
      <c r="I57" s="266"/>
      <c r="J57" s="267">
        <f>J87</f>
        <v>0</v>
      </c>
      <c r="K57" s="268"/>
    </row>
    <row r="58" spans="2:11" s="277" customFormat="1" ht="19.5" customHeight="1">
      <c r="B58" s="270"/>
      <c r="C58" s="271"/>
      <c r="D58" s="272" t="s">
        <v>120</v>
      </c>
      <c r="E58" s="273"/>
      <c r="F58" s="273"/>
      <c r="G58" s="273"/>
      <c r="H58" s="273"/>
      <c r="I58" s="274"/>
      <c r="J58" s="275">
        <f>J88</f>
        <v>0</v>
      </c>
      <c r="K58" s="276"/>
    </row>
    <row r="59" spans="2:11" s="277" customFormat="1" ht="19.5" customHeight="1">
      <c r="B59" s="270"/>
      <c r="C59" s="271"/>
      <c r="D59" s="272" t="s">
        <v>121</v>
      </c>
      <c r="E59" s="273"/>
      <c r="F59" s="273"/>
      <c r="G59" s="273"/>
      <c r="H59" s="273"/>
      <c r="I59" s="274"/>
      <c r="J59" s="275">
        <f>J182</f>
        <v>0</v>
      </c>
      <c r="K59" s="276"/>
    </row>
    <row r="60" spans="2:11" s="277" customFormat="1" ht="19.5" customHeight="1">
      <c r="B60" s="270"/>
      <c r="C60" s="271"/>
      <c r="D60" s="272" t="s">
        <v>122</v>
      </c>
      <c r="E60" s="273"/>
      <c r="F60" s="273"/>
      <c r="G60" s="273"/>
      <c r="H60" s="273"/>
      <c r="I60" s="274"/>
      <c r="J60" s="275">
        <f>J209</f>
        <v>0</v>
      </c>
      <c r="K60" s="276"/>
    </row>
    <row r="61" spans="2:11" s="277" customFormat="1" ht="19.5" customHeight="1">
      <c r="B61" s="270"/>
      <c r="C61" s="271"/>
      <c r="D61" s="272" t="s">
        <v>123</v>
      </c>
      <c r="E61" s="273"/>
      <c r="F61" s="273"/>
      <c r="G61" s="273"/>
      <c r="H61" s="273"/>
      <c r="I61" s="274"/>
      <c r="J61" s="275">
        <f>J234</f>
        <v>0</v>
      </c>
      <c r="K61" s="276"/>
    </row>
    <row r="62" spans="2:11" s="277" customFormat="1" ht="19.5" customHeight="1">
      <c r="B62" s="270"/>
      <c r="C62" s="271"/>
      <c r="D62" s="272" t="s">
        <v>124</v>
      </c>
      <c r="E62" s="273"/>
      <c r="F62" s="273"/>
      <c r="G62" s="273"/>
      <c r="H62" s="273"/>
      <c r="I62" s="274"/>
      <c r="J62" s="275">
        <f>J291</f>
        <v>0</v>
      </c>
      <c r="K62" s="276"/>
    </row>
    <row r="63" spans="2:11" s="277" customFormat="1" ht="19.5" customHeight="1">
      <c r="B63" s="270"/>
      <c r="C63" s="271"/>
      <c r="D63" s="272" t="s">
        <v>125</v>
      </c>
      <c r="E63" s="273"/>
      <c r="F63" s="273"/>
      <c r="G63" s="273"/>
      <c r="H63" s="273"/>
      <c r="I63" s="274"/>
      <c r="J63" s="275">
        <f>J330</f>
        <v>0</v>
      </c>
      <c r="K63" s="276"/>
    </row>
    <row r="64" spans="2:11" s="277" customFormat="1" ht="19.5" customHeight="1">
      <c r="B64" s="270"/>
      <c r="C64" s="271"/>
      <c r="D64" s="272" t="s">
        <v>126</v>
      </c>
      <c r="E64" s="273"/>
      <c r="F64" s="273"/>
      <c r="G64" s="273"/>
      <c r="H64" s="273"/>
      <c r="I64" s="274"/>
      <c r="J64" s="275">
        <f>J361</f>
        <v>0</v>
      </c>
      <c r="K64" s="276"/>
    </row>
    <row r="65" spans="2:11" s="269" customFormat="1" ht="24.75" customHeight="1">
      <c r="B65" s="262"/>
      <c r="C65" s="263"/>
      <c r="D65" s="264" t="s">
        <v>127</v>
      </c>
      <c r="E65" s="265"/>
      <c r="F65" s="265"/>
      <c r="G65" s="265"/>
      <c r="H65" s="265"/>
      <c r="I65" s="266"/>
      <c r="J65" s="267">
        <f>J364</f>
        <v>0</v>
      </c>
      <c r="K65" s="268"/>
    </row>
    <row r="66" spans="2:11" s="277" customFormat="1" ht="19.5" customHeight="1">
      <c r="B66" s="270"/>
      <c r="C66" s="271"/>
      <c r="D66" s="272" t="s">
        <v>128</v>
      </c>
      <c r="E66" s="273"/>
      <c r="F66" s="273"/>
      <c r="G66" s="273"/>
      <c r="H66" s="273"/>
      <c r="I66" s="274"/>
      <c r="J66" s="275">
        <f>J365</f>
        <v>0</v>
      </c>
      <c r="K66" s="276"/>
    </row>
    <row r="67" spans="2:11" s="32" customFormat="1" ht="21.75" customHeight="1">
      <c r="B67" s="25"/>
      <c r="C67" s="26"/>
      <c r="D67" s="26"/>
      <c r="E67" s="26"/>
      <c r="F67" s="26"/>
      <c r="G67" s="26"/>
      <c r="H67" s="26"/>
      <c r="I67" s="163"/>
      <c r="J67" s="26"/>
      <c r="K67" s="31"/>
    </row>
    <row r="68" spans="2:11" s="32" customFormat="1" ht="6.75" customHeight="1">
      <c r="B68" s="42"/>
      <c r="C68" s="43"/>
      <c r="D68" s="43"/>
      <c r="E68" s="43"/>
      <c r="F68" s="43"/>
      <c r="G68" s="43"/>
      <c r="H68" s="43"/>
      <c r="I68" s="182"/>
      <c r="J68" s="43"/>
      <c r="K68" s="44"/>
    </row>
    <row r="72" spans="2:12" s="32" customFormat="1" ht="6.75" customHeight="1">
      <c r="B72" s="45"/>
      <c r="C72" s="46"/>
      <c r="D72" s="46"/>
      <c r="E72" s="46"/>
      <c r="F72" s="46"/>
      <c r="G72" s="46"/>
      <c r="H72" s="46"/>
      <c r="I72" s="183"/>
      <c r="J72" s="46"/>
      <c r="K72" s="46"/>
      <c r="L72" s="25"/>
    </row>
    <row r="73" spans="2:12" s="32" customFormat="1" ht="36.75" customHeight="1">
      <c r="B73" s="25"/>
      <c r="C73" s="47" t="s">
        <v>1424</v>
      </c>
      <c r="L73" s="25"/>
    </row>
    <row r="74" spans="2:12" s="32" customFormat="1" ht="6.75" customHeight="1">
      <c r="B74" s="25"/>
      <c r="L74" s="25"/>
    </row>
    <row r="75" spans="2:12" s="32" customFormat="1" ht="14.25" customHeight="1">
      <c r="B75" s="25"/>
      <c r="C75" s="191" t="s">
        <v>19</v>
      </c>
      <c r="L75" s="25"/>
    </row>
    <row r="76" spans="2:12" s="32" customFormat="1" ht="16.5" customHeight="1">
      <c r="B76" s="25"/>
      <c r="E76" s="278" t="str">
        <f>E7</f>
        <v>Rekonstrukce kanalizace ul. Soukenická, Valchařská a Gorkého</v>
      </c>
      <c r="F76" s="279"/>
      <c r="G76" s="279"/>
      <c r="H76" s="279"/>
      <c r="L76" s="25"/>
    </row>
    <row r="77" spans="2:12" s="32" customFormat="1" ht="14.25" customHeight="1">
      <c r="B77" s="25"/>
      <c r="C77" s="191" t="s">
        <v>110</v>
      </c>
      <c r="L77" s="25"/>
    </row>
    <row r="78" spans="2:12" s="32" customFormat="1" ht="17.25" customHeight="1">
      <c r="B78" s="25"/>
      <c r="E78" s="53" t="str">
        <f>E9</f>
        <v>SO 02 - Kanalizace ul. Gorkého</v>
      </c>
      <c r="F78" s="190"/>
      <c r="G78" s="190"/>
      <c r="H78" s="190"/>
      <c r="L78" s="25"/>
    </row>
    <row r="79" spans="2:12" s="32" customFormat="1" ht="6.75" customHeight="1">
      <c r="B79" s="25"/>
      <c r="L79" s="25"/>
    </row>
    <row r="80" spans="2:12" s="32" customFormat="1" ht="18" customHeight="1">
      <c r="B80" s="25"/>
      <c r="C80" s="191" t="s">
        <v>27</v>
      </c>
      <c r="F80" s="191" t="str">
        <f>F12</f>
        <v>Ostrava</v>
      </c>
      <c r="I80" s="110" t="s">
        <v>29</v>
      </c>
      <c r="J80" s="192" t="str">
        <f>IF(J12="","",J12)</f>
        <v>28. 9. 2017</v>
      </c>
      <c r="L80" s="25"/>
    </row>
    <row r="81" spans="2:12" s="32" customFormat="1" ht="6.75" customHeight="1">
      <c r="B81" s="25"/>
      <c r="L81" s="25"/>
    </row>
    <row r="82" spans="2:12" s="32" customFormat="1" ht="13.5">
      <c r="B82" s="25"/>
      <c r="C82" s="191" t="s">
        <v>35</v>
      </c>
      <c r="F82" s="191" t="str">
        <f>E15</f>
        <v>Statutární město Ostrava</v>
      </c>
      <c r="I82" s="110" t="s">
        <v>43</v>
      </c>
      <c r="J82" s="191" t="str">
        <f>E21</f>
        <v>Koneko,spol.s r.o.(ÚRS2017/2-KROS4)</v>
      </c>
      <c r="L82" s="25"/>
    </row>
    <row r="83" spans="2:12" s="32" customFormat="1" ht="14.25" customHeight="1">
      <c r="B83" s="25"/>
      <c r="C83" s="191" t="s">
        <v>41</v>
      </c>
      <c r="F83" s="191">
        <f>IF(E18="","",E18)</f>
      </c>
      <c r="L83" s="25"/>
    </row>
    <row r="84" spans="2:12" s="32" customFormat="1" ht="9.75" customHeight="1">
      <c r="B84" s="25"/>
      <c r="L84" s="25"/>
    </row>
    <row r="85" spans="2:20" s="198" customFormat="1" ht="29.25" customHeight="1">
      <c r="B85" s="193"/>
      <c r="C85" s="194" t="s">
        <v>129</v>
      </c>
      <c r="D85" s="195" t="s">
        <v>68</v>
      </c>
      <c r="E85" s="195" t="s">
        <v>64</v>
      </c>
      <c r="F85" s="195" t="s">
        <v>130</v>
      </c>
      <c r="G85" s="195" t="s">
        <v>131</v>
      </c>
      <c r="H85" s="195" t="s">
        <v>132</v>
      </c>
      <c r="I85" s="196" t="s">
        <v>133</v>
      </c>
      <c r="J85" s="195" t="s">
        <v>116</v>
      </c>
      <c r="K85" s="197" t="s">
        <v>134</v>
      </c>
      <c r="L85" s="193"/>
      <c r="M85" s="231" t="s">
        <v>135</v>
      </c>
      <c r="N85" s="232" t="s">
        <v>54</v>
      </c>
      <c r="O85" s="232" t="s">
        <v>136</v>
      </c>
      <c r="P85" s="232" t="s">
        <v>137</v>
      </c>
      <c r="Q85" s="232" t="s">
        <v>138</v>
      </c>
      <c r="R85" s="232" t="s">
        <v>139</v>
      </c>
      <c r="S85" s="232" t="s">
        <v>140</v>
      </c>
      <c r="T85" s="233" t="s">
        <v>141</v>
      </c>
    </row>
    <row r="86" spans="2:63" s="32" customFormat="1" ht="29.25" customHeight="1">
      <c r="B86" s="25"/>
      <c r="C86" s="51" t="s">
        <v>117</v>
      </c>
      <c r="J86" s="280">
        <f>BK86</f>
        <v>0</v>
      </c>
      <c r="L86" s="25"/>
      <c r="M86" s="67"/>
      <c r="N86" s="58"/>
      <c r="O86" s="58"/>
      <c r="P86" s="281">
        <f>P87+P364</f>
        <v>0</v>
      </c>
      <c r="Q86" s="58"/>
      <c r="R86" s="281">
        <f>R87+R364</f>
        <v>188.17235064</v>
      </c>
      <c r="S86" s="58"/>
      <c r="T86" s="282">
        <f>T87+T364</f>
        <v>71.6</v>
      </c>
      <c r="AT86" s="5" t="s">
        <v>82</v>
      </c>
      <c r="AU86" s="5" t="s">
        <v>118</v>
      </c>
      <c r="BK86" s="199">
        <f>BK87+BK364</f>
        <v>0</v>
      </c>
    </row>
    <row r="87" spans="2:63" s="284" customFormat="1" ht="36.75" customHeight="1">
      <c r="B87" s="283"/>
      <c r="D87" s="285" t="s">
        <v>82</v>
      </c>
      <c r="E87" s="286" t="s">
        <v>142</v>
      </c>
      <c r="F87" s="286" t="s">
        <v>143</v>
      </c>
      <c r="I87" s="287"/>
      <c r="J87" s="288">
        <f>BK87</f>
        <v>0</v>
      </c>
      <c r="L87" s="283"/>
      <c r="M87" s="289"/>
      <c r="N87" s="290"/>
      <c r="O87" s="290"/>
      <c r="P87" s="291">
        <f>P88+P182+P209+P234+P291+P330+P361</f>
        <v>0</v>
      </c>
      <c r="Q87" s="290"/>
      <c r="R87" s="291">
        <f>R88+R182+R209+R234+R291+R330+R361</f>
        <v>188.17235064</v>
      </c>
      <c r="S87" s="290"/>
      <c r="T87" s="292">
        <f>T88+T182+T209+T234+T291+T330+T361</f>
        <v>71.6</v>
      </c>
      <c r="AR87" s="285" t="s">
        <v>26</v>
      </c>
      <c r="AT87" s="293" t="s">
        <v>82</v>
      </c>
      <c r="AU87" s="293" t="s">
        <v>83</v>
      </c>
      <c r="AY87" s="285" t="s">
        <v>144</v>
      </c>
      <c r="BK87" s="208">
        <f>BK88+BK182+BK209+BK234+BK291+BK330+BK361</f>
        <v>0</v>
      </c>
    </row>
    <row r="88" spans="2:63" s="284" customFormat="1" ht="19.5" customHeight="1">
      <c r="B88" s="283"/>
      <c r="D88" s="285" t="s">
        <v>82</v>
      </c>
      <c r="E88" s="294" t="s">
        <v>26</v>
      </c>
      <c r="F88" s="294" t="s">
        <v>145</v>
      </c>
      <c r="I88" s="287"/>
      <c r="J88" s="295">
        <f>BK88</f>
        <v>0</v>
      </c>
      <c r="L88" s="283"/>
      <c r="M88" s="289"/>
      <c r="N88" s="290"/>
      <c r="O88" s="290"/>
      <c r="P88" s="291">
        <f>SUM(P89:P181)</f>
        <v>0</v>
      </c>
      <c r="Q88" s="290"/>
      <c r="R88" s="291">
        <f>SUM(R89:R181)</f>
        <v>171.532152</v>
      </c>
      <c r="S88" s="290"/>
      <c r="T88" s="292">
        <f>SUM(T89:T181)</f>
        <v>71.6</v>
      </c>
      <c r="AR88" s="285" t="s">
        <v>26</v>
      </c>
      <c r="AT88" s="293" t="s">
        <v>82</v>
      </c>
      <c r="AU88" s="293" t="s">
        <v>26</v>
      </c>
      <c r="AY88" s="285" t="s">
        <v>144</v>
      </c>
      <c r="BK88" s="208">
        <f>SUM(BK89:BK181)</f>
        <v>0</v>
      </c>
    </row>
    <row r="89" spans="2:65" s="32" customFormat="1" ht="16.5" customHeight="1">
      <c r="B89" s="200"/>
      <c r="C89" s="201" t="s">
        <v>26</v>
      </c>
      <c r="D89" s="201" t="s">
        <v>146</v>
      </c>
      <c r="E89" s="202" t="s">
        <v>921</v>
      </c>
      <c r="F89" s="203" t="s">
        <v>922</v>
      </c>
      <c r="G89" s="204" t="s">
        <v>149</v>
      </c>
      <c r="H89" s="205">
        <v>100</v>
      </c>
      <c r="I89" s="206"/>
      <c r="J89" s="207">
        <f>ROUND(I89*H89,2)</f>
        <v>0</v>
      </c>
      <c r="K89" s="203" t="s">
        <v>1525</v>
      </c>
      <c r="L89" s="25"/>
      <c r="M89" s="296" t="s">
        <v>5</v>
      </c>
      <c r="N89" s="297" t="s">
        <v>55</v>
      </c>
      <c r="O89" s="26"/>
      <c r="P89" s="298">
        <f>O89*H89</f>
        <v>0</v>
      </c>
      <c r="Q89" s="298">
        <v>0</v>
      </c>
      <c r="R89" s="298">
        <f>Q89*H89</f>
        <v>0</v>
      </c>
      <c r="S89" s="298">
        <v>0.316</v>
      </c>
      <c r="T89" s="299">
        <f>S89*H89</f>
        <v>31.6</v>
      </c>
      <c r="AR89" s="5" t="s">
        <v>150</v>
      </c>
      <c r="AT89" s="5" t="s">
        <v>146</v>
      </c>
      <c r="AU89" s="5" t="s">
        <v>25</v>
      </c>
      <c r="AY89" s="5" t="s">
        <v>144</v>
      </c>
      <c r="BE89" s="208">
        <f>IF(N89="základní",J89,0)</f>
        <v>0</v>
      </c>
      <c r="BF89" s="208">
        <f>IF(N89="snížená",J89,0)</f>
        <v>0</v>
      </c>
      <c r="BG89" s="208">
        <f>IF(N89="zákl. přenesená",J89,0)</f>
        <v>0</v>
      </c>
      <c r="BH89" s="208">
        <f>IF(N89="sníž. přenesená",J89,0)</f>
        <v>0</v>
      </c>
      <c r="BI89" s="208">
        <f>IF(N89="nulová",J89,0)</f>
        <v>0</v>
      </c>
      <c r="BJ89" s="5" t="s">
        <v>26</v>
      </c>
      <c r="BK89" s="208">
        <f>ROUND(I89*H89,2)</f>
        <v>0</v>
      </c>
      <c r="BL89" s="5" t="s">
        <v>150</v>
      </c>
      <c r="BM89" s="5" t="s">
        <v>923</v>
      </c>
    </row>
    <row r="90" spans="2:47" s="32" customFormat="1" ht="22.5">
      <c r="B90" s="25"/>
      <c r="D90" s="300" t="s">
        <v>159</v>
      </c>
      <c r="F90" s="214" t="s">
        <v>924</v>
      </c>
      <c r="I90" s="209"/>
      <c r="L90" s="25"/>
      <c r="M90" s="210"/>
      <c r="N90" s="26"/>
      <c r="O90" s="26"/>
      <c r="P90" s="26"/>
      <c r="Q90" s="26"/>
      <c r="R90" s="26"/>
      <c r="S90" s="26"/>
      <c r="T90" s="60"/>
      <c r="AT90" s="5" t="s">
        <v>159</v>
      </c>
      <c r="AU90" s="5" t="s">
        <v>25</v>
      </c>
    </row>
    <row r="91" spans="2:47" s="32" customFormat="1" ht="22.5">
      <c r="B91" s="25"/>
      <c r="D91" s="300" t="s">
        <v>152</v>
      </c>
      <c r="F91" s="301" t="s">
        <v>925</v>
      </c>
      <c r="I91" s="209"/>
      <c r="L91" s="25"/>
      <c r="M91" s="210"/>
      <c r="N91" s="26"/>
      <c r="O91" s="26"/>
      <c r="P91" s="26"/>
      <c r="Q91" s="26"/>
      <c r="R91" s="26"/>
      <c r="S91" s="26"/>
      <c r="T91" s="60"/>
      <c r="AT91" s="5" t="s">
        <v>152</v>
      </c>
      <c r="AU91" s="5" t="s">
        <v>25</v>
      </c>
    </row>
    <row r="92" spans="2:51" s="32" customFormat="1" ht="12.75">
      <c r="B92" s="25"/>
      <c r="D92" s="300" t="s">
        <v>154</v>
      </c>
      <c r="E92" s="5" t="s">
        <v>5</v>
      </c>
      <c r="F92" s="302" t="s">
        <v>926</v>
      </c>
      <c r="H92" s="303">
        <v>60</v>
      </c>
      <c r="I92" s="209"/>
      <c r="L92" s="25"/>
      <c r="M92" s="210"/>
      <c r="N92" s="26"/>
      <c r="O92" s="26"/>
      <c r="P92" s="26"/>
      <c r="Q92" s="26"/>
      <c r="R92" s="26"/>
      <c r="S92" s="26"/>
      <c r="T92" s="60"/>
      <c r="AT92" s="5" t="s">
        <v>154</v>
      </c>
      <c r="AU92" s="5" t="s">
        <v>25</v>
      </c>
      <c r="AV92" s="32" t="s">
        <v>25</v>
      </c>
      <c r="AW92" s="32" t="s">
        <v>47</v>
      </c>
      <c r="AX92" s="32" t="s">
        <v>83</v>
      </c>
      <c r="AY92" s="5" t="s">
        <v>144</v>
      </c>
    </row>
    <row r="93" spans="2:51" s="32" customFormat="1" ht="12.75">
      <c r="B93" s="25"/>
      <c r="D93" s="300" t="s">
        <v>154</v>
      </c>
      <c r="E93" s="5" t="s">
        <v>5</v>
      </c>
      <c r="F93" s="302" t="s">
        <v>927</v>
      </c>
      <c r="H93" s="303">
        <v>27</v>
      </c>
      <c r="I93" s="209"/>
      <c r="L93" s="25"/>
      <c r="M93" s="210"/>
      <c r="N93" s="26"/>
      <c r="O93" s="26"/>
      <c r="P93" s="26"/>
      <c r="Q93" s="26"/>
      <c r="R93" s="26"/>
      <c r="S93" s="26"/>
      <c r="T93" s="60"/>
      <c r="AT93" s="5" t="s">
        <v>154</v>
      </c>
      <c r="AU93" s="5" t="s">
        <v>25</v>
      </c>
      <c r="AV93" s="32" t="s">
        <v>25</v>
      </c>
      <c r="AW93" s="32" t="s">
        <v>47</v>
      </c>
      <c r="AX93" s="32" t="s">
        <v>83</v>
      </c>
      <c r="AY93" s="5" t="s">
        <v>144</v>
      </c>
    </row>
    <row r="94" spans="2:51" s="32" customFormat="1" ht="12.75">
      <c r="B94" s="25"/>
      <c r="D94" s="300" t="s">
        <v>154</v>
      </c>
      <c r="E94" s="5" t="s">
        <v>5</v>
      </c>
      <c r="F94" s="302" t="s">
        <v>928</v>
      </c>
      <c r="H94" s="303">
        <v>1.04</v>
      </c>
      <c r="I94" s="209"/>
      <c r="L94" s="25"/>
      <c r="M94" s="210"/>
      <c r="N94" s="26"/>
      <c r="O94" s="26"/>
      <c r="P94" s="26"/>
      <c r="Q94" s="26"/>
      <c r="R94" s="26"/>
      <c r="S94" s="26"/>
      <c r="T94" s="60"/>
      <c r="AT94" s="5" t="s">
        <v>154</v>
      </c>
      <c r="AU94" s="5" t="s">
        <v>25</v>
      </c>
      <c r="AV94" s="32" t="s">
        <v>25</v>
      </c>
      <c r="AW94" s="32" t="s">
        <v>47</v>
      </c>
      <c r="AX94" s="32" t="s">
        <v>83</v>
      </c>
      <c r="AY94" s="5" t="s">
        <v>144</v>
      </c>
    </row>
    <row r="95" spans="2:51" s="32" customFormat="1" ht="12.75">
      <c r="B95" s="25"/>
      <c r="D95" s="300" t="s">
        <v>154</v>
      </c>
      <c r="E95" s="5" t="s">
        <v>5</v>
      </c>
      <c r="F95" s="302" t="s">
        <v>929</v>
      </c>
      <c r="H95" s="303">
        <v>9.6</v>
      </c>
      <c r="I95" s="209"/>
      <c r="L95" s="25"/>
      <c r="M95" s="210"/>
      <c r="N95" s="26"/>
      <c r="O95" s="26"/>
      <c r="P95" s="26"/>
      <c r="Q95" s="26"/>
      <c r="R95" s="26"/>
      <c r="S95" s="26"/>
      <c r="T95" s="60"/>
      <c r="AT95" s="5" t="s">
        <v>154</v>
      </c>
      <c r="AU95" s="5" t="s">
        <v>25</v>
      </c>
      <c r="AV95" s="32" t="s">
        <v>25</v>
      </c>
      <c r="AW95" s="32" t="s">
        <v>47</v>
      </c>
      <c r="AX95" s="32" t="s">
        <v>83</v>
      </c>
      <c r="AY95" s="5" t="s">
        <v>144</v>
      </c>
    </row>
    <row r="96" spans="2:51" s="32" customFormat="1" ht="12.75">
      <c r="B96" s="25"/>
      <c r="D96" s="300" t="s">
        <v>154</v>
      </c>
      <c r="E96" s="5" t="s">
        <v>5</v>
      </c>
      <c r="F96" s="302" t="s">
        <v>188</v>
      </c>
      <c r="H96" s="303">
        <v>97.64</v>
      </c>
      <c r="I96" s="209"/>
      <c r="L96" s="25"/>
      <c r="M96" s="210"/>
      <c r="N96" s="26"/>
      <c r="O96" s="26"/>
      <c r="P96" s="26"/>
      <c r="Q96" s="26"/>
      <c r="R96" s="26"/>
      <c r="S96" s="26"/>
      <c r="T96" s="60"/>
      <c r="AT96" s="5" t="s">
        <v>154</v>
      </c>
      <c r="AU96" s="5" t="s">
        <v>25</v>
      </c>
      <c r="AV96" s="32" t="s">
        <v>150</v>
      </c>
      <c r="AW96" s="32" t="s">
        <v>47</v>
      </c>
      <c r="AX96" s="32" t="s">
        <v>83</v>
      </c>
      <c r="AY96" s="5" t="s">
        <v>144</v>
      </c>
    </row>
    <row r="97" spans="2:51" s="32" customFormat="1" ht="12.75">
      <c r="B97" s="25"/>
      <c r="D97" s="300" t="s">
        <v>154</v>
      </c>
      <c r="E97" s="5" t="s">
        <v>5</v>
      </c>
      <c r="F97" s="302" t="s">
        <v>34</v>
      </c>
      <c r="H97" s="303">
        <v>100</v>
      </c>
      <c r="I97" s="209"/>
      <c r="L97" s="25"/>
      <c r="M97" s="210"/>
      <c r="N97" s="26"/>
      <c r="O97" s="26"/>
      <c r="P97" s="26"/>
      <c r="Q97" s="26"/>
      <c r="R97" s="26"/>
      <c r="S97" s="26"/>
      <c r="T97" s="60"/>
      <c r="AT97" s="5" t="s">
        <v>154</v>
      </c>
      <c r="AU97" s="5" t="s">
        <v>25</v>
      </c>
      <c r="AV97" s="32" t="s">
        <v>25</v>
      </c>
      <c r="AW97" s="32" t="s">
        <v>47</v>
      </c>
      <c r="AX97" s="32" t="s">
        <v>26</v>
      </c>
      <c r="AY97" s="5" t="s">
        <v>144</v>
      </c>
    </row>
    <row r="98" spans="2:65" s="32" customFormat="1" ht="16.5" customHeight="1">
      <c r="B98" s="200"/>
      <c r="C98" s="201" t="s">
        <v>25</v>
      </c>
      <c r="D98" s="201" t="s">
        <v>146</v>
      </c>
      <c r="E98" s="202" t="s">
        <v>177</v>
      </c>
      <c r="F98" s="203" t="s">
        <v>178</v>
      </c>
      <c r="G98" s="204" t="s">
        <v>149</v>
      </c>
      <c r="H98" s="205">
        <v>100</v>
      </c>
      <c r="I98" s="206"/>
      <c r="J98" s="207">
        <f>ROUND(I98*H98,2)</f>
        <v>0</v>
      </c>
      <c r="K98" s="203" t="s">
        <v>1525</v>
      </c>
      <c r="L98" s="25"/>
      <c r="M98" s="296" t="s">
        <v>5</v>
      </c>
      <c r="N98" s="297" t="s">
        <v>55</v>
      </c>
      <c r="O98" s="26"/>
      <c r="P98" s="298">
        <f>O98*H98</f>
        <v>0</v>
      </c>
      <c r="Q98" s="298">
        <v>0</v>
      </c>
      <c r="R98" s="298">
        <f>Q98*H98</f>
        <v>0</v>
      </c>
      <c r="S98" s="298">
        <v>0.4</v>
      </c>
      <c r="T98" s="299">
        <f>S98*H98</f>
        <v>40</v>
      </c>
      <c r="AR98" s="5" t="s">
        <v>150</v>
      </c>
      <c r="AT98" s="5" t="s">
        <v>146</v>
      </c>
      <c r="AU98" s="5" t="s">
        <v>25</v>
      </c>
      <c r="AY98" s="5" t="s">
        <v>144</v>
      </c>
      <c r="BE98" s="208">
        <f>IF(N98="základní",J98,0)</f>
        <v>0</v>
      </c>
      <c r="BF98" s="208">
        <f>IF(N98="snížená",J98,0)</f>
        <v>0</v>
      </c>
      <c r="BG98" s="208">
        <f>IF(N98="zákl. přenesená",J98,0)</f>
        <v>0</v>
      </c>
      <c r="BH98" s="208">
        <f>IF(N98="sníž. přenesená",J98,0)</f>
        <v>0</v>
      </c>
      <c r="BI98" s="208">
        <f>IF(N98="nulová",J98,0)</f>
        <v>0</v>
      </c>
      <c r="BJ98" s="5" t="s">
        <v>26</v>
      </c>
      <c r="BK98" s="208">
        <f>ROUND(I98*H98,2)</f>
        <v>0</v>
      </c>
      <c r="BL98" s="5" t="s">
        <v>150</v>
      </c>
      <c r="BM98" s="5" t="s">
        <v>930</v>
      </c>
    </row>
    <row r="99" spans="2:47" s="32" customFormat="1" ht="22.5">
      <c r="B99" s="25"/>
      <c r="D99" s="300" t="s">
        <v>159</v>
      </c>
      <c r="F99" s="214" t="s">
        <v>180</v>
      </c>
      <c r="I99" s="209"/>
      <c r="L99" s="25"/>
      <c r="M99" s="210"/>
      <c r="N99" s="26"/>
      <c r="O99" s="26"/>
      <c r="P99" s="26"/>
      <c r="Q99" s="26"/>
      <c r="R99" s="26"/>
      <c r="S99" s="26"/>
      <c r="T99" s="60"/>
      <c r="AT99" s="5" t="s">
        <v>159</v>
      </c>
      <c r="AU99" s="5" t="s">
        <v>25</v>
      </c>
    </row>
    <row r="100" spans="2:47" s="32" customFormat="1" ht="22.5">
      <c r="B100" s="25"/>
      <c r="D100" s="300" t="s">
        <v>152</v>
      </c>
      <c r="F100" s="301" t="s">
        <v>925</v>
      </c>
      <c r="I100" s="209"/>
      <c r="L100" s="25"/>
      <c r="M100" s="210"/>
      <c r="N100" s="26"/>
      <c r="O100" s="26"/>
      <c r="P100" s="26"/>
      <c r="Q100" s="26"/>
      <c r="R100" s="26"/>
      <c r="S100" s="26"/>
      <c r="T100" s="60"/>
      <c r="AT100" s="5" t="s">
        <v>152</v>
      </c>
      <c r="AU100" s="5" t="s">
        <v>25</v>
      </c>
    </row>
    <row r="101" spans="2:65" s="32" customFormat="1" ht="16.5" customHeight="1">
      <c r="B101" s="200"/>
      <c r="C101" s="201" t="s">
        <v>161</v>
      </c>
      <c r="D101" s="201" t="s">
        <v>146</v>
      </c>
      <c r="E101" s="202" t="s">
        <v>207</v>
      </c>
      <c r="F101" s="203" t="s">
        <v>208</v>
      </c>
      <c r="G101" s="204" t="s">
        <v>209</v>
      </c>
      <c r="H101" s="205">
        <v>12</v>
      </c>
      <c r="I101" s="206"/>
      <c r="J101" s="207">
        <f>ROUND(I101*H101,2)</f>
        <v>0</v>
      </c>
      <c r="K101" s="203" t="s">
        <v>1525</v>
      </c>
      <c r="L101" s="25"/>
      <c r="M101" s="296" t="s">
        <v>5</v>
      </c>
      <c r="N101" s="297" t="s">
        <v>55</v>
      </c>
      <c r="O101" s="26"/>
      <c r="P101" s="298">
        <f>O101*H101</f>
        <v>0</v>
      </c>
      <c r="Q101" s="298">
        <v>0</v>
      </c>
      <c r="R101" s="298">
        <f>Q101*H101</f>
        <v>0</v>
      </c>
      <c r="S101" s="298">
        <v>0</v>
      </c>
      <c r="T101" s="299">
        <f>S101*H101</f>
        <v>0</v>
      </c>
      <c r="AR101" s="5" t="s">
        <v>150</v>
      </c>
      <c r="AT101" s="5" t="s">
        <v>146</v>
      </c>
      <c r="AU101" s="5" t="s">
        <v>25</v>
      </c>
      <c r="AY101" s="5" t="s">
        <v>144</v>
      </c>
      <c r="BE101" s="208">
        <f>IF(N101="základní",J101,0)</f>
        <v>0</v>
      </c>
      <c r="BF101" s="208">
        <f>IF(N101="snížená",J101,0)</f>
        <v>0</v>
      </c>
      <c r="BG101" s="208">
        <f>IF(N101="zákl. přenesená",J101,0)</f>
        <v>0</v>
      </c>
      <c r="BH101" s="208">
        <f>IF(N101="sníž. přenesená",J101,0)</f>
        <v>0</v>
      </c>
      <c r="BI101" s="208">
        <f>IF(N101="nulová",J101,0)</f>
        <v>0</v>
      </c>
      <c r="BJ101" s="5" t="s">
        <v>26</v>
      </c>
      <c r="BK101" s="208">
        <f>ROUND(I101*H101,2)</f>
        <v>0</v>
      </c>
      <c r="BL101" s="5" t="s">
        <v>150</v>
      </c>
      <c r="BM101" s="5" t="s">
        <v>210</v>
      </c>
    </row>
    <row r="102" spans="2:47" s="32" customFormat="1" ht="12.75">
      <c r="B102" s="25"/>
      <c r="D102" s="300" t="s">
        <v>159</v>
      </c>
      <c r="F102" s="214" t="s">
        <v>211</v>
      </c>
      <c r="I102" s="209"/>
      <c r="L102" s="25"/>
      <c r="M102" s="210"/>
      <c r="N102" s="26"/>
      <c r="O102" s="26"/>
      <c r="P102" s="26"/>
      <c r="Q102" s="26"/>
      <c r="R102" s="26"/>
      <c r="S102" s="26"/>
      <c r="T102" s="60"/>
      <c r="AT102" s="5" t="s">
        <v>159</v>
      </c>
      <c r="AU102" s="5" t="s">
        <v>25</v>
      </c>
    </row>
    <row r="103" spans="2:47" s="32" customFormat="1" ht="22.5">
      <c r="B103" s="25"/>
      <c r="D103" s="300" t="s">
        <v>152</v>
      </c>
      <c r="F103" s="301" t="s">
        <v>925</v>
      </c>
      <c r="I103" s="209"/>
      <c r="L103" s="25"/>
      <c r="M103" s="210"/>
      <c r="N103" s="26"/>
      <c r="O103" s="26"/>
      <c r="P103" s="26"/>
      <c r="Q103" s="26"/>
      <c r="R103" s="26"/>
      <c r="S103" s="26"/>
      <c r="T103" s="60"/>
      <c r="AT103" s="5" t="s">
        <v>152</v>
      </c>
      <c r="AU103" s="5" t="s">
        <v>25</v>
      </c>
    </row>
    <row r="104" spans="2:51" s="32" customFormat="1" ht="12.75">
      <c r="B104" s="25"/>
      <c r="D104" s="300" t="s">
        <v>154</v>
      </c>
      <c r="E104" s="5" t="s">
        <v>5</v>
      </c>
      <c r="F104" s="302" t="s">
        <v>931</v>
      </c>
      <c r="H104" s="303">
        <v>12</v>
      </c>
      <c r="I104" s="209"/>
      <c r="L104" s="25"/>
      <c r="M104" s="210"/>
      <c r="N104" s="26"/>
      <c r="O104" s="26"/>
      <c r="P104" s="26"/>
      <c r="Q104" s="26"/>
      <c r="R104" s="26"/>
      <c r="S104" s="26"/>
      <c r="T104" s="60"/>
      <c r="AT104" s="5" t="s">
        <v>154</v>
      </c>
      <c r="AU104" s="5" t="s">
        <v>25</v>
      </c>
      <c r="AV104" s="32" t="s">
        <v>25</v>
      </c>
      <c r="AW104" s="32" t="s">
        <v>47</v>
      </c>
      <c r="AX104" s="32" t="s">
        <v>26</v>
      </c>
      <c r="AY104" s="5" t="s">
        <v>144</v>
      </c>
    </row>
    <row r="105" spans="2:65" s="32" customFormat="1" ht="25.5" customHeight="1">
      <c r="B105" s="200"/>
      <c r="C105" s="201" t="s">
        <v>150</v>
      </c>
      <c r="D105" s="201" t="s">
        <v>146</v>
      </c>
      <c r="E105" s="202" t="s">
        <v>214</v>
      </c>
      <c r="F105" s="203" t="s">
        <v>215</v>
      </c>
      <c r="G105" s="204" t="s">
        <v>216</v>
      </c>
      <c r="H105" s="205">
        <v>3</v>
      </c>
      <c r="I105" s="206"/>
      <c r="J105" s="207">
        <f>ROUND(I105*H105,2)</f>
        <v>0</v>
      </c>
      <c r="K105" s="203" t="s">
        <v>1525</v>
      </c>
      <c r="L105" s="25"/>
      <c r="M105" s="296" t="s">
        <v>5</v>
      </c>
      <c r="N105" s="297" t="s">
        <v>55</v>
      </c>
      <c r="O105" s="26"/>
      <c r="P105" s="298">
        <f>O105*H105</f>
        <v>0</v>
      </c>
      <c r="Q105" s="298">
        <v>0</v>
      </c>
      <c r="R105" s="298">
        <f>Q105*H105</f>
        <v>0</v>
      </c>
      <c r="S105" s="298">
        <v>0</v>
      </c>
      <c r="T105" s="299">
        <f>S105*H105</f>
        <v>0</v>
      </c>
      <c r="AR105" s="5" t="s">
        <v>150</v>
      </c>
      <c r="AT105" s="5" t="s">
        <v>146</v>
      </c>
      <c r="AU105" s="5" t="s">
        <v>25</v>
      </c>
      <c r="AY105" s="5" t="s">
        <v>144</v>
      </c>
      <c r="BE105" s="208">
        <f>IF(N105="základní",J105,0)</f>
        <v>0</v>
      </c>
      <c r="BF105" s="208">
        <f>IF(N105="snížená",J105,0)</f>
        <v>0</v>
      </c>
      <c r="BG105" s="208">
        <f>IF(N105="zákl. přenesená",J105,0)</f>
        <v>0</v>
      </c>
      <c r="BH105" s="208">
        <f>IF(N105="sníž. přenesená",J105,0)</f>
        <v>0</v>
      </c>
      <c r="BI105" s="208">
        <f>IF(N105="nulová",J105,0)</f>
        <v>0</v>
      </c>
      <c r="BJ105" s="5" t="s">
        <v>26</v>
      </c>
      <c r="BK105" s="208">
        <f>ROUND(I105*H105,2)</f>
        <v>0</v>
      </c>
      <c r="BL105" s="5" t="s">
        <v>150</v>
      </c>
      <c r="BM105" s="5" t="s">
        <v>932</v>
      </c>
    </row>
    <row r="106" spans="2:47" s="32" customFormat="1" ht="12.75">
      <c r="B106" s="25"/>
      <c r="D106" s="300" t="s">
        <v>159</v>
      </c>
      <c r="F106" s="214" t="s">
        <v>218</v>
      </c>
      <c r="I106" s="209"/>
      <c r="L106" s="25"/>
      <c r="M106" s="210"/>
      <c r="N106" s="26"/>
      <c r="O106" s="26"/>
      <c r="P106" s="26"/>
      <c r="Q106" s="26"/>
      <c r="R106" s="26"/>
      <c r="S106" s="26"/>
      <c r="T106" s="60"/>
      <c r="AT106" s="5" t="s">
        <v>159</v>
      </c>
      <c r="AU106" s="5" t="s">
        <v>25</v>
      </c>
    </row>
    <row r="107" spans="2:47" s="32" customFormat="1" ht="22.5">
      <c r="B107" s="25"/>
      <c r="D107" s="300" t="s">
        <v>152</v>
      </c>
      <c r="F107" s="301" t="s">
        <v>925</v>
      </c>
      <c r="I107" s="209"/>
      <c r="L107" s="25"/>
      <c r="M107" s="210"/>
      <c r="N107" s="26"/>
      <c r="O107" s="26"/>
      <c r="P107" s="26"/>
      <c r="Q107" s="26"/>
      <c r="R107" s="26"/>
      <c r="S107" s="26"/>
      <c r="T107" s="60"/>
      <c r="AT107" s="5" t="s">
        <v>152</v>
      </c>
      <c r="AU107" s="5" t="s">
        <v>25</v>
      </c>
    </row>
    <row r="108" spans="2:65" s="32" customFormat="1" ht="16.5" customHeight="1">
      <c r="B108" s="200"/>
      <c r="C108" s="201" t="s">
        <v>172</v>
      </c>
      <c r="D108" s="201" t="s">
        <v>146</v>
      </c>
      <c r="E108" s="202" t="s">
        <v>222</v>
      </c>
      <c r="F108" s="203" t="s">
        <v>933</v>
      </c>
      <c r="G108" s="204" t="s">
        <v>204</v>
      </c>
      <c r="H108" s="205">
        <v>2</v>
      </c>
      <c r="I108" s="206"/>
      <c r="J108" s="207">
        <f>ROUND(I108*H108,2)</f>
        <v>0</v>
      </c>
      <c r="K108" s="203" t="s">
        <v>1525</v>
      </c>
      <c r="L108" s="25"/>
      <c r="M108" s="296" t="s">
        <v>5</v>
      </c>
      <c r="N108" s="297" t="s">
        <v>55</v>
      </c>
      <c r="O108" s="26"/>
      <c r="P108" s="298">
        <f>O108*H108</f>
        <v>0</v>
      </c>
      <c r="Q108" s="298">
        <v>0.00868</v>
      </c>
      <c r="R108" s="298">
        <f>Q108*H108</f>
        <v>0.01736</v>
      </c>
      <c r="S108" s="298">
        <v>0</v>
      </c>
      <c r="T108" s="299">
        <f>S108*H108</f>
        <v>0</v>
      </c>
      <c r="AR108" s="5" t="s">
        <v>150</v>
      </c>
      <c r="AT108" s="5" t="s">
        <v>146</v>
      </c>
      <c r="AU108" s="5" t="s">
        <v>25</v>
      </c>
      <c r="AY108" s="5" t="s">
        <v>144</v>
      </c>
      <c r="BE108" s="208">
        <f>IF(N108="základní",J108,0)</f>
        <v>0</v>
      </c>
      <c r="BF108" s="208">
        <f>IF(N108="snížená",J108,0)</f>
        <v>0</v>
      </c>
      <c r="BG108" s="208">
        <f>IF(N108="zákl. přenesená",J108,0)</f>
        <v>0</v>
      </c>
      <c r="BH108" s="208">
        <f>IF(N108="sníž. přenesená",J108,0)</f>
        <v>0</v>
      </c>
      <c r="BI108" s="208">
        <f>IF(N108="nulová",J108,0)</f>
        <v>0</v>
      </c>
      <c r="BJ108" s="5" t="s">
        <v>26</v>
      </c>
      <c r="BK108" s="208">
        <f>ROUND(I108*H108,2)</f>
        <v>0</v>
      </c>
      <c r="BL108" s="5" t="s">
        <v>150</v>
      </c>
      <c r="BM108" s="5" t="s">
        <v>224</v>
      </c>
    </row>
    <row r="109" spans="2:47" s="32" customFormat="1" ht="33.75">
      <c r="B109" s="25"/>
      <c r="D109" s="300" t="s">
        <v>159</v>
      </c>
      <c r="F109" s="214" t="s">
        <v>934</v>
      </c>
      <c r="I109" s="209"/>
      <c r="L109" s="25"/>
      <c r="M109" s="210"/>
      <c r="N109" s="26"/>
      <c r="O109" s="26"/>
      <c r="P109" s="26"/>
      <c r="Q109" s="26"/>
      <c r="R109" s="26"/>
      <c r="S109" s="26"/>
      <c r="T109" s="60"/>
      <c r="AT109" s="5" t="s">
        <v>159</v>
      </c>
      <c r="AU109" s="5" t="s">
        <v>25</v>
      </c>
    </row>
    <row r="110" spans="2:47" s="32" customFormat="1" ht="22.5">
      <c r="B110" s="25"/>
      <c r="D110" s="300" t="s">
        <v>152</v>
      </c>
      <c r="F110" s="301" t="s">
        <v>925</v>
      </c>
      <c r="I110" s="209"/>
      <c r="L110" s="25"/>
      <c r="M110" s="210"/>
      <c r="N110" s="26"/>
      <c r="O110" s="26"/>
      <c r="P110" s="26"/>
      <c r="Q110" s="26"/>
      <c r="R110" s="26"/>
      <c r="S110" s="26"/>
      <c r="T110" s="60"/>
      <c r="AT110" s="5" t="s">
        <v>152</v>
      </c>
      <c r="AU110" s="5" t="s">
        <v>25</v>
      </c>
    </row>
    <row r="111" spans="2:65" s="32" customFormat="1" ht="16.5" customHeight="1">
      <c r="B111" s="200"/>
      <c r="C111" s="201" t="s">
        <v>176</v>
      </c>
      <c r="D111" s="201" t="s">
        <v>146</v>
      </c>
      <c r="E111" s="202" t="s">
        <v>227</v>
      </c>
      <c r="F111" s="203" t="s">
        <v>228</v>
      </c>
      <c r="G111" s="204" t="s">
        <v>204</v>
      </c>
      <c r="H111" s="205">
        <v>4</v>
      </c>
      <c r="I111" s="206"/>
      <c r="J111" s="207">
        <f>ROUND(I111*H111,2)</f>
        <v>0</v>
      </c>
      <c r="K111" s="203" t="s">
        <v>1525</v>
      </c>
      <c r="L111" s="25"/>
      <c r="M111" s="296" t="s">
        <v>5</v>
      </c>
      <c r="N111" s="297" t="s">
        <v>55</v>
      </c>
      <c r="O111" s="26"/>
      <c r="P111" s="298">
        <f>O111*H111</f>
        <v>0</v>
      </c>
      <c r="Q111" s="298">
        <v>0.0369</v>
      </c>
      <c r="R111" s="298">
        <f>Q111*H111</f>
        <v>0.1476</v>
      </c>
      <c r="S111" s="298">
        <v>0</v>
      </c>
      <c r="T111" s="299">
        <f>S111*H111</f>
        <v>0</v>
      </c>
      <c r="AR111" s="5" t="s">
        <v>150</v>
      </c>
      <c r="AT111" s="5" t="s">
        <v>146</v>
      </c>
      <c r="AU111" s="5" t="s">
        <v>25</v>
      </c>
      <c r="AY111" s="5" t="s">
        <v>144</v>
      </c>
      <c r="BE111" s="208">
        <f>IF(N111="základní",J111,0)</f>
        <v>0</v>
      </c>
      <c r="BF111" s="208">
        <f>IF(N111="snížená",J111,0)</f>
        <v>0</v>
      </c>
      <c r="BG111" s="208">
        <f>IF(N111="zákl. přenesená",J111,0)</f>
        <v>0</v>
      </c>
      <c r="BH111" s="208">
        <f>IF(N111="sníž. přenesená",J111,0)</f>
        <v>0</v>
      </c>
      <c r="BI111" s="208">
        <f>IF(N111="nulová",J111,0)</f>
        <v>0</v>
      </c>
      <c r="BJ111" s="5" t="s">
        <v>26</v>
      </c>
      <c r="BK111" s="208">
        <f>ROUND(I111*H111,2)</f>
        <v>0</v>
      </c>
      <c r="BL111" s="5" t="s">
        <v>150</v>
      </c>
      <c r="BM111" s="5" t="s">
        <v>229</v>
      </c>
    </row>
    <row r="112" spans="2:47" s="32" customFormat="1" ht="33.75">
      <c r="B112" s="25"/>
      <c r="D112" s="300" t="s">
        <v>159</v>
      </c>
      <c r="F112" s="214" t="s">
        <v>230</v>
      </c>
      <c r="I112" s="209"/>
      <c r="L112" s="25"/>
      <c r="M112" s="210"/>
      <c r="N112" s="26"/>
      <c r="O112" s="26"/>
      <c r="P112" s="26"/>
      <c r="Q112" s="26"/>
      <c r="R112" s="26"/>
      <c r="S112" s="26"/>
      <c r="T112" s="60"/>
      <c r="AT112" s="5" t="s">
        <v>159</v>
      </c>
      <c r="AU112" s="5" t="s">
        <v>25</v>
      </c>
    </row>
    <row r="113" spans="2:47" s="32" customFormat="1" ht="22.5">
      <c r="B113" s="25"/>
      <c r="D113" s="300" t="s">
        <v>152</v>
      </c>
      <c r="F113" s="301" t="s">
        <v>925</v>
      </c>
      <c r="I113" s="209"/>
      <c r="L113" s="25"/>
      <c r="M113" s="210"/>
      <c r="N113" s="26"/>
      <c r="O113" s="26"/>
      <c r="P113" s="26"/>
      <c r="Q113" s="26"/>
      <c r="R113" s="26"/>
      <c r="S113" s="26"/>
      <c r="T113" s="60"/>
      <c r="AT113" s="5" t="s">
        <v>152</v>
      </c>
      <c r="AU113" s="5" t="s">
        <v>25</v>
      </c>
    </row>
    <row r="114" spans="2:65" s="32" customFormat="1" ht="16.5" customHeight="1">
      <c r="B114" s="200"/>
      <c r="C114" s="201" t="s">
        <v>190</v>
      </c>
      <c r="D114" s="201" t="s">
        <v>146</v>
      </c>
      <c r="E114" s="202" t="s">
        <v>232</v>
      </c>
      <c r="F114" s="203" t="s">
        <v>233</v>
      </c>
      <c r="G114" s="204" t="s">
        <v>234</v>
      </c>
      <c r="H114" s="205">
        <v>10</v>
      </c>
      <c r="I114" s="206"/>
      <c r="J114" s="207">
        <f>ROUND(I114*H114,2)</f>
        <v>0</v>
      </c>
      <c r="K114" s="203" t="s">
        <v>1525</v>
      </c>
      <c r="L114" s="25"/>
      <c r="M114" s="296" t="s">
        <v>5</v>
      </c>
      <c r="N114" s="297" t="s">
        <v>55</v>
      </c>
      <c r="O114" s="26"/>
      <c r="P114" s="298">
        <f>O114*H114</f>
        <v>0</v>
      </c>
      <c r="Q114" s="298">
        <v>0</v>
      </c>
      <c r="R114" s="298">
        <f>Q114*H114</f>
        <v>0</v>
      </c>
      <c r="S114" s="298">
        <v>0</v>
      </c>
      <c r="T114" s="299">
        <f>S114*H114</f>
        <v>0</v>
      </c>
      <c r="AR114" s="5" t="s">
        <v>150</v>
      </c>
      <c r="AT114" s="5" t="s">
        <v>146</v>
      </c>
      <c r="AU114" s="5" t="s">
        <v>25</v>
      </c>
      <c r="AY114" s="5" t="s">
        <v>144</v>
      </c>
      <c r="BE114" s="208">
        <f>IF(N114="základní",J114,0)</f>
        <v>0</v>
      </c>
      <c r="BF114" s="208">
        <f>IF(N114="snížená",J114,0)</f>
        <v>0</v>
      </c>
      <c r="BG114" s="208">
        <f>IF(N114="zákl. přenesená",J114,0)</f>
        <v>0</v>
      </c>
      <c r="BH114" s="208">
        <f>IF(N114="sníž. přenesená",J114,0)</f>
        <v>0</v>
      </c>
      <c r="BI114" s="208">
        <f>IF(N114="nulová",J114,0)</f>
        <v>0</v>
      </c>
      <c r="BJ114" s="5" t="s">
        <v>26</v>
      </c>
      <c r="BK114" s="208">
        <f>ROUND(I114*H114,2)</f>
        <v>0</v>
      </c>
      <c r="BL114" s="5" t="s">
        <v>150</v>
      </c>
      <c r="BM114" s="5" t="s">
        <v>235</v>
      </c>
    </row>
    <row r="115" spans="2:47" s="32" customFormat="1" ht="12.75">
      <c r="B115" s="25"/>
      <c r="D115" s="300" t="s">
        <v>159</v>
      </c>
      <c r="F115" s="214" t="s">
        <v>236</v>
      </c>
      <c r="I115" s="209"/>
      <c r="L115" s="25"/>
      <c r="M115" s="210"/>
      <c r="N115" s="26"/>
      <c r="O115" s="26"/>
      <c r="P115" s="26"/>
      <c r="Q115" s="26"/>
      <c r="R115" s="26"/>
      <c r="S115" s="26"/>
      <c r="T115" s="60"/>
      <c r="AT115" s="5" t="s">
        <v>159</v>
      </c>
      <c r="AU115" s="5" t="s">
        <v>25</v>
      </c>
    </row>
    <row r="116" spans="2:47" s="32" customFormat="1" ht="22.5">
      <c r="B116" s="25"/>
      <c r="D116" s="300" t="s">
        <v>152</v>
      </c>
      <c r="F116" s="301" t="s">
        <v>925</v>
      </c>
      <c r="I116" s="209"/>
      <c r="L116" s="25"/>
      <c r="M116" s="210"/>
      <c r="N116" s="26"/>
      <c r="O116" s="26"/>
      <c r="P116" s="26"/>
      <c r="Q116" s="26"/>
      <c r="R116" s="26"/>
      <c r="S116" s="26"/>
      <c r="T116" s="60"/>
      <c r="AT116" s="5" t="s">
        <v>152</v>
      </c>
      <c r="AU116" s="5" t="s">
        <v>25</v>
      </c>
    </row>
    <row r="117" spans="2:51" s="32" customFormat="1" ht="12.75">
      <c r="B117" s="25"/>
      <c r="D117" s="300" t="s">
        <v>154</v>
      </c>
      <c r="E117" s="5" t="s">
        <v>5</v>
      </c>
      <c r="F117" s="302" t="s">
        <v>935</v>
      </c>
      <c r="H117" s="303">
        <v>9</v>
      </c>
      <c r="I117" s="209"/>
      <c r="L117" s="25"/>
      <c r="M117" s="210"/>
      <c r="N117" s="26"/>
      <c r="O117" s="26"/>
      <c r="P117" s="26"/>
      <c r="Q117" s="26"/>
      <c r="R117" s="26"/>
      <c r="S117" s="26"/>
      <c r="T117" s="60"/>
      <c r="AT117" s="5" t="s">
        <v>154</v>
      </c>
      <c r="AU117" s="5" t="s">
        <v>25</v>
      </c>
      <c r="AV117" s="32" t="s">
        <v>25</v>
      </c>
      <c r="AW117" s="32" t="s">
        <v>47</v>
      </c>
      <c r="AX117" s="32" t="s">
        <v>83</v>
      </c>
      <c r="AY117" s="5" t="s">
        <v>144</v>
      </c>
    </row>
    <row r="118" spans="2:51" s="32" customFormat="1" ht="12.75">
      <c r="B118" s="25"/>
      <c r="D118" s="300" t="s">
        <v>154</v>
      </c>
      <c r="E118" s="5" t="s">
        <v>5</v>
      </c>
      <c r="F118" s="302" t="s">
        <v>170</v>
      </c>
      <c r="H118" s="303">
        <v>9</v>
      </c>
      <c r="I118" s="209"/>
      <c r="L118" s="25"/>
      <c r="M118" s="210"/>
      <c r="N118" s="26"/>
      <c r="O118" s="26"/>
      <c r="P118" s="26"/>
      <c r="Q118" s="26"/>
      <c r="R118" s="26"/>
      <c r="S118" s="26"/>
      <c r="T118" s="60"/>
      <c r="AT118" s="5" t="s">
        <v>154</v>
      </c>
      <c r="AU118" s="5" t="s">
        <v>25</v>
      </c>
      <c r="AV118" s="32" t="s">
        <v>161</v>
      </c>
      <c r="AW118" s="32" t="s">
        <v>47</v>
      </c>
      <c r="AX118" s="32" t="s">
        <v>83</v>
      </c>
      <c r="AY118" s="5" t="s">
        <v>144</v>
      </c>
    </row>
    <row r="119" spans="2:51" s="32" customFormat="1" ht="12.75">
      <c r="B119" s="25"/>
      <c r="D119" s="300" t="s">
        <v>154</v>
      </c>
      <c r="E119" s="5" t="s">
        <v>5</v>
      </c>
      <c r="F119" s="302" t="s">
        <v>936</v>
      </c>
      <c r="H119" s="303">
        <v>10.35</v>
      </c>
      <c r="I119" s="209"/>
      <c r="L119" s="25"/>
      <c r="M119" s="210"/>
      <c r="N119" s="26"/>
      <c r="O119" s="26"/>
      <c r="P119" s="26"/>
      <c r="Q119" s="26"/>
      <c r="R119" s="26"/>
      <c r="S119" s="26"/>
      <c r="T119" s="60"/>
      <c r="AT119" s="5" t="s">
        <v>154</v>
      </c>
      <c r="AU119" s="5" t="s">
        <v>25</v>
      </c>
      <c r="AV119" s="32" t="s">
        <v>25</v>
      </c>
      <c r="AW119" s="32" t="s">
        <v>47</v>
      </c>
      <c r="AX119" s="32" t="s">
        <v>83</v>
      </c>
      <c r="AY119" s="5" t="s">
        <v>144</v>
      </c>
    </row>
    <row r="120" spans="2:51" s="32" customFormat="1" ht="12.75">
      <c r="B120" s="25"/>
      <c r="D120" s="300" t="s">
        <v>154</v>
      </c>
      <c r="E120" s="5" t="s">
        <v>5</v>
      </c>
      <c r="F120" s="302" t="s">
        <v>31</v>
      </c>
      <c r="H120" s="303">
        <v>10</v>
      </c>
      <c r="I120" s="209"/>
      <c r="L120" s="25"/>
      <c r="M120" s="210"/>
      <c r="N120" s="26"/>
      <c r="O120" s="26"/>
      <c r="P120" s="26"/>
      <c r="Q120" s="26"/>
      <c r="R120" s="26"/>
      <c r="S120" s="26"/>
      <c r="T120" s="60"/>
      <c r="AT120" s="5" t="s">
        <v>154</v>
      </c>
      <c r="AU120" s="5" t="s">
        <v>25</v>
      </c>
      <c r="AV120" s="32" t="s">
        <v>25</v>
      </c>
      <c r="AW120" s="32" t="s">
        <v>47</v>
      </c>
      <c r="AX120" s="32" t="s">
        <v>26</v>
      </c>
      <c r="AY120" s="5" t="s">
        <v>144</v>
      </c>
    </row>
    <row r="121" spans="2:65" s="32" customFormat="1" ht="16.5" customHeight="1">
      <c r="B121" s="200"/>
      <c r="C121" s="201" t="s">
        <v>195</v>
      </c>
      <c r="D121" s="201" t="s">
        <v>146</v>
      </c>
      <c r="E121" s="202" t="s">
        <v>247</v>
      </c>
      <c r="F121" s="203" t="s">
        <v>248</v>
      </c>
      <c r="G121" s="204" t="s">
        <v>234</v>
      </c>
      <c r="H121" s="205">
        <v>270</v>
      </c>
      <c r="I121" s="206"/>
      <c r="J121" s="207">
        <f>ROUND(I121*H121,2)</f>
        <v>0</v>
      </c>
      <c r="K121" s="203" t="s">
        <v>1525</v>
      </c>
      <c r="L121" s="25"/>
      <c r="M121" s="296" t="s">
        <v>5</v>
      </c>
      <c r="N121" s="297" t="s">
        <v>55</v>
      </c>
      <c r="O121" s="26"/>
      <c r="P121" s="298">
        <f>O121*H121</f>
        <v>0</v>
      </c>
      <c r="Q121" s="298">
        <v>0</v>
      </c>
      <c r="R121" s="298">
        <f>Q121*H121</f>
        <v>0</v>
      </c>
      <c r="S121" s="298">
        <v>0</v>
      </c>
      <c r="T121" s="299">
        <f>S121*H121</f>
        <v>0</v>
      </c>
      <c r="AR121" s="5" t="s">
        <v>150</v>
      </c>
      <c r="AT121" s="5" t="s">
        <v>146</v>
      </c>
      <c r="AU121" s="5" t="s">
        <v>25</v>
      </c>
      <c r="AY121" s="5" t="s">
        <v>144</v>
      </c>
      <c r="BE121" s="208">
        <f>IF(N121="základní",J121,0)</f>
        <v>0</v>
      </c>
      <c r="BF121" s="208">
        <f>IF(N121="snížená",J121,0)</f>
        <v>0</v>
      </c>
      <c r="BG121" s="208">
        <f>IF(N121="zákl. přenesená",J121,0)</f>
        <v>0</v>
      </c>
      <c r="BH121" s="208">
        <f>IF(N121="sníž. přenesená",J121,0)</f>
        <v>0</v>
      </c>
      <c r="BI121" s="208">
        <f>IF(N121="nulová",J121,0)</f>
        <v>0</v>
      </c>
      <c r="BJ121" s="5" t="s">
        <v>26</v>
      </c>
      <c r="BK121" s="208">
        <f>ROUND(I121*H121,2)</f>
        <v>0</v>
      </c>
      <c r="BL121" s="5" t="s">
        <v>150</v>
      </c>
      <c r="BM121" s="5" t="s">
        <v>249</v>
      </c>
    </row>
    <row r="122" spans="2:47" s="32" customFormat="1" ht="22.5">
      <c r="B122" s="25"/>
      <c r="D122" s="300" t="s">
        <v>159</v>
      </c>
      <c r="F122" s="214" t="s">
        <v>250</v>
      </c>
      <c r="I122" s="209"/>
      <c r="L122" s="25"/>
      <c r="M122" s="210"/>
      <c r="N122" s="26"/>
      <c r="O122" s="26"/>
      <c r="P122" s="26"/>
      <c r="Q122" s="26"/>
      <c r="R122" s="26"/>
      <c r="S122" s="26"/>
      <c r="T122" s="60"/>
      <c r="AT122" s="5" t="s">
        <v>159</v>
      </c>
      <c r="AU122" s="5" t="s">
        <v>25</v>
      </c>
    </row>
    <row r="123" spans="2:47" s="32" customFormat="1" ht="22.5">
      <c r="B123" s="25"/>
      <c r="D123" s="300" t="s">
        <v>152</v>
      </c>
      <c r="F123" s="301" t="s">
        <v>925</v>
      </c>
      <c r="I123" s="209"/>
      <c r="L123" s="25"/>
      <c r="M123" s="210"/>
      <c r="N123" s="26"/>
      <c r="O123" s="26"/>
      <c r="P123" s="26"/>
      <c r="Q123" s="26"/>
      <c r="R123" s="26"/>
      <c r="S123" s="26"/>
      <c r="T123" s="60"/>
      <c r="AT123" s="5" t="s">
        <v>152</v>
      </c>
      <c r="AU123" s="5" t="s">
        <v>25</v>
      </c>
    </row>
    <row r="124" spans="2:51" s="32" customFormat="1" ht="12.75">
      <c r="B124" s="25"/>
      <c r="D124" s="300" t="s">
        <v>154</v>
      </c>
      <c r="E124" s="5" t="s">
        <v>5</v>
      </c>
      <c r="F124" s="302" t="s">
        <v>937</v>
      </c>
      <c r="H124" s="303">
        <v>270</v>
      </c>
      <c r="I124" s="209"/>
      <c r="L124" s="25"/>
      <c r="M124" s="210"/>
      <c r="N124" s="26"/>
      <c r="O124" s="26"/>
      <c r="P124" s="26"/>
      <c r="Q124" s="26"/>
      <c r="R124" s="26"/>
      <c r="S124" s="26"/>
      <c r="T124" s="60"/>
      <c r="AT124" s="5" t="s">
        <v>154</v>
      </c>
      <c r="AU124" s="5" t="s">
        <v>25</v>
      </c>
      <c r="AV124" s="32" t="s">
        <v>25</v>
      </c>
      <c r="AW124" s="32" t="s">
        <v>47</v>
      </c>
      <c r="AX124" s="32" t="s">
        <v>26</v>
      </c>
      <c r="AY124" s="5" t="s">
        <v>144</v>
      </c>
    </row>
    <row r="125" spans="2:65" s="32" customFormat="1" ht="16.5" customHeight="1">
      <c r="B125" s="200"/>
      <c r="C125" s="201" t="s">
        <v>201</v>
      </c>
      <c r="D125" s="201" t="s">
        <v>146</v>
      </c>
      <c r="E125" s="202" t="s">
        <v>253</v>
      </c>
      <c r="F125" s="203" t="s">
        <v>254</v>
      </c>
      <c r="G125" s="204" t="s">
        <v>234</v>
      </c>
      <c r="H125" s="205">
        <v>81</v>
      </c>
      <c r="I125" s="206"/>
      <c r="J125" s="207">
        <f>ROUND(I125*H125,2)</f>
        <v>0</v>
      </c>
      <c r="K125" s="203" t="s">
        <v>1525</v>
      </c>
      <c r="L125" s="25"/>
      <c r="M125" s="296" t="s">
        <v>5</v>
      </c>
      <c r="N125" s="297" t="s">
        <v>55</v>
      </c>
      <c r="O125" s="26"/>
      <c r="P125" s="298">
        <f>O125*H125</f>
        <v>0</v>
      </c>
      <c r="Q125" s="298">
        <v>0</v>
      </c>
      <c r="R125" s="298">
        <f>Q125*H125</f>
        <v>0</v>
      </c>
      <c r="S125" s="298">
        <v>0</v>
      </c>
      <c r="T125" s="299">
        <f>S125*H125</f>
        <v>0</v>
      </c>
      <c r="AR125" s="5" t="s">
        <v>150</v>
      </c>
      <c r="AT125" s="5" t="s">
        <v>146</v>
      </c>
      <c r="AU125" s="5" t="s">
        <v>25</v>
      </c>
      <c r="AY125" s="5" t="s">
        <v>144</v>
      </c>
      <c r="BE125" s="208">
        <f>IF(N125="základní",J125,0)</f>
        <v>0</v>
      </c>
      <c r="BF125" s="208">
        <f>IF(N125="snížená",J125,0)</f>
        <v>0</v>
      </c>
      <c r="BG125" s="208">
        <f>IF(N125="zákl. přenesená",J125,0)</f>
        <v>0</v>
      </c>
      <c r="BH125" s="208">
        <f>IF(N125="sníž. přenesená",J125,0)</f>
        <v>0</v>
      </c>
      <c r="BI125" s="208">
        <f>IF(N125="nulová",J125,0)</f>
        <v>0</v>
      </c>
      <c r="BJ125" s="5" t="s">
        <v>26</v>
      </c>
      <c r="BK125" s="208">
        <f>ROUND(I125*H125,2)</f>
        <v>0</v>
      </c>
      <c r="BL125" s="5" t="s">
        <v>150</v>
      </c>
      <c r="BM125" s="5" t="s">
        <v>255</v>
      </c>
    </row>
    <row r="126" spans="2:47" s="32" customFormat="1" ht="22.5">
      <c r="B126" s="25"/>
      <c r="D126" s="300" t="s">
        <v>159</v>
      </c>
      <c r="F126" s="214" t="s">
        <v>256</v>
      </c>
      <c r="I126" s="209"/>
      <c r="L126" s="25"/>
      <c r="M126" s="210"/>
      <c r="N126" s="26"/>
      <c r="O126" s="26"/>
      <c r="P126" s="26"/>
      <c r="Q126" s="26"/>
      <c r="R126" s="26"/>
      <c r="S126" s="26"/>
      <c r="T126" s="60"/>
      <c r="AT126" s="5" t="s">
        <v>159</v>
      </c>
      <c r="AU126" s="5" t="s">
        <v>25</v>
      </c>
    </row>
    <row r="127" spans="2:47" s="32" customFormat="1" ht="22.5">
      <c r="B127" s="25"/>
      <c r="D127" s="300" t="s">
        <v>152</v>
      </c>
      <c r="F127" s="301" t="s">
        <v>925</v>
      </c>
      <c r="I127" s="209"/>
      <c r="L127" s="25"/>
      <c r="M127" s="210"/>
      <c r="N127" s="26"/>
      <c r="O127" s="26"/>
      <c r="P127" s="26"/>
      <c r="Q127" s="26"/>
      <c r="R127" s="26"/>
      <c r="S127" s="26"/>
      <c r="T127" s="60"/>
      <c r="AT127" s="5" t="s">
        <v>152</v>
      </c>
      <c r="AU127" s="5" t="s">
        <v>25</v>
      </c>
    </row>
    <row r="128" spans="2:51" s="32" customFormat="1" ht="12.75">
      <c r="B128" s="25"/>
      <c r="D128" s="300" t="s">
        <v>154</v>
      </c>
      <c r="E128" s="5" t="s">
        <v>5</v>
      </c>
      <c r="F128" s="302" t="s">
        <v>938</v>
      </c>
      <c r="H128" s="303">
        <v>81</v>
      </c>
      <c r="I128" s="209"/>
      <c r="L128" s="25"/>
      <c r="M128" s="210"/>
      <c r="N128" s="26"/>
      <c r="O128" s="26"/>
      <c r="P128" s="26"/>
      <c r="Q128" s="26"/>
      <c r="R128" s="26"/>
      <c r="S128" s="26"/>
      <c r="T128" s="60"/>
      <c r="AT128" s="5" t="s">
        <v>154</v>
      </c>
      <c r="AU128" s="5" t="s">
        <v>25</v>
      </c>
      <c r="AV128" s="32" t="s">
        <v>25</v>
      </c>
      <c r="AW128" s="32" t="s">
        <v>47</v>
      </c>
      <c r="AX128" s="32" t="s">
        <v>26</v>
      </c>
      <c r="AY128" s="5" t="s">
        <v>144</v>
      </c>
    </row>
    <row r="129" spans="2:65" s="32" customFormat="1" ht="16.5" customHeight="1">
      <c r="B129" s="200"/>
      <c r="C129" s="201" t="s">
        <v>31</v>
      </c>
      <c r="D129" s="201" t="s">
        <v>146</v>
      </c>
      <c r="E129" s="202" t="s">
        <v>259</v>
      </c>
      <c r="F129" s="203" t="s">
        <v>260</v>
      </c>
      <c r="G129" s="204" t="s">
        <v>234</v>
      </c>
      <c r="H129" s="205">
        <v>30</v>
      </c>
      <c r="I129" s="206"/>
      <c r="J129" s="207">
        <f>ROUND(I129*H129,2)</f>
        <v>0</v>
      </c>
      <c r="K129" s="203" t="s">
        <v>1525</v>
      </c>
      <c r="L129" s="25"/>
      <c r="M129" s="296" t="s">
        <v>5</v>
      </c>
      <c r="N129" s="297" t="s">
        <v>55</v>
      </c>
      <c r="O129" s="26"/>
      <c r="P129" s="298">
        <f>O129*H129</f>
        <v>0</v>
      </c>
      <c r="Q129" s="298">
        <v>0</v>
      </c>
      <c r="R129" s="298">
        <f>Q129*H129</f>
        <v>0</v>
      </c>
      <c r="S129" s="298">
        <v>0</v>
      </c>
      <c r="T129" s="299">
        <f>S129*H129</f>
        <v>0</v>
      </c>
      <c r="AR129" s="5" t="s">
        <v>150</v>
      </c>
      <c r="AT129" s="5" t="s">
        <v>146</v>
      </c>
      <c r="AU129" s="5" t="s">
        <v>25</v>
      </c>
      <c r="AY129" s="5" t="s">
        <v>144</v>
      </c>
      <c r="BE129" s="208">
        <f>IF(N129="základní",J129,0)</f>
        <v>0</v>
      </c>
      <c r="BF129" s="208">
        <f>IF(N129="snížená",J129,0)</f>
        <v>0</v>
      </c>
      <c r="BG129" s="208">
        <f>IF(N129="zákl. přenesená",J129,0)</f>
        <v>0</v>
      </c>
      <c r="BH129" s="208">
        <f>IF(N129="sníž. přenesená",J129,0)</f>
        <v>0</v>
      </c>
      <c r="BI129" s="208">
        <f>IF(N129="nulová",J129,0)</f>
        <v>0</v>
      </c>
      <c r="BJ129" s="5" t="s">
        <v>26</v>
      </c>
      <c r="BK129" s="208">
        <f>ROUND(I129*H129,2)</f>
        <v>0</v>
      </c>
      <c r="BL129" s="5" t="s">
        <v>150</v>
      </c>
      <c r="BM129" s="5" t="s">
        <v>261</v>
      </c>
    </row>
    <row r="130" spans="2:47" s="32" customFormat="1" ht="22.5">
      <c r="B130" s="25"/>
      <c r="D130" s="300" t="s">
        <v>159</v>
      </c>
      <c r="F130" s="214" t="s">
        <v>262</v>
      </c>
      <c r="I130" s="209"/>
      <c r="L130" s="25"/>
      <c r="M130" s="210"/>
      <c r="N130" s="26"/>
      <c r="O130" s="26"/>
      <c r="P130" s="26"/>
      <c r="Q130" s="26"/>
      <c r="R130" s="26"/>
      <c r="S130" s="26"/>
      <c r="T130" s="60"/>
      <c r="AT130" s="5" t="s">
        <v>159</v>
      </c>
      <c r="AU130" s="5" t="s">
        <v>25</v>
      </c>
    </row>
    <row r="131" spans="2:47" s="32" customFormat="1" ht="22.5">
      <c r="B131" s="25"/>
      <c r="D131" s="300" t="s">
        <v>152</v>
      </c>
      <c r="F131" s="301" t="s">
        <v>925</v>
      </c>
      <c r="I131" s="209"/>
      <c r="L131" s="25"/>
      <c r="M131" s="210"/>
      <c r="N131" s="26"/>
      <c r="O131" s="26"/>
      <c r="P131" s="26"/>
      <c r="Q131" s="26"/>
      <c r="R131" s="26"/>
      <c r="S131" s="26"/>
      <c r="T131" s="60"/>
      <c r="AT131" s="5" t="s">
        <v>152</v>
      </c>
      <c r="AU131" s="5" t="s">
        <v>25</v>
      </c>
    </row>
    <row r="132" spans="2:51" s="32" customFormat="1" ht="12.75">
      <c r="B132" s="25"/>
      <c r="D132" s="300" t="s">
        <v>154</v>
      </c>
      <c r="E132" s="5" t="s">
        <v>5</v>
      </c>
      <c r="F132" s="302" t="s">
        <v>939</v>
      </c>
      <c r="H132" s="303">
        <v>30</v>
      </c>
      <c r="I132" s="209"/>
      <c r="L132" s="25"/>
      <c r="M132" s="210"/>
      <c r="N132" s="26"/>
      <c r="O132" s="26"/>
      <c r="P132" s="26"/>
      <c r="Q132" s="26"/>
      <c r="R132" s="26"/>
      <c r="S132" s="26"/>
      <c r="T132" s="60"/>
      <c r="AT132" s="5" t="s">
        <v>154</v>
      </c>
      <c r="AU132" s="5" t="s">
        <v>25</v>
      </c>
      <c r="AV132" s="32" t="s">
        <v>25</v>
      </c>
      <c r="AW132" s="32" t="s">
        <v>47</v>
      </c>
      <c r="AX132" s="32" t="s">
        <v>26</v>
      </c>
      <c r="AY132" s="5" t="s">
        <v>144</v>
      </c>
    </row>
    <row r="133" spans="2:65" s="32" customFormat="1" ht="16.5" customHeight="1">
      <c r="B133" s="200"/>
      <c r="C133" s="201" t="s">
        <v>213</v>
      </c>
      <c r="D133" s="201" t="s">
        <v>146</v>
      </c>
      <c r="E133" s="202" t="s">
        <v>265</v>
      </c>
      <c r="F133" s="203" t="s">
        <v>266</v>
      </c>
      <c r="G133" s="204" t="s">
        <v>234</v>
      </c>
      <c r="H133" s="205">
        <v>9</v>
      </c>
      <c r="I133" s="206"/>
      <c r="J133" s="207">
        <f>ROUND(I133*H133,2)</f>
        <v>0</v>
      </c>
      <c r="K133" s="203" t="s">
        <v>1525</v>
      </c>
      <c r="L133" s="25"/>
      <c r="M133" s="296" t="s">
        <v>5</v>
      </c>
      <c r="N133" s="297" t="s">
        <v>55</v>
      </c>
      <c r="O133" s="26"/>
      <c r="P133" s="298">
        <f>O133*H133</f>
        <v>0</v>
      </c>
      <c r="Q133" s="298">
        <v>0</v>
      </c>
      <c r="R133" s="298">
        <f>Q133*H133</f>
        <v>0</v>
      </c>
      <c r="S133" s="298">
        <v>0</v>
      </c>
      <c r="T133" s="299">
        <f>S133*H133</f>
        <v>0</v>
      </c>
      <c r="AR133" s="5" t="s">
        <v>150</v>
      </c>
      <c r="AT133" s="5" t="s">
        <v>146</v>
      </c>
      <c r="AU133" s="5" t="s">
        <v>25</v>
      </c>
      <c r="AY133" s="5" t="s">
        <v>144</v>
      </c>
      <c r="BE133" s="208">
        <f>IF(N133="základní",J133,0)</f>
        <v>0</v>
      </c>
      <c r="BF133" s="208">
        <f>IF(N133="snížená",J133,0)</f>
        <v>0</v>
      </c>
      <c r="BG133" s="208">
        <f>IF(N133="zákl. přenesená",J133,0)</f>
        <v>0</v>
      </c>
      <c r="BH133" s="208">
        <f>IF(N133="sníž. přenesená",J133,0)</f>
        <v>0</v>
      </c>
      <c r="BI133" s="208">
        <f>IF(N133="nulová",J133,0)</f>
        <v>0</v>
      </c>
      <c r="BJ133" s="5" t="s">
        <v>26</v>
      </c>
      <c r="BK133" s="208">
        <f>ROUND(I133*H133,2)</f>
        <v>0</v>
      </c>
      <c r="BL133" s="5" t="s">
        <v>150</v>
      </c>
      <c r="BM133" s="5" t="s">
        <v>267</v>
      </c>
    </row>
    <row r="134" spans="2:47" s="32" customFormat="1" ht="22.5">
      <c r="B134" s="25"/>
      <c r="D134" s="300" t="s">
        <v>159</v>
      </c>
      <c r="F134" s="214" t="s">
        <v>268</v>
      </c>
      <c r="I134" s="209"/>
      <c r="L134" s="25"/>
      <c r="M134" s="210"/>
      <c r="N134" s="26"/>
      <c r="O134" s="26"/>
      <c r="P134" s="26"/>
      <c r="Q134" s="26"/>
      <c r="R134" s="26"/>
      <c r="S134" s="26"/>
      <c r="T134" s="60"/>
      <c r="AT134" s="5" t="s">
        <v>159</v>
      </c>
      <c r="AU134" s="5" t="s">
        <v>25</v>
      </c>
    </row>
    <row r="135" spans="2:47" s="32" customFormat="1" ht="22.5">
      <c r="B135" s="25"/>
      <c r="D135" s="300" t="s">
        <v>152</v>
      </c>
      <c r="F135" s="301" t="s">
        <v>925</v>
      </c>
      <c r="I135" s="209"/>
      <c r="L135" s="25"/>
      <c r="M135" s="210"/>
      <c r="N135" s="26"/>
      <c r="O135" s="26"/>
      <c r="P135" s="26"/>
      <c r="Q135" s="26"/>
      <c r="R135" s="26"/>
      <c r="S135" s="26"/>
      <c r="T135" s="60"/>
      <c r="AT135" s="5" t="s">
        <v>152</v>
      </c>
      <c r="AU135" s="5" t="s">
        <v>25</v>
      </c>
    </row>
    <row r="136" spans="2:51" s="32" customFormat="1" ht="12.75">
      <c r="B136" s="25"/>
      <c r="D136" s="300" t="s">
        <v>154</v>
      </c>
      <c r="E136" s="5" t="s">
        <v>5</v>
      </c>
      <c r="F136" s="302" t="s">
        <v>940</v>
      </c>
      <c r="H136" s="303">
        <v>9</v>
      </c>
      <c r="I136" s="209"/>
      <c r="L136" s="25"/>
      <c r="M136" s="210"/>
      <c r="N136" s="26"/>
      <c r="O136" s="26"/>
      <c r="P136" s="26"/>
      <c r="Q136" s="26"/>
      <c r="R136" s="26"/>
      <c r="S136" s="26"/>
      <c r="T136" s="60"/>
      <c r="AT136" s="5" t="s">
        <v>154</v>
      </c>
      <c r="AU136" s="5" t="s">
        <v>25</v>
      </c>
      <c r="AV136" s="32" t="s">
        <v>25</v>
      </c>
      <c r="AW136" s="32" t="s">
        <v>47</v>
      </c>
      <c r="AX136" s="32" t="s">
        <v>26</v>
      </c>
      <c r="AY136" s="5" t="s">
        <v>144</v>
      </c>
    </row>
    <row r="137" spans="2:65" s="32" customFormat="1" ht="16.5" customHeight="1">
      <c r="B137" s="200"/>
      <c r="C137" s="201" t="s">
        <v>221</v>
      </c>
      <c r="D137" s="201" t="s">
        <v>146</v>
      </c>
      <c r="E137" s="202" t="s">
        <v>301</v>
      </c>
      <c r="F137" s="203" t="s">
        <v>302</v>
      </c>
      <c r="G137" s="204" t="s">
        <v>149</v>
      </c>
      <c r="H137" s="205">
        <v>129.2</v>
      </c>
      <c r="I137" s="206"/>
      <c r="J137" s="207">
        <f>ROUND(I137*H137,2)</f>
        <v>0</v>
      </c>
      <c r="K137" s="203" t="s">
        <v>1525</v>
      </c>
      <c r="L137" s="25"/>
      <c r="M137" s="296" t="s">
        <v>5</v>
      </c>
      <c r="N137" s="297" t="s">
        <v>55</v>
      </c>
      <c r="O137" s="26"/>
      <c r="P137" s="298">
        <f>O137*H137</f>
        <v>0</v>
      </c>
      <c r="Q137" s="298">
        <v>0.00201</v>
      </c>
      <c r="R137" s="298">
        <f>Q137*H137</f>
        <v>0.259692</v>
      </c>
      <c r="S137" s="298">
        <v>0</v>
      </c>
      <c r="T137" s="299">
        <f>S137*H137</f>
        <v>0</v>
      </c>
      <c r="AR137" s="5" t="s">
        <v>150</v>
      </c>
      <c r="AT137" s="5" t="s">
        <v>146</v>
      </c>
      <c r="AU137" s="5" t="s">
        <v>25</v>
      </c>
      <c r="AY137" s="5" t="s">
        <v>144</v>
      </c>
      <c r="BE137" s="208">
        <f>IF(N137="základní",J137,0)</f>
        <v>0</v>
      </c>
      <c r="BF137" s="208">
        <f>IF(N137="snížená",J137,0)</f>
        <v>0</v>
      </c>
      <c r="BG137" s="208">
        <f>IF(N137="zákl. přenesená",J137,0)</f>
        <v>0</v>
      </c>
      <c r="BH137" s="208">
        <f>IF(N137="sníž. přenesená",J137,0)</f>
        <v>0</v>
      </c>
      <c r="BI137" s="208">
        <f>IF(N137="nulová",J137,0)</f>
        <v>0</v>
      </c>
      <c r="BJ137" s="5" t="s">
        <v>26</v>
      </c>
      <c r="BK137" s="208">
        <f>ROUND(I137*H137,2)</f>
        <v>0</v>
      </c>
      <c r="BL137" s="5" t="s">
        <v>150</v>
      </c>
      <c r="BM137" s="5" t="s">
        <v>303</v>
      </c>
    </row>
    <row r="138" spans="2:47" s="32" customFormat="1" ht="12.75">
      <c r="B138" s="25"/>
      <c r="D138" s="300" t="s">
        <v>159</v>
      </c>
      <c r="F138" s="214" t="s">
        <v>304</v>
      </c>
      <c r="I138" s="209"/>
      <c r="L138" s="25"/>
      <c r="M138" s="210"/>
      <c r="N138" s="26"/>
      <c r="O138" s="26"/>
      <c r="P138" s="26"/>
      <c r="Q138" s="26"/>
      <c r="R138" s="26"/>
      <c r="S138" s="26"/>
      <c r="T138" s="60"/>
      <c r="AT138" s="5" t="s">
        <v>159</v>
      </c>
      <c r="AU138" s="5" t="s">
        <v>25</v>
      </c>
    </row>
    <row r="139" spans="2:47" s="32" customFormat="1" ht="22.5">
      <c r="B139" s="25"/>
      <c r="D139" s="300" t="s">
        <v>152</v>
      </c>
      <c r="F139" s="301" t="s">
        <v>925</v>
      </c>
      <c r="I139" s="209"/>
      <c r="L139" s="25"/>
      <c r="M139" s="210"/>
      <c r="N139" s="26"/>
      <c r="O139" s="26"/>
      <c r="P139" s="26"/>
      <c r="Q139" s="26"/>
      <c r="R139" s="26"/>
      <c r="S139" s="26"/>
      <c r="T139" s="60"/>
      <c r="AT139" s="5" t="s">
        <v>152</v>
      </c>
      <c r="AU139" s="5" t="s">
        <v>25</v>
      </c>
    </row>
    <row r="140" spans="2:51" s="32" customFormat="1" ht="12.75">
      <c r="B140" s="25"/>
      <c r="D140" s="300" t="s">
        <v>154</v>
      </c>
      <c r="E140" s="5" t="s">
        <v>5</v>
      </c>
      <c r="F140" s="302" t="s">
        <v>941</v>
      </c>
      <c r="H140" s="303">
        <v>129.2</v>
      </c>
      <c r="I140" s="209"/>
      <c r="L140" s="25"/>
      <c r="M140" s="210"/>
      <c r="N140" s="26"/>
      <c r="O140" s="26"/>
      <c r="P140" s="26"/>
      <c r="Q140" s="26"/>
      <c r="R140" s="26"/>
      <c r="S140" s="26"/>
      <c r="T140" s="60"/>
      <c r="AT140" s="5" t="s">
        <v>154</v>
      </c>
      <c r="AU140" s="5" t="s">
        <v>25</v>
      </c>
      <c r="AV140" s="32" t="s">
        <v>25</v>
      </c>
      <c r="AW140" s="32" t="s">
        <v>47</v>
      </c>
      <c r="AX140" s="32" t="s">
        <v>26</v>
      </c>
      <c r="AY140" s="5" t="s">
        <v>144</v>
      </c>
    </row>
    <row r="141" spans="2:65" s="32" customFormat="1" ht="16.5" customHeight="1">
      <c r="B141" s="200"/>
      <c r="C141" s="201" t="s">
        <v>226</v>
      </c>
      <c r="D141" s="201" t="s">
        <v>146</v>
      </c>
      <c r="E141" s="202" t="s">
        <v>311</v>
      </c>
      <c r="F141" s="203" t="s">
        <v>312</v>
      </c>
      <c r="G141" s="204" t="s">
        <v>149</v>
      </c>
      <c r="H141" s="205">
        <v>129.2</v>
      </c>
      <c r="I141" s="206"/>
      <c r="J141" s="207">
        <f>ROUND(I141*H141,2)</f>
        <v>0</v>
      </c>
      <c r="K141" s="203" t="s">
        <v>1525</v>
      </c>
      <c r="L141" s="25"/>
      <c r="M141" s="296" t="s">
        <v>5</v>
      </c>
      <c r="N141" s="297" t="s">
        <v>55</v>
      </c>
      <c r="O141" s="26"/>
      <c r="P141" s="298">
        <f>O141*H141</f>
        <v>0</v>
      </c>
      <c r="Q141" s="298">
        <v>0</v>
      </c>
      <c r="R141" s="298">
        <f>Q141*H141</f>
        <v>0</v>
      </c>
      <c r="S141" s="298">
        <v>0</v>
      </c>
      <c r="T141" s="299">
        <f>S141*H141</f>
        <v>0</v>
      </c>
      <c r="AR141" s="5" t="s">
        <v>150</v>
      </c>
      <c r="AT141" s="5" t="s">
        <v>146</v>
      </c>
      <c r="AU141" s="5" t="s">
        <v>25</v>
      </c>
      <c r="AY141" s="5" t="s">
        <v>144</v>
      </c>
      <c r="BE141" s="208">
        <f>IF(N141="základní",J141,0)</f>
        <v>0</v>
      </c>
      <c r="BF141" s="208">
        <f>IF(N141="snížená",J141,0)</f>
        <v>0</v>
      </c>
      <c r="BG141" s="208">
        <f>IF(N141="zákl. přenesená",J141,0)</f>
        <v>0</v>
      </c>
      <c r="BH141" s="208">
        <f>IF(N141="sníž. přenesená",J141,0)</f>
        <v>0</v>
      </c>
      <c r="BI141" s="208">
        <f>IF(N141="nulová",J141,0)</f>
        <v>0</v>
      </c>
      <c r="BJ141" s="5" t="s">
        <v>26</v>
      </c>
      <c r="BK141" s="208">
        <f>ROUND(I141*H141,2)</f>
        <v>0</v>
      </c>
      <c r="BL141" s="5" t="s">
        <v>150</v>
      </c>
      <c r="BM141" s="5" t="s">
        <v>313</v>
      </c>
    </row>
    <row r="142" spans="2:47" s="32" customFormat="1" ht="22.5">
      <c r="B142" s="25"/>
      <c r="D142" s="300" t="s">
        <v>159</v>
      </c>
      <c r="F142" s="214" t="s">
        <v>314</v>
      </c>
      <c r="I142" s="209"/>
      <c r="L142" s="25"/>
      <c r="M142" s="210"/>
      <c r="N142" s="26"/>
      <c r="O142" s="26"/>
      <c r="P142" s="26"/>
      <c r="Q142" s="26"/>
      <c r="R142" s="26"/>
      <c r="S142" s="26"/>
      <c r="T142" s="60"/>
      <c r="AT142" s="5" t="s">
        <v>159</v>
      </c>
      <c r="AU142" s="5" t="s">
        <v>25</v>
      </c>
    </row>
    <row r="143" spans="2:47" s="32" customFormat="1" ht="22.5">
      <c r="B143" s="25"/>
      <c r="D143" s="300" t="s">
        <v>152</v>
      </c>
      <c r="F143" s="301" t="s">
        <v>925</v>
      </c>
      <c r="I143" s="209"/>
      <c r="L143" s="25"/>
      <c r="M143" s="210"/>
      <c r="N143" s="26"/>
      <c r="O143" s="26"/>
      <c r="P143" s="26"/>
      <c r="Q143" s="26"/>
      <c r="R143" s="26"/>
      <c r="S143" s="26"/>
      <c r="T143" s="60"/>
      <c r="AT143" s="5" t="s">
        <v>152</v>
      </c>
      <c r="AU143" s="5" t="s">
        <v>25</v>
      </c>
    </row>
    <row r="144" spans="2:51" s="32" customFormat="1" ht="12.75">
      <c r="B144" s="25"/>
      <c r="D144" s="300" t="s">
        <v>154</v>
      </c>
      <c r="E144" s="5" t="s">
        <v>5</v>
      </c>
      <c r="F144" s="302" t="s">
        <v>942</v>
      </c>
      <c r="H144" s="303">
        <v>129.2</v>
      </c>
      <c r="I144" s="209"/>
      <c r="L144" s="25"/>
      <c r="M144" s="210"/>
      <c r="N144" s="26"/>
      <c r="O144" s="26"/>
      <c r="P144" s="26"/>
      <c r="Q144" s="26"/>
      <c r="R144" s="26"/>
      <c r="S144" s="26"/>
      <c r="T144" s="60"/>
      <c r="AT144" s="5" t="s">
        <v>154</v>
      </c>
      <c r="AU144" s="5" t="s">
        <v>25</v>
      </c>
      <c r="AV144" s="32" t="s">
        <v>25</v>
      </c>
      <c r="AW144" s="32" t="s">
        <v>47</v>
      </c>
      <c r="AX144" s="32" t="s">
        <v>26</v>
      </c>
      <c r="AY144" s="5" t="s">
        <v>144</v>
      </c>
    </row>
    <row r="145" spans="2:65" s="32" customFormat="1" ht="16.5" customHeight="1">
      <c r="B145" s="200"/>
      <c r="C145" s="201" t="s">
        <v>231</v>
      </c>
      <c r="D145" s="201" t="s">
        <v>146</v>
      </c>
      <c r="E145" s="202" t="s">
        <v>316</v>
      </c>
      <c r="F145" s="203" t="s">
        <v>317</v>
      </c>
      <c r="G145" s="204" t="s">
        <v>149</v>
      </c>
      <c r="H145" s="205">
        <v>400</v>
      </c>
      <c r="I145" s="206"/>
      <c r="J145" s="207">
        <f>ROUND(I145*H145,2)</f>
        <v>0</v>
      </c>
      <c r="K145" s="203" t="s">
        <v>1525</v>
      </c>
      <c r="L145" s="25"/>
      <c r="M145" s="296" t="s">
        <v>5</v>
      </c>
      <c r="N145" s="297" t="s">
        <v>55</v>
      </c>
      <c r="O145" s="26"/>
      <c r="P145" s="298">
        <f>O145*H145</f>
        <v>0</v>
      </c>
      <c r="Q145" s="298">
        <v>0.00628</v>
      </c>
      <c r="R145" s="298">
        <f>Q145*H145</f>
        <v>2.512</v>
      </c>
      <c r="S145" s="298">
        <v>0</v>
      </c>
      <c r="T145" s="299">
        <f>S145*H145</f>
        <v>0</v>
      </c>
      <c r="AR145" s="5" t="s">
        <v>150</v>
      </c>
      <c r="AT145" s="5" t="s">
        <v>146</v>
      </c>
      <c r="AU145" s="5" t="s">
        <v>25</v>
      </c>
      <c r="AY145" s="5" t="s">
        <v>144</v>
      </c>
      <c r="BE145" s="208">
        <f>IF(N145="základní",J145,0)</f>
        <v>0</v>
      </c>
      <c r="BF145" s="208">
        <f>IF(N145="snížená",J145,0)</f>
        <v>0</v>
      </c>
      <c r="BG145" s="208">
        <f>IF(N145="zákl. přenesená",J145,0)</f>
        <v>0</v>
      </c>
      <c r="BH145" s="208">
        <f>IF(N145="sníž. přenesená",J145,0)</f>
        <v>0</v>
      </c>
      <c r="BI145" s="208">
        <f>IF(N145="nulová",J145,0)</f>
        <v>0</v>
      </c>
      <c r="BJ145" s="5" t="s">
        <v>26</v>
      </c>
      <c r="BK145" s="208">
        <f>ROUND(I145*H145,2)</f>
        <v>0</v>
      </c>
      <c r="BL145" s="5" t="s">
        <v>150</v>
      </c>
      <c r="BM145" s="5" t="s">
        <v>318</v>
      </c>
    </row>
    <row r="146" spans="2:47" s="32" customFormat="1" ht="12.75">
      <c r="B146" s="25"/>
      <c r="D146" s="300" t="s">
        <v>159</v>
      </c>
      <c r="F146" s="214" t="s">
        <v>319</v>
      </c>
      <c r="I146" s="209"/>
      <c r="L146" s="25"/>
      <c r="M146" s="210"/>
      <c r="N146" s="26"/>
      <c r="O146" s="26"/>
      <c r="P146" s="26"/>
      <c r="Q146" s="26"/>
      <c r="R146" s="26"/>
      <c r="S146" s="26"/>
      <c r="T146" s="60"/>
      <c r="AT146" s="5" t="s">
        <v>159</v>
      </c>
      <c r="AU146" s="5" t="s">
        <v>25</v>
      </c>
    </row>
    <row r="147" spans="2:47" s="32" customFormat="1" ht="22.5">
      <c r="B147" s="25"/>
      <c r="D147" s="300" t="s">
        <v>152</v>
      </c>
      <c r="F147" s="301" t="s">
        <v>925</v>
      </c>
      <c r="I147" s="209"/>
      <c r="L147" s="25"/>
      <c r="M147" s="210"/>
      <c r="N147" s="26"/>
      <c r="O147" s="26"/>
      <c r="P147" s="26"/>
      <c r="Q147" s="26"/>
      <c r="R147" s="26"/>
      <c r="S147" s="26"/>
      <c r="T147" s="60"/>
      <c r="AT147" s="5" t="s">
        <v>152</v>
      </c>
      <c r="AU147" s="5" t="s">
        <v>25</v>
      </c>
    </row>
    <row r="148" spans="2:51" s="32" customFormat="1" ht="12.75">
      <c r="B148" s="25"/>
      <c r="D148" s="300" t="s">
        <v>154</v>
      </c>
      <c r="E148" s="5" t="s">
        <v>5</v>
      </c>
      <c r="F148" s="302" t="s">
        <v>943</v>
      </c>
      <c r="H148" s="303">
        <v>399.36</v>
      </c>
      <c r="I148" s="209"/>
      <c r="L148" s="25"/>
      <c r="M148" s="210"/>
      <c r="N148" s="26"/>
      <c r="O148" s="26"/>
      <c r="P148" s="26"/>
      <c r="Q148" s="26"/>
      <c r="R148" s="26"/>
      <c r="S148" s="26"/>
      <c r="T148" s="60"/>
      <c r="AT148" s="5" t="s">
        <v>154</v>
      </c>
      <c r="AU148" s="5" t="s">
        <v>25</v>
      </c>
      <c r="AV148" s="32" t="s">
        <v>25</v>
      </c>
      <c r="AW148" s="32" t="s">
        <v>47</v>
      </c>
      <c r="AX148" s="32" t="s">
        <v>83</v>
      </c>
      <c r="AY148" s="5" t="s">
        <v>144</v>
      </c>
    </row>
    <row r="149" spans="2:51" s="32" customFormat="1" ht="12.75">
      <c r="B149" s="25"/>
      <c r="D149" s="300" t="s">
        <v>154</v>
      </c>
      <c r="E149" s="5" t="s">
        <v>5</v>
      </c>
      <c r="F149" s="302" t="s">
        <v>944</v>
      </c>
      <c r="H149" s="303">
        <v>400</v>
      </c>
      <c r="I149" s="209"/>
      <c r="L149" s="25"/>
      <c r="M149" s="210"/>
      <c r="N149" s="26"/>
      <c r="O149" s="26"/>
      <c r="P149" s="26"/>
      <c r="Q149" s="26"/>
      <c r="R149" s="26"/>
      <c r="S149" s="26"/>
      <c r="T149" s="60"/>
      <c r="AT149" s="5" t="s">
        <v>154</v>
      </c>
      <c r="AU149" s="5" t="s">
        <v>25</v>
      </c>
      <c r="AV149" s="32" t="s">
        <v>25</v>
      </c>
      <c r="AW149" s="32" t="s">
        <v>47</v>
      </c>
      <c r="AX149" s="32" t="s">
        <v>26</v>
      </c>
      <c r="AY149" s="5" t="s">
        <v>144</v>
      </c>
    </row>
    <row r="150" spans="2:65" s="32" customFormat="1" ht="16.5" customHeight="1">
      <c r="B150" s="200"/>
      <c r="C150" s="201" t="s">
        <v>11</v>
      </c>
      <c r="D150" s="201" t="s">
        <v>146</v>
      </c>
      <c r="E150" s="202" t="s">
        <v>327</v>
      </c>
      <c r="F150" s="203" t="s">
        <v>328</v>
      </c>
      <c r="G150" s="204" t="s">
        <v>149</v>
      </c>
      <c r="H150" s="205">
        <v>400</v>
      </c>
      <c r="I150" s="206"/>
      <c r="J150" s="207">
        <f>ROUND(I150*H150,2)</f>
        <v>0</v>
      </c>
      <c r="K150" s="203" t="s">
        <v>1525</v>
      </c>
      <c r="L150" s="25"/>
      <c r="M150" s="296" t="s">
        <v>5</v>
      </c>
      <c r="N150" s="297" t="s">
        <v>55</v>
      </c>
      <c r="O150" s="26"/>
      <c r="P150" s="298">
        <f>O150*H150</f>
        <v>0</v>
      </c>
      <c r="Q150" s="298">
        <v>0</v>
      </c>
      <c r="R150" s="298">
        <f>Q150*H150</f>
        <v>0</v>
      </c>
      <c r="S150" s="298">
        <v>0</v>
      </c>
      <c r="T150" s="299">
        <f>S150*H150</f>
        <v>0</v>
      </c>
      <c r="AR150" s="5" t="s">
        <v>150</v>
      </c>
      <c r="AT150" s="5" t="s">
        <v>146</v>
      </c>
      <c r="AU150" s="5" t="s">
        <v>25</v>
      </c>
      <c r="AY150" s="5" t="s">
        <v>144</v>
      </c>
      <c r="BE150" s="208">
        <f>IF(N150="základní",J150,0)</f>
        <v>0</v>
      </c>
      <c r="BF150" s="208">
        <f>IF(N150="snížená",J150,0)</f>
        <v>0</v>
      </c>
      <c r="BG150" s="208">
        <f>IF(N150="zákl. přenesená",J150,0)</f>
        <v>0</v>
      </c>
      <c r="BH150" s="208">
        <f>IF(N150="sníž. přenesená",J150,0)</f>
        <v>0</v>
      </c>
      <c r="BI150" s="208">
        <f>IF(N150="nulová",J150,0)</f>
        <v>0</v>
      </c>
      <c r="BJ150" s="5" t="s">
        <v>26</v>
      </c>
      <c r="BK150" s="208">
        <f>ROUND(I150*H150,2)</f>
        <v>0</v>
      </c>
      <c r="BL150" s="5" t="s">
        <v>150</v>
      </c>
      <c r="BM150" s="5" t="s">
        <v>329</v>
      </c>
    </row>
    <row r="151" spans="2:47" s="32" customFormat="1" ht="22.5">
      <c r="B151" s="25"/>
      <c r="D151" s="300" t="s">
        <v>159</v>
      </c>
      <c r="F151" s="214" t="s">
        <v>330</v>
      </c>
      <c r="I151" s="209"/>
      <c r="L151" s="25"/>
      <c r="M151" s="210"/>
      <c r="N151" s="26"/>
      <c r="O151" s="26"/>
      <c r="P151" s="26"/>
      <c r="Q151" s="26"/>
      <c r="R151" s="26"/>
      <c r="S151" s="26"/>
      <c r="T151" s="60"/>
      <c r="AT151" s="5" t="s">
        <v>159</v>
      </c>
      <c r="AU151" s="5" t="s">
        <v>25</v>
      </c>
    </row>
    <row r="152" spans="2:47" s="32" customFormat="1" ht="22.5">
      <c r="B152" s="25"/>
      <c r="D152" s="300" t="s">
        <v>152</v>
      </c>
      <c r="F152" s="301" t="s">
        <v>925</v>
      </c>
      <c r="I152" s="209"/>
      <c r="L152" s="25"/>
      <c r="M152" s="210"/>
      <c r="N152" s="26"/>
      <c r="O152" s="26"/>
      <c r="P152" s="26"/>
      <c r="Q152" s="26"/>
      <c r="R152" s="26"/>
      <c r="S152" s="26"/>
      <c r="T152" s="60"/>
      <c r="AT152" s="5" t="s">
        <v>152</v>
      </c>
      <c r="AU152" s="5" t="s">
        <v>25</v>
      </c>
    </row>
    <row r="153" spans="2:51" s="32" customFormat="1" ht="12.75">
      <c r="B153" s="25"/>
      <c r="D153" s="300" t="s">
        <v>154</v>
      </c>
      <c r="E153" s="5" t="s">
        <v>5</v>
      </c>
      <c r="F153" s="302" t="s">
        <v>944</v>
      </c>
      <c r="H153" s="303">
        <v>400</v>
      </c>
      <c r="I153" s="209"/>
      <c r="L153" s="25"/>
      <c r="M153" s="210"/>
      <c r="N153" s="26"/>
      <c r="O153" s="26"/>
      <c r="P153" s="26"/>
      <c r="Q153" s="26"/>
      <c r="R153" s="26"/>
      <c r="S153" s="26"/>
      <c r="T153" s="60"/>
      <c r="AT153" s="5" t="s">
        <v>154</v>
      </c>
      <c r="AU153" s="5" t="s">
        <v>25</v>
      </c>
      <c r="AV153" s="32" t="s">
        <v>25</v>
      </c>
      <c r="AW153" s="32" t="s">
        <v>47</v>
      </c>
      <c r="AX153" s="32" t="s">
        <v>26</v>
      </c>
      <c r="AY153" s="5" t="s">
        <v>144</v>
      </c>
    </row>
    <row r="154" spans="2:65" s="32" customFormat="1" ht="16.5" customHeight="1">
      <c r="B154" s="200"/>
      <c r="C154" s="201" t="s">
        <v>246</v>
      </c>
      <c r="D154" s="201" t="s">
        <v>146</v>
      </c>
      <c r="E154" s="202" t="s">
        <v>332</v>
      </c>
      <c r="F154" s="203" t="s">
        <v>333</v>
      </c>
      <c r="G154" s="204" t="s">
        <v>234</v>
      </c>
      <c r="H154" s="205">
        <v>300</v>
      </c>
      <c r="I154" s="206"/>
      <c r="J154" s="207">
        <f>ROUND(I154*H154,2)</f>
        <v>0</v>
      </c>
      <c r="K154" s="203" t="s">
        <v>1525</v>
      </c>
      <c r="L154" s="25"/>
      <c r="M154" s="296" t="s">
        <v>5</v>
      </c>
      <c r="N154" s="297" t="s">
        <v>55</v>
      </c>
      <c r="O154" s="26"/>
      <c r="P154" s="298">
        <f>O154*H154</f>
        <v>0</v>
      </c>
      <c r="Q154" s="298">
        <v>0</v>
      </c>
      <c r="R154" s="298">
        <f>Q154*H154</f>
        <v>0</v>
      </c>
      <c r="S154" s="298">
        <v>0</v>
      </c>
      <c r="T154" s="299">
        <f>S154*H154</f>
        <v>0</v>
      </c>
      <c r="AR154" s="5" t="s">
        <v>150</v>
      </c>
      <c r="AT154" s="5" t="s">
        <v>146</v>
      </c>
      <c r="AU154" s="5" t="s">
        <v>25</v>
      </c>
      <c r="AY154" s="5" t="s">
        <v>144</v>
      </c>
      <c r="BE154" s="208">
        <f>IF(N154="základní",J154,0)</f>
        <v>0</v>
      </c>
      <c r="BF154" s="208">
        <f>IF(N154="snížená",J154,0)</f>
        <v>0</v>
      </c>
      <c r="BG154" s="208">
        <f>IF(N154="zákl. přenesená",J154,0)</f>
        <v>0</v>
      </c>
      <c r="BH154" s="208">
        <f>IF(N154="sníž. přenesená",J154,0)</f>
        <v>0</v>
      </c>
      <c r="BI154" s="208">
        <f>IF(N154="nulová",J154,0)</f>
        <v>0</v>
      </c>
      <c r="BJ154" s="5" t="s">
        <v>26</v>
      </c>
      <c r="BK154" s="208">
        <f>ROUND(I154*H154,2)</f>
        <v>0</v>
      </c>
      <c r="BL154" s="5" t="s">
        <v>150</v>
      </c>
      <c r="BM154" s="5" t="s">
        <v>334</v>
      </c>
    </row>
    <row r="155" spans="2:47" s="32" customFormat="1" ht="22.5">
      <c r="B155" s="25"/>
      <c r="D155" s="300" t="s">
        <v>159</v>
      </c>
      <c r="F155" s="214" t="s">
        <v>335</v>
      </c>
      <c r="I155" s="209"/>
      <c r="L155" s="25"/>
      <c r="M155" s="210"/>
      <c r="N155" s="26"/>
      <c r="O155" s="26"/>
      <c r="P155" s="26"/>
      <c r="Q155" s="26"/>
      <c r="R155" s="26"/>
      <c r="S155" s="26"/>
      <c r="T155" s="60"/>
      <c r="AT155" s="5" t="s">
        <v>159</v>
      </c>
      <c r="AU155" s="5" t="s">
        <v>25</v>
      </c>
    </row>
    <row r="156" spans="2:47" s="32" customFormat="1" ht="22.5">
      <c r="B156" s="25"/>
      <c r="D156" s="300" t="s">
        <v>152</v>
      </c>
      <c r="F156" s="301" t="s">
        <v>925</v>
      </c>
      <c r="I156" s="209"/>
      <c r="L156" s="25"/>
      <c r="M156" s="210"/>
      <c r="N156" s="26"/>
      <c r="O156" s="26"/>
      <c r="P156" s="26"/>
      <c r="Q156" s="26"/>
      <c r="R156" s="26"/>
      <c r="S156" s="26"/>
      <c r="T156" s="60"/>
      <c r="AT156" s="5" t="s">
        <v>152</v>
      </c>
      <c r="AU156" s="5" t="s">
        <v>25</v>
      </c>
    </row>
    <row r="157" spans="2:51" s="32" customFormat="1" ht="12.75">
      <c r="B157" s="25"/>
      <c r="D157" s="300" t="s">
        <v>154</v>
      </c>
      <c r="E157" s="5" t="s">
        <v>5</v>
      </c>
      <c r="F157" s="302" t="s">
        <v>945</v>
      </c>
      <c r="H157" s="303">
        <v>80.665</v>
      </c>
      <c r="I157" s="209"/>
      <c r="L157" s="25"/>
      <c r="M157" s="210"/>
      <c r="N157" s="26"/>
      <c r="O157" s="26"/>
      <c r="P157" s="26"/>
      <c r="Q157" s="26"/>
      <c r="R157" s="26"/>
      <c r="S157" s="26"/>
      <c r="T157" s="60"/>
      <c r="AT157" s="5" t="s">
        <v>154</v>
      </c>
      <c r="AU157" s="5" t="s">
        <v>25</v>
      </c>
      <c r="AV157" s="32" t="s">
        <v>25</v>
      </c>
      <c r="AW157" s="32" t="s">
        <v>47</v>
      </c>
      <c r="AX157" s="32" t="s">
        <v>83</v>
      </c>
      <c r="AY157" s="5" t="s">
        <v>144</v>
      </c>
    </row>
    <row r="158" spans="2:51" s="32" customFormat="1" ht="12.75">
      <c r="B158" s="25"/>
      <c r="D158" s="300" t="s">
        <v>154</v>
      </c>
      <c r="E158" s="5" t="s">
        <v>5</v>
      </c>
      <c r="F158" s="302" t="s">
        <v>946</v>
      </c>
      <c r="H158" s="303">
        <v>219.024</v>
      </c>
      <c r="I158" s="209"/>
      <c r="L158" s="25"/>
      <c r="M158" s="210"/>
      <c r="N158" s="26"/>
      <c r="O158" s="26"/>
      <c r="P158" s="26"/>
      <c r="Q158" s="26"/>
      <c r="R158" s="26"/>
      <c r="S158" s="26"/>
      <c r="T158" s="60"/>
      <c r="AT158" s="5" t="s">
        <v>154</v>
      </c>
      <c r="AU158" s="5" t="s">
        <v>25</v>
      </c>
      <c r="AV158" s="32" t="s">
        <v>25</v>
      </c>
      <c r="AW158" s="32" t="s">
        <v>47</v>
      </c>
      <c r="AX158" s="32" t="s">
        <v>83</v>
      </c>
      <c r="AY158" s="5" t="s">
        <v>144</v>
      </c>
    </row>
    <row r="159" spans="2:51" s="32" customFormat="1" ht="12.75">
      <c r="B159" s="25"/>
      <c r="D159" s="300" t="s">
        <v>154</v>
      </c>
      <c r="E159" s="5" t="s">
        <v>5</v>
      </c>
      <c r="F159" s="302" t="s">
        <v>188</v>
      </c>
      <c r="H159" s="303">
        <v>299.689</v>
      </c>
      <c r="I159" s="209"/>
      <c r="L159" s="25"/>
      <c r="M159" s="210"/>
      <c r="N159" s="26"/>
      <c r="O159" s="26"/>
      <c r="P159" s="26"/>
      <c r="Q159" s="26"/>
      <c r="R159" s="26"/>
      <c r="S159" s="26"/>
      <c r="T159" s="60"/>
      <c r="AT159" s="5" t="s">
        <v>154</v>
      </c>
      <c r="AU159" s="5" t="s">
        <v>25</v>
      </c>
      <c r="AV159" s="32" t="s">
        <v>150</v>
      </c>
      <c r="AW159" s="32" t="s">
        <v>47</v>
      </c>
      <c r="AX159" s="32" t="s">
        <v>83</v>
      </c>
      <c r="AY159" s="5" t="s">
        <v>144</v>
      </c>
    </row>
    <row r="160" spans="2:51" s="32" customFormat="1" ht="12.75">
      <c r="B160" s="25"/>
      <c r="D160" s="300" t="s">
        <v>154</v>
      </c>
      <c r="E160" s="5" t="s">
        <v>5</v>
      </c>
      <c r="F160" s="302" t="s">
        <v>947</v>
      </c>
      <c r="H160" s="303">
        <v>300</v>
      </c>
      <c r="I160" s="209"/>
      <c r="L160" s="25"/>
      <c r="M160" s="210"/>
      <c r="N160" s="26"/>
      <c r="O160" s="26"/>
      <c r="P160" s="26"/>
      <c r="Q160" s="26"/>
      <c r="R160" s="26"/>
      <c r="S160" s="26"/>
      <c r="T160" s="60"/>
      <c r="AT160" s="5" t="s">
        <v>154</v>
      </c>
      <c r="AU160" s="5" t="s">
        <v>25</v>
      </c>
      <c r="AV160" s="32" t="s">
        <v>25</v>
      </c>
      <c r="AW160" s="32" t="s">
        <v>47</v>
      </c>
      <c r="AX160" s="32" t="s">
        <v>26</v>
      </c>
      <c r="AY160" s="5" t="s">
        <v>144</v>
      </c>
    </row>
    <row r="161" spans="2:65" s="32" customFormat="1" ht="16.5" customHeight="1">
      <c r="B161" s="200"/>
      <c r="C161" s="201" t="s">
        <v>252</v>
      </c>
      <c r="D161" s="201" t="s">
        <v>146</v>
      </c>
      <c r="E161" s="202" t="s">
        <v>355</v>
      </c>
      <c r="F161" s="203" t="s">
        <v>356</v>
      </c>
      <c r="G161" s="204" t="s">
        <v>234</v>
      </c>
      <c r="H161" s="205">
        <v>300</v>
      </c>
      <c r="I161" s="206"/>
      <c r="J161" s="207">
        <f>ROUND(I161*H161,2)</f>
        <v>0</v>
      </c>
      <c r="K161" s="203" t="s">
        <v>1525</v>
      </c>
      <c r="L161" s="25"/>
      <c r="M161" s="296" t="s">
        <v>5</v>
      </c>
      <c r="N161" s="297" t="s">
        <v>55</v>
      </c>
      <c r="O161" s="26"/>
      <c r="P161" s="298">
        <f>O161*H161</f>
        <v>0</v>
      </c>
      <c r="Q161" s="298">
        <v>0</v>
      </c>
      <c r="R161" s="298">
        <f>Q161*H161</f>
        <v>0</v>
      </c>
      <c r="S161" s="298">
        <v>0</v>
      </c>
      <c r="T161" s="299">
        <f>S161*H161</f>
        <v>0</v>
      </c>
      <c r="AR161" s="5" t="s">
        <v>150</v>
      </c>
      <c r="AT161" s="5" t="s">
        <v>146</v>
      </c>
      <c r="AU161" s="5" t="s">
        <v>25</v>
      </c>
      <c r="AY161" s="5" t="s">
        <v>144</v>
      </c>
      <c r="BE161" s="208">
        <f>IF(N161="základní",J161,0)</f>
        <v>0</v>
      </c>
      <c r="BF161" s="208">
        <f>IF(N161="snížená",J161,0)</f>
        <v>0</v>
      </c>
      <c r="BG161" s="208">
        <f>IF(N161="zákl. přenesená",J161,0)</f>
        <v>0</v>
      </c>
      <c r="BH161" s="208">
        <f>IF(N161="sníž. přenesená",J161,0)</f>
        <v>0</v>
      </c>
      <c r="BI161" s="208">
        <f>IF(N161="nulová",J161,0)</f>
        <v>0</v>
      </c>
      <c r="BJ161" s="5" t="s">
        <v>26</v>
      </c>
      <c r="BK161" s="208">
        <f>ROUND(I161*H161,2)</f>
        <v>0</v>
      </c>
      <c r="BL161" s="5" t="s">
        <v>150</v>
      </c>
      <c r="BM161" s="5" t="s">
        <v>357</v>
      </c>
    </row>
    <row r="162" spans="2:47" s="32" customFormat="1" ht="22.5">
      <c r="B162" s="25"/>
      <c r="D162" s="300" t="s">
        <v>159</v>
      </c>
      <c r="F162" s="214" t="s">
        <v>358</v>
      </c>
      <c r="I162" s="209"/>
      <c r="L162" s="25"/>
      <c r="M162" s="210"/>
      <c r="N162" s="26"/>
      <c r="O162" s="26"/>
      <c r="P162" s="26"/>
      <c r="Q162" s="26"/>
      <c r="R162" s="26"/>
      <c r="S162" s="26"/>
      <c r="T162" s="60"/>
      <c r="AT162" s="5" t="s">
        <v>159</v>
      </c>
      <c r="AU162" s="5" t="s">
        <v>25</v>
      </c>
    </row>
    <row r="163" spans="2:47" s="32" customFormat="1" ht="22.5">
      <c r="B163" s="25"/>
      <c r="D163" s="300" t="s">
        <v>152</v>
      </c>
      <c r="F163" s="301" t="s">
        <v>925</v>
      </c>
      <c r="I163" s="209"/>
      <c r="L163" s="25"/>
      <c r="M163" s="210"/>
      <c r="N163" s="26"/>
      <c r="O163" s="26"/>
      <c r="P163" s="26"/>
      <c r="Q163" s="26"/>
      <c r="R163" s="26"/>
      <c r="S163" s="26"/>
      <c r="T163" s="60"/>
      <c r="AT163" s="5" t="s">
        <v>152</v>
      </c>
      <c r="AU163" s="5" t="s">
        <v>25</v>
      </c>
    </row>
    <row r="164" spans="2:51" s="32" customFormat="1" ht="12.75">
      <c r="B164" s="25"/>
      <c r="D164" s="300" t="s">
        <v>154</v>
      </c>
      <c r="E164" s="5" t="s">
        <v>5</v>
      </c>
      <c r="F164" s="302" t="s">
        <v>947</v>
      </c>
      <c r="H164" s="303">
        <v>300</v>
      </c>
      <c r="I164" s="209"/>
      <c r="L164" s="25"/>
      <c r="M164" s="210"/>
      <c r="N164" s="26"/>
      <c r="O164" s="26"/>
      <c r="P164" s="26"/>
      <c r="Q164" s="26"/>
      <c r="R164" s="26"/>
      <c r="S164" s="26"/>
      <c r="T164" s="60"/>
      <c r="AT164" s="5" t="s">
        <v>154</v>
      </c>
      <c r="AU164" s="5" t="s">
        <v>25</v>
      </c>
      <c r="AV164" s="32" t="s">
        <v>25</v>
      </c>
      <c r="AW164" s="32" t="s">
        <v>47</v>
      </c>
      <c r="AX164" s="32" t="s">
        <v>26</v>
      </c>
      <c r="AY164" s="5" t="s">
        <v>144</v>
      </c>
    </row>
    <row r="165" spans="2:65" s="32" customFormat="1" ht="16.5" customHeight="1">
      <c r="B165" s="200"/>
      <c r="C165" s="201" t="s">
        <v>258</v>
      </c>
      <c r="D165" s="201" t="s">
        <v>146</v>
      </c>
      <c r="E165" s="202" t="s">
        <v>366</v>
      </c>
      <c r="F165" s="203" t="s">
        <v>367</v>
      </c>
      <c r="G165" s="204" t="s">
        <v>234</v>
      </c>
      <c r="H165" s="205">
        <v>280</v>
      </c>
      <c r="I165" s="206"/>
      <c r="J165" s="207">
        <f>ROUND(I165*H165,2)</f>
        <v>0</v>
      </c>
      <c r="K165" s="203" t="s">
        <v>1525</v>
      </c>
      <c r="L165" s="25"/>
      <c r="M165" s="296" t="s">
        <v>5</v>
      </c>
      <c r="N165" s="297" t="s">
        <v>55</v>
      </c>
      <c r="O165" s="26"/>
      <c r="P165" s="298">
        <f>O165*H165</f>
        <v>0</v>
      </c>
      <c r="Q165" s="298">
        <v>0</v>
      </c>
      <c r="R165" s="298">
        <f>Q165*H165</f>
        <v>0</v>
      </c>
      <c r="S165" s="298">
        <v>0</v>
      </c>
      <c r="T165" s="299">
        <f>S165*H165</f>
        <v>0</v>
      </c>
      <c r="AR165" s="5" t="s">
        <v>150</v>
      </c>
      <c r="AT165" s="5" t="s">
        <v>146</v>
      </c>
      <c r="AU165" s="5" t="s">
        <v>25</v>
      </c>
      <c r="AY165" s="5" t="s">
        <v>144</v>
      </c>
      <c r="BE165" s="208">
        <f>IF(N165="základní",J165,0)</f>
        <v>0</v>
      </c>
      <c r="BF165" s="208">
        <f>IF(N165="snížená",J165,0)</f>
        <v>0</v>
      </c>
      <c r="BG165" s="208">
        <f>IF(N165="zákl. přenesená",J165,0)</f>
        <v>0</v>
      </c>
      <c r="BH165" s="208">
        <f>IF(N165="sníž. přenesená",J165,0)</f>
        <v>0</v>
      </c>
      <c r="BI165" s="208">
        <f>IF(N165="nulová",J165,0)</f>
        <v>0</v>
      </c>
      <c r="BJ165" s="5" t="s">
        <v>26</v>
      </c>
      <c r="BK165" s="208">
        <f>ROUND(I165*H165,2)</f>
        <v>0</v>
      </c>
      <c r="BL165" s="5" t="s">
        <v>150</v>
      </c>
      <c r="BM165" s="5" t="s">
        <v>368</v>
      </c>
    </row>
    <row r="166" spans="2:47" s="32" customFormat="1" ht="22.5">
      <c r="B166" s="25"/>
      <c r="D166" s="300" t="s">
        <v>159</v>
      </c>
      <c r="F166" s="214" t="s">
        <v>369</v>
      </c>
      <c r="I166" s="209"/>
      <c r="L166" s="25"/>
      <c r="M166" s="210"/>
      <c r="N166" s="26"/>
      <c r="O166" s="26"/>
      <c r="P166" s="26"/>
      <c r="Q166" s="26"/>
      <c r="R166" s="26"/>
      <c r="S166" s="26"/>
      <c r="T166" s="60"/>
      <c r="AT166" s="5" t="s">
        <v>159</v>
      </c>
      <c r="AU166" s="5" t="s">
        <v>25</v>
      </c>
    </row>
    <row r="167" spans="2:47" s="32" customFormat="1" ht="22.5">
      <c r="B167" s="25"/>
      <c r="D167" s="300" t="s">
        <v>152</v>
      </c>
      <c r="F167" s="301" t="s">
        <v>925</v>
      </c>
      <c r="I167" s="209"/>
      <c r="L167" s="25"/>
      <c r="M167" s="210"/>
      <c r="N167" s="26"/>
      <c r="O167" s="26"/>
      <c r="P167" s="26"/>
      <c r="Q167" s="26"/>
      <c r="R167" s="26"/>
      <c r="S167" s="26"/>
      <c r="T167" s="60"/>
      <c r="AT167" s="5" t="s">
        <v>152</v>
      </c>
      <c r="AU167" s="5" t="s">
        <v>25</v>
      </c>
    </row>
    <row r="168" spans="2:51" s="32" customFormat="1" ht="12.75">
      <c r="B168" s="25"/>
      <c r="D168" s="300" t="s">
        <v>154</v>
      </c>
      <c r="E168" s="5" t="s">
        <v>5</v>
      </c>
      <c r="F168" s="302" t="s">
        <v>948</v>
      </c>
      <c r="H168" s="303">
        <v>70.72</v>
      </c>
      <c r="I168" s="209"/>
      <c r="L168" s="25"/>
      <c r="M168" s="210"/>
      <c r="N168" s="26"/>
      <c r="O168" s="26"/>
      <c r="P168" s="26"/>
      <c r="Q168" s="26"/>
      <c r="R168" s="26"/>
      <c r="S168" s="26"/>
      <c r="T168" s="60"/>
      <c r="AT168" s="5" t="s">
        <v>154</v>
      </c>
      <c r="AU168" s="5" t="s">
        <v>25</v>
      </c>
      <c r="AV168" s="32" t="s">
        <v>25</v>
      </c>
      <c r="AW168" s="32" t="s">
        <v>47</v>
      </c>
      <c r="AX168" s="32" t="s">
        <v>83</v>
      </c>
      <c r="AY168" s="5" t="s">
        <v>144</v>
      </c>
    </row>
    <row r="169" spans="2:51" s="32" customFormat="1" ht="12.75">
      <c r="B169" s="25"/>
      <c r="D169" s="300" t="s">
        <v>154</v>
      </c>
      <c r="E169" s="5" t="s">
        <v>5</v>
      </c>
      <c r="F169" s="302" t="s">
        <v>949</v>
      </c>
      <c r="H169" s="303">
        <v>232.544</v>
      </c>
      <c r="I169" s="209"/>
      <c r="L169" s="25"/>
      <c r="M169" s="210"/>
      <c r="N169" s="26"/>
      <c r="O169" s="26"/>
      <c r="P169" s="26"/>
      <c r="Q169" s="26"/>
      <c r="R169" s="26"/>
      <c r="S169" s="26"/>
      <c r="T169" s="60"/>
      <c r="AT169" s="5" t="s">
        <v>154</v>
      </c>
      <c r="AU169" s="5" t="s">
        <v>25</v>
      </c>
      <c r="AV169" s="32" t="s">
        <v>25</v>
      </c>
      <c r="AW169" s="32" t="s">
        <v>47</v>
      </c>
      <c r="AX169" s="32" t="s">
        <v>83</v>
      </c>
      <c r="AY169" s="5" t="s">
        <v>144</v>
      </c>
    </row>
    <row r="170" spans="2:51" s="32" customFormat="1" ht="12.75">
      <c r="B170" s="25"/>
      <c r="D170" s="300" t="s">
        <v>154</v>
      </c>
      <c r="E170" s="5" t="s">
        <v>5</v>
      </c>
      <c r="F170" s="302" t="s">
        <v>950</v>
      </c>
      <c r="H170" s="303">
        <v>-18.84</v>
      </c>
      <c r="I170" s="209"/>
      <c r="L170" s="25"/>
      <c r="M170" s="210"/>
      <c r="N170" s="26"/>
      <c r="O170" s="26"/>
      <c r="P170" s="26"/>
      <c r="Q170" s="26"/>
      <c r="R170" s="26"/>
      <c r="S170" s="26"/>
      <c r="T170" s="60"/>
      <c r="AT170" s="5" t="s">
        <v>154</v>
      </c>
      <c r="AU170" s="5" t="s">
        <v>25</v>
      </c>
      <c r="AV170" s="32" t="s">
        <v>25</v>
      </c>
      <c r="AW170" s="32" t="s">
        <v>47</v>
      </c>
      <c r="AX170" s="32" t="s">
        <v>83</v>
      </c>
      <c r="AY170" s="5" t="s">
        <v>144</v>
      </c>
    </row>
    <row r="171" spans="2:51" s="32" customFormat="1" ht="12.75">
      <c r="B171" s="25"/>
      <c r="D171" s="300" t="s">
        <v>154</v>
      </c>
      <c r="E171" s="5" t="s">
        <v>5</v>
      </c>
      <c r="F171" s="302" t="s">
        <v>188</v>
      </c>
      <c r="H171" s="303">
        <v>284.424</v>
      </c>
      <c r="I171" s="209"/>
      <c r="L171" s="25"/>
      <c r="M171" s="210"/>
      <c r="N171" s="26"/>
      <c r="O171" s="26"/>
      <c r="P171" s="26"/>
      <c r="Q171" s="26"/>
      <c r="R171" s="26"/>
      <c r="S171" s="26"/>
      <c r="T171" s="60"/>
      <c r="AT171" s="5" t="s">
        <v>154</v>
      </c>
      <c r="AU171" s="5" t="s">
        <v>25</v>
      </c>
      <c r="AV171" s="32" t="s">
        <v>150</v>
      </c>
      <c r="AW171" s="32" t="s">
        <v>47</v>
      </c>
      <c r="AX171" s="32" t="s">
        <v>83</v>
      </c>
      <c r="AY171" s="5" t="s">
        <v>144</v>
      </c>
    </row>
    <row r="172" spans="2:51" s="32" customFormat="1" ht="12.75">
      <c r="B172" s="25"/>
      <c r="D172" s="300" t="s">
        <v>154</v>
      </c>
      <c r="E172" s="5" t="s">
        <v>5</v>
      </c>
      <c r="F172" s="302" t="s">
        <v>951</v>
      </c>
      <c r="H172" s="303">
        <v>280</v>
      </c>
      <c r="I172" s="209"/>
      <c r="L172" s="25"/>
      <c r="M172" s="210"/>
      <c r="N172" s="26"/>
      <c r="O172" s="26"/>
      <c r="P172" s="26"/>
      <c r="Q172" s="26"/>
      <c r="R172" s="26"/>
      <c r="S172" s="26"/>
      <c r="T172" s="60"/>
      <c r="AT172" s="5" t="s">
        <v>154</v>
      </c>
      <c r="AU172" s="5" t="s">
        <v>25</v>
      </c>
      <c r="AV172" s="32" t="s">
        <v>25</v>
      </c>
      <c r="AW172" s="32" t="s">
        <v>47</v>
      </c>
      <c r="AX172" s="32" t="s">
        <v>26</v>
      </c>
      <c r="AY172" s="5" t="s">
        <v>144</v>
      </c>
    </row>
    <row r="173" spans="2:65" s="32" customFormat="1" ht="16.5" customHeight="1">
      <c r="B173" s="200"/>
      <c r="C173" s="201" t="s">
        <v>264</v>
      </c>
      <c r="D173" s="201" t="s">
        <v>275</v>
      </c>
      <c r="E173" s="202" t="s">
        <v>383</v>
      </c>
      <c r="F173" s="203" t="s">
        <v>384</v>
      </c>
      <c r="G173" s="204" t="s">
        <v>385</v>
      </c>
      <c r="H173" s="205">
        <v>536.136</v>
      </c>
      <c r="I173" s="206"/>
      <c r="J173" s="207">
        <f>ROUND(I173*H173,2)</f>
        <v>0</v>
      </c>
      <c r="K173" s="203" t="s">
        <v>1525</v>
      </c>
      <c r="L173" s="25"/>
      <c r="M173" s="296" t="s">
        <v>5</v>
      </c>
      <c r="N173" s="297" t="s">
        <v>55</v>
      </c>
      <c r="O173" s="26"/>
      <c r="P173" s="298">
        <f>O173*H173</f>
        <v>0</v>
      </c>
      <c r="Q173" s="298">
        <v>0.3</v>
      </c>
      <c r="R173" s="298">
        <f>Q173*H173</f>
        <v>160.84079999999997</v>
      </c>
      <c r="S173" s="298">
        <v>0</v>
      </c>
      <c r="T173" s="299">
        <f>S173*H173</f>
        <v>0</v>
      </c>
      <c r="AR173" s="5" t="s">
        <v>195</v>
      </c>
      <c r="AT173" s="5" t="s">
        <v>275</v>
      </c>
      <c r="AU173" s="5" t="s">
        <v>25</v>
      </c>
      <c r="AY173" s="5" t="s">
        <v>144</v>
      </c>
      <c r="BE173" s="208">
        <f>IF(N173="základní",J173,0)</f>
        <v>0</v>
      </c>
      <c r="BF173" s="208">
        <f>IF(N173="snížená",J173,0)</f>
        <v>0</v>
      </c>
      <c r="BG173" s="208">
        <f>IF(N173="zákl. přenesená",J173,0)</f>
        <v>0</v>
      </c>
      <c r="BH173" s="208">
        <f>IF(N173="sníž. přenesená",J173,0)</f>
        <v>0</v>
      </c>
      <c r="BI173" s="208">
        <f>IF(N173="nulová",J173,0)</f>
        <v>0</v>
      </c>
      <c r="BJ173" s="5" t="s">
        <v>26</v>
      </c>
      <c r="BK173" s="208">
        <f>ROUND(I173*H173,2)</f>
        <v>0</v>
      </c>
      <c r="BL173" s="5" t="s">
        <v>150</v>
      </c>
      <c r="BM173" s="5" t="s">
        <v>386</v>
      </c>
    </row>
    <row r="174" spans="2:47" s="32" customFormat="1" ht="22.5">
      <c r="B174" s="25"/>
      <c r="D174" s="300" t="s">
        <v>152</v>
      </c>
      <c r="F174" s="301" t="s">
        <v>925</v>
      </c>
      <c r="I174" s="209"/>
      <c r="L174" s="25"/>
      <c r="M174" s="210"/>
      <c r="N174" s="26"/>
      <c r="O174" s="26"/>
      <c r="P174" s="26"/>
      <c r="Q174" s="26"/>
      <c r="R174" s="26"/>
      <c r="S174" s="26"/>
      <c r="T174" s="60"/>
      <c r="AT174" s="5" t="s">
        <v>152</v>
      </c>
      <c r="AU174" s="5" t="s">
        <v>25</v>
      </c>
    </row>
    <row r="175" spans="2:51" s="32" customFormat="1" ht="12.75">
      <c r="B175" s="25"/>
      <c r="D175" s="300" t="s">
        <v>154</v>
      </c>
      <c r="E175" s="5" t="s">
        <v>5</v>
      </c>
      <c r="F175" s="302" t="s">
        <v>952</v>
      </c>
      <c r="H175" s="303">
        <v>536.136</v>
      </c>
      <c r="I175" s="209"/>
      <c r="L175" s="25"/>
      <c r="M175" s="210"/>
      <c r="N175" s="26"/>
      <c r="O175" s="26"/>
      <c r="P175" s="26"/>
      <c r="Q175" s="26"/>
      <c r="R175" s="26"/>
      <c r="S175" s="26"/>
      <c r="T175" s="60"/>
      <c r="AT175" s="5" t="s">
        <v>154</v>
      </c>
      <c r="AU175" s="5" t="s">
        <v>25</v>
      </c>
      <c r="AV175" s="32" t="s">
        <v>25</v>
      </c>
      <c r="AW175" s="32" t="s">
        <v>47</v>
      </c>
      <c r="AX175" s="32" t="s">
        <v>26</v>
      </c>
      <c r="AY175" s="5" t="s">
        <v>144</v>
      </c>
    </row>
    <row r="176" spans="2:65" s="32" customFormat="1" ht="25.5" customHeight="1">
      <c r="B176" s="200"/>
      <c r="C176" s="201" t="s">
        <v>270</v>
      </c>
      <c r="D176" s="201" t="s">
        <v>146</v>
      </c>
      <c r="E176" s="202" t="s">
        <v>389</v>
      </c>
      <c r="F176" s="203" t="s">
        <v>390</v>
      </c>
      <c r="G176" s="204" t="s">
        <v>234</v>
      </c>
      <c r="H176" s="205">
        <v>13.5</v>
      </c>
      <c r="I176" s="206"/>
      <c r="J176" s="207">
        <f>ROUND(I176*H176,2)</f>
        <v>0</v>
      </c>
      <c r="K176" s="203" t="s">
        <v>1525</v>
      </c>
      <c r="L176" s="25"/>
      <c r="M176" s="296" t="s">
        <v>5</v>
      </c>
      <c r="N176" s="297" t="s">
        <v>55</v>
      </c>
      <c r="O176" s="26"/>
      <c r="P176" s="298">
        <f>O176*H176</f>
        <v>0</v>
      </c>
      <c r="Q176" s="298">
        <v>0</v>
      </c>
      <c r="R176" s="298">
        <f>Q176*H176</f>
        <v>0</v>
      </c>
      <c r="S176" s="298">
        <v>0</v>
      </c>
      <c r="T176" s="299">
        <f>S176*H176</f>
        <v>0</v>
      </c>
      <c r="AR176" s="5" t="s">
        <v>150</v>
      </c>
      <c r="AT176" s="5" t="s">
        <v>146</v>
      </c>
      <c r="AU176" s="5" t="s">
        <v>25</v>
      </c>
      <c r="AY176" s="5" t="s">
        <v>144</v>
      </c>
      <c r="BE176" s="208">
        <f>IF(N176="základní",J176,0)</f>
        <v>0</v>
      </c>
      <c r="BF176" s="208">
        <f>IF(N176="snížená",J176,0)</f>
        <v>0</v>
      </c>
      <c r="BG176" s="208">
        <f>IF(N176="zákl. přenesená",J176,0)</f>
        <v>0</v>
      </c>
      <c r="BH176" s="208">
        <f>IF(N176="sníž. přenesená",J176,0)</f>
        <v>0</v>
      </c>
      <c r="BI176" s="208">
        <f>IF(N176="nulová",J176,0)</f>
        <v>0</v>
      </c>
      <c r="BJ176" s="5" t="s">
        <v>26</v>
      </c>
      <c r="BK176" s="208">
        <f>ROUND(I176*H176,2)</f>
        <v>0</v>
      </c>
      <c r="BL176" s="5" t="s">
        <v>150</v>
      </c>
      <c r="BM176" s="5" t="s">
        <v>391</v>
      </c>
    </row>
    <row r="177" spans="2:47" s="32" customFormat="1" ht="33.75">
      <c r="B177" s="25"/>
      <c r="D177" s="300" t="s">
        <v>159</v>
      </c>
      <c r="F177" s="214" t="s">
        <v>953</v>
      </c>
      <c r="I177" s="209"/>
      <c r="L177" s="25"/>
      <c r="M177" s="210"/>
      <c r="N177" s="26"/>
      <c r="O177" s="26"/>
      <c r="P177" s="26"/>
      <c r="Q177" s="26"/>
      <c r="R177" s="26"/>
      <c r="S177" s="26"/>
      <c r="T177" s="60"/>
      <c r="AT177" s="5" t="s">
        <v>159</v>
      </c>
      <c r="AU177" s="5" t="s">
        <v>25</v>
      </c>
    </row>
    <row r="178" spans="2:47" s="32" customFormat="1" ht="22.5">
      <c r="B178" s="25"/>
      <c r="D178" s="300" t="s">
        <v>152</v>
      </c>
      <c r="F178" s="301" t="s">
        <v>925</v>
      </c>
      <c r="I178" s="209"/>
      <c r="L178" s="25"/>
      <c r="M178" s="210"/>
      <c r="N178" s="26"/>
      <c r="O178" s="26"/>
      <c r="P178" s="26"/>
      <c r="Q178" s="26"/>
      <c r="R178" s="26"/>
      <c r="S178" s="26"/>
      <c r="T178" s="60"/>
      <c r="AT178" s="5" t="s">
        <v>152</v>
      </c>
      <c r="AU178" s="5" t="s">
        <v>25</v>
      </c>
    </row>
    <row r="179" spans="2:65" s="32" customFormat="1" ht="16.5" customHeight="1">
      <c r="B179" s="200"/>
      <c r="C179" s="201" t="s">
        <v>10</v>
      </c>
      <c r="D179" s="201" t="s">
        <v>275</v>
      </c>
      <c r="E179" s="202" t="s">
        <v>404</v>
      </c>
      <c r="F179" s="203" t="s">
        <v>405</v>
      </c>
      <c r="G179" s="204" t="s">
        <v>385</v>
      </c>
      <c r="H179" s="205">
        <v>25.849</v>
      </c>
      <c r="I179" s="206"/>
      <c r="J179" s="207">
        <f>ROUND(I179*H179,2)</f>
        <v>0</v>
      </c>
      <c r="K179" s="203" t="s">
        <v>1525</v>
      </c>
      <c r="L179" s="25"/>
      <c r="M179" s="296" t="s">
        <v>5</v>
      </c>
      <c r="N179" s="297" t="s">
        <v>55</v>
      </c>
      <c r="O179" s="26"/>
      <c r="P179" s="298">
        <f>O179*H179</f>
        <v>0</v>
      </c>
      <c r="Q179" s="298">
        <v>0.3</v>
      </c>
      <c r="R179" s="298">
        <f>Q179*H179</f>
        <v>7.7547</v>
      </c>
      <c r="S179" s="298">
        <v>0</v>
      </c>
      <c r="T179" s="299">
        <f>S179*H179</f>
        <v>0</v>
      </c>
      <c r="AR179" s="5" t="s">
        <v>195</v>
      </c>
      <c r="AT179" s="5" t="s">
        <v>275</v>
      </c>
      <c r="AU179" s="5" t="s">
        <v>25</v>
      </c>
      <c r="AY179" s="5" t="s">
        <v>144</v>
      </c>
      <c r="BE179" s="208">
        <f>IF(N179="základní",J179,0)</f>
        <v>0</v>
      </c>
      <c r="BF179" s="208">
        <f>IF(N179="snížená",J179,0)</f>
        <v>0</v>
      </c>
      <c r="BG179" s="208">
        <f>IF(N179="zákl. přenesená",J179,0)</f>
        <v>0</v>
      </c>
      <c r="BH179" s="208">
        <f>IF(N179="sníž. přenesená",J179,0)</f>
        <v>0</v>
      </c>
      <c r="BI179" s="208">
        <f>IF(N179="nulová",J179,0)</f>
        <v>0</v>
      </c>
      <c r="BJ179" s="5" t="s">
        <v>26</v>
      </c>
      <c r="BK179" s="208">
        <f>ROUND(I179*H179,2)</f>
        <v>0</v>
      </c>
      <c r="BL179" s="5" t="s">
        <v>150</v>
      </c>
      <c r="BM179" s="5" t="s">
        <v>406</v>
      </c>
    </row>
    <row r="180" spans="2:47" s="32" customFormat="1" ht="22.5">
      <c r="B180" s="25"/>
      <c r="D180" s="300" t="s">
        <v>152</v>
      </c>
      <c r="F180" s="301" t="s">
        <v>925</v>
      </c>
      <c r="I180" s="209"/>
      <c r="L180" s="25"/>
      <c r="M180" s="210"/>
      <c r="N180" s="26"/>
      <c r="O180" s="26"/>
      <c r="P180" s="26"/>
      <c r="Q180" s="26"/>
      <c r="R180" s="26"/>
      <c r="S180" s="26"/>
      <c r="T180" s="60"/>
      <c r="AT180" s="5" t="s">
        <v>152</v>
      </c>
      <c r="AU180" s="5" t="s">
        <v>25</v>
      </c>
    </row>
    <row r="181" spans="2:51" s="32" customFormat="1" ht="12.75">
      <c r="B181" s="25"/>
      <c r="D181" s="300" t="s">
        <v>154</v>
      </c>
      <c r="E181" s="5" t="s">
        <v>5</v>
      </c>
      <c r="F181" s="302" t="s">
        <v>954</v>
      </c>
      <c r="H181" s="303">
        <v>25.849</v>
      </c>
      <c r="I181" s="209"/>
      <c r="L181" s="25"/>
      <c r="M181" s="210"/>
      <c r="N181" s="26"/>
      <c r="O181" s="26"/>
      <c r="P181" s="26"/>
      <c r="Q181" s="26"/>
      <c r="R181" s="26"/>
      <c r="S181" s="26"/>
      <c r="T181" s="60"/>
      <c r="AT181" s="5" t="s">
        <v>154</v>
      </c>
      <c r="AU181" s="5" t="s">
        <v>25</v>
      </c>
      <c r="AV181" s="32" t="s">
        <v>25</v>
      </c>
      <c r="AW181" s="32" t="s">
        <v>47</v>
      </c>
      <c r="AX181" s="32" t="s">
        <v>26</v>
      </c>
      <c r="AY181" s="5" t="s">
        <v>144</v>
      </c>
    </row>
    <row r="182" spans="2:63" s="284" customFormat="1" ht="29.25" customHeight="1">
      <c r="B182" s="283"/>
      <c r="D182" s="285" t="s">
        <v>82</v>
      </c>
      <c r="E182" s="294" t="s">
        <v>25</v>
      </c>
      <c r="F182" s="294" t="s">
        <v>426</v>
      </c>
      <c r="I182" s="287"/>
      <c r="J182" s="295">
        <f>BK182</f>
        <v>0</v>
      </c>
      <c r="L182" s="283"/>
      <c r="M182" s="289"/>
      <c r="N182" s="290"/>
      <c r="O182" s="290"/>
      <c r="P182" s="291">
        <f>SUM(P183:P208)</f>
        <v>0</v>
      </c>
      <c r="Q182" s="290"/>
      <c r="R182" s="291">
        <f>SUM(R183:R208)</f>
        <v>0</v>
      </c>
      <c r="S182" s="290"/>
      <c r="T182" s="292">
        <f>SUM(T183:T208)</f>
        <v>0</v>
      </c>
      <c r="AR182" s="285" t="s">
        <v>26</v>
      </c>
      <c r="AT182" s="293" t="s">
        <v>82</v>
      </c>
      <c r="AU182" s="293" t="s">
        <v>26</v>
      </c>
      <c r="AY182" s="285" t="s">
        <v>144</v>
      </c>
      <c r="BK182" s="208">
        <f>SUM(BK183:BK208)</f>
        <v>0</v>
      </c>
    </row>
    <row r="183" spans="2:65" s="32" customFormat="1" ht="38.25" customHeight="1">
      <c r="B183" s="200"/>
      <c r="C183" s="201" t="s">
        <v>282</v>
      </c>
      <c r="D183" s="201" t="s">
        <v>146</v>
      </c>
      <c r="E183" s="202" t="s">
        <v>427</v>
      </c>
      <c r="F183" s="203" t="s">
        <v>955</v>
      </c>
      <c r="G183" s="204" t="s">
        <v>429</v>
      </c>
      <c r="H183" s="215"/>
      <c r="I183" s="206"/>
      <c r="J183" s="207">
        <f>ROUND(I183*H183,2)</f>
        <v>0</v>
      </c>
      <c r="K183" s="203" t="s">
        <v>1525</v>
      </c>
      <c r="L183" s="25"/>
      <c r="M183" s="296" t="s">
        <v>5</v>
      </c>
      <c r="N183" s="297" t="s">
        <v>55</v>
      </c>
      <c r="O183" s="26"/>
      <c r="P183" s="298">
        <f>O183*H183</f>
        <v>0</v>
      </c>
      <c r="Q183" s="298">
        <v>0</v>
      </c>
      <c r="R183" s="298">
        <f>Q183*H183</f>
        <v>0</v>
      </c>
      <c r="S183" s="298">
        <v>0</v>
      </c>
      <c r="T183" s="299">
        <f>S183*H183</f>
        <v>0</v>
      </c>
      <c r="AR183" s="5" t="s">
        <v>150</v>
      </c>
      <c r="AT183" s="5" t="s">
        <v>146</v>
      </c>
      <c r="AU183" s="5" t="s">
        <v>25</v>
      </c>
      <c r="AY183" s="5" t="s">
        <v>144</v>
      </c>
      <c r="BE183" s="208">
        <f>IF(N183="základní",J183,0)</f>
        <v>0</v>
      </c>
      <c r="BF183" s="208">
        <f>IF(N183="snížená",J183,0)</f>
        <v>0</v>
      </c>
      <c r="BG183" s="208">
        <f>IF(N183="zákl. přenesená",J183,0)</f>
        <v>0</v>
      </c>
      <c r="BH183" s="208">
        <f>IF(N183="sníž. přenesená",J183,0)</f>
        <v>0</v>
      </c>
      <c r="BI183" s="208">
        <f>IF(N183="nulová",J183,0)</f>
        <v>0</v>
      </c>
      <c r="BJ183" s="5" t="s">
        <v>26</v>
      </c>
      <c r="BK183" s="208">
        <f>ROUND(I183*H183,2)</f>
        <v>0</v>
      </c>
      <c r="BL183" s="5" t="s">
        <v>150</v>
      </c>
      <c r="BM183" s="5" t="s">
        <v>430</v>
      </c>
    </row>
    <row r="184" spans="2:47" s="32" customFormat="1" ht="112.5">
      <c r="B184" s="25"/>
      <c r="D184" s="300" t="s">
        <v>152</v>
      </c>
      <c r="F184" s="301" t="s">
        <v>956</v>
      </c>
      <c r="I184" s="209"/>
      <c r="L184" s="25"/>
      <c r="M184" s="210"/>
      <c r="N184" s="26"/>
      <c r="O184" s="26"/>
      <c r="P184" s="26"/>
      <c r="Q184" s="26"/>
      <c r="R184" s="26"/>
      <c r="S184" s="26"/>
      <c r="T184" s="60"/>
      <c r="AT184" s="5" t="s">
        <v>152</v>
      </c>
      <c r="AU184" s="5" t="s">
        <v>25</v>
      </c>
    </row>
    <row r="185" spans="2:51" s="32" customFormat="1" ht="12.75">
      <c r="B185" s="25"/>
      <c r="D185" s="300" t="s">
        <v>154</v>
      </c>
      <c r="E185" s="5" t="s">
        <v>5</v>
      </c>
      <c r="F185" s="302" t="s">
        <v>957</v>
      </c>
      <c r="H185" s="303">
        <v>0.04</v>
      </c>
      <c r="I185" s="209"/>
      <c r="L185" s="25"/>
      <c r="M185" s="210"/>
      <c r="N185" s="26"/>
      <c r="O185" s="26"/>
      <c r="P185" s="26"/>
      <c r="Q185" s="26"/>
      <c r="R185" s="26"/>
      <c r="S185" s="26"/>
      <c r="T185" s="60"/>
      <c r="AT185" s="5" t="s">
        <v>154</v>
      </c>
      <c r="AU185" s="5" t="s">
        <v>25</v>
      </c>
      <c r="AV185" s="32" t="s">
        <v>25</v>
      </c>
      <c r="AW185" s="32" t="s">
        <v>47</v>
      </c>
      <c r="AX185" s="32" t="s">
        <v>26</v>
      </c>
      <c r="AY185" s="5" t="s">
        <v>144</v>
      </c>
    </row>
    <row r="186" spans="2:65" s="32" customFormat="1" ht="25.5" customHeight="1">
      <c r="B186" s="200"/>
      <c r="C186" s="201" t="s">
        <v>289</v>
      </c>
      <c r="D186" s="201" t="s">
        <v>146</v>
      </c>
      <c r="E186" s="202" t="s">
        <v>433</v>
      </c>
      <c r="F186" s="203" t="s">
        <v>958</v>
      </c>
      <c r="G186" s="204" t="s">
        <v>204</v>
      </c>
      <c r="H186" s="205">
        <v>175.5</v>
      </c>
      <c r="I186" s="206"/>
      <c r="J186" s="207">
        <f>ROUND(I186*H186,2)</f>
        <v>0</v>
      </c>
      <c r="K186" s="203" t="s">
        <v>1525</v>
      </c>
      <c r="L186" s="25"/>
      <c r="M186" s="296" t="s">
        <v>5</v>
      </c>
      <c r="N186" s="297" t="s">
        <v>55</v>
      </c>
      <c r="O186" s="26"/>
      <c r="P186" s="298">
        <f>O186*H186</f>
        <v>0</v>
      </c>
      <c r="Q186" s="298">
        <v>0</v>
      </c>
      <c r="R186" s="298">
        <f>Q186*H186</f>
        <v>0</v>
      </c>
      <c r="S186" s="298">
        <v>0</v>
      </c>
      <c r="T186" s="299">
        <f>S186*H186</f>
        <v>0</v>
      </c>
      <c r="AR186" s="5" t="s">
        <v>150</v>
      </c>
      <c r="AT186" s="5" t="s">
        <v>146</v>
      </c>
      <c r="AU186" s="5" t="s">
        <v>25</v>
      </c>
      <c r="AY186" s="5" t="s">
        <v>144</v>
      </c>
      <c r="BE186" s="208">
        <f>IF(N186="základní",J186,0)</f>
        <v>0</v>
      </c>
      <c r="BF186" s="208">
        <f>IF(N186="snížená",J186,0)</f>
        <v>0</v>
      </c>
      <c r="BG186" s="208">
        <f>IF(N186="zákl. přenesená",J186,0)</f>
        <v>0</v>
      </c>
      <c r="BH186" s="208">
        <f>IF(N186="sníž. přenesená",J186,0)</f>
        <v>0</v>
      </c>
      <c r="BI186" s="208">
        <f>IF(N186="nulová",J186,0)</f>
        <v>0</v>
      </c>
      <c r="BJ186" s="5" t="s">
        <v>26</v>
      </c>
      <c r="BK186" s="208">
        <f>ROUND(I186*H186,2)</f>
        <v>0</v>
      </c>
      <c r="BL186" s="5" t="s">
        <v>150</v>
      </c>
      <c r="BM186" s="5" t="s">
        <v>435</v>
      </c>
    </row>
    <row r="187" spans="2:47" s="32" customFormat="1" ht="22.5">
      <c r="B187" s="25"/>
      <c r="D187" s="300" t="s">
        <v>152</v>
      </c>
      <c r="F187" s="301" t="s">
        <v>925</v>
      </c>
      <c r="I187" s="209"/>
      <c r="L187" s="25"/>
      <c r="M187" s="210"/>
      <c r="N187" s="26"/>
      <c r="O187" s="26"/>
      <c r="P187" s="26"/>
      <c r="Q187" s="26"/>
      <c r="R187" s="26"/>
      <c r="S187" s="26"/>
      <c r="T187" s="60"/>
      <c r="AT187" s="5" t="s">
        <v>152</v>
      </c>
      <c r="AU187" s="5" t="s">
        <v>25</v>
      </c>
    </row>
    <row r="188" spans="2:51" s="32" customFormat="1" ht="12.75">
      <c r="B188" s="25"/>
      <c r="D188" s="300" t="s">
        <v>154</v>
      </c>
      <c r="E188" s="5" t="s">
        <v>5</v>
      </c>
      <c r="F188" s="302" t="s">
        <v>959</v>
      </c>
      <c r="H188" s="303">
        <v>175.5</v>
      </c>
      <c r="I188" s="209"/>
      <c r="L188" s="25"/>
      <c r="M188" s="210"/>
      <c r="N188" s="26"/>
      <c r="O188" s="26"/>
      <c r="P188" s="26"/>
      <c r="Q188" s="26"/>
      <c r="R188" s="26"/>
      <c r="S188" s="26"/>
      <c r="T188" s="60"/>
      <c r="AT188" s="5" t="s">
        <v>154</v>
      </c>
      <c r="AU188" s="5" t="s">
        <v>25</v>
      </c>
      <c r="AV188" s="32" t="s">
        <v>25</v>
      </c>
      <c r="AW188" s="32" t="s">
        <v>47</v>
      </c>
      <c r="AX188" s="32" t="s">
        <v>26</v>
      </c>
      <c r="AY188" s="5" t="s">
        <v>144</v>
      </c>
    </row>
    <row r="189" spans="2:65" s="32" customFormat="1" ht="25.5" customHeight="1">
      <c r="B189" s="200"/>
      <c r="C189" s="201" t="s">
        <v>295</v>
      </c>
      <c r="D189" s="201" t="s">
        <v>146</v>
      </c>
      <c r="E189" s="202" t="s">
        <v>437</v>
      </c>
      <c r="F189" s="203" t="s">
        <v>438</v>
      </c>
      <c r="G189" s="204" t="s">
        <v>298</v>
      </c>
      <c r="H189" s="205">
        <v>1</v>
      </c>
      <c r="I189" s="206"/>
      <c r="J189" s="207">
        <f>ROUND(I189*H189,2)</f>
        <v>0</v>
      </c>
      <c r="K189" s="203" t="s">
        <v>1525</v>
      </c>
      <c r="L189" s="25"/>
      <c r="M189" s="296" t="s">
        <v>5</v>
      </c>
      <c r="N189" s="297" t="s">
        <v>55</v>
      </c>
      <c r="O189" s="26"/>
      <c r="P189" s="298">
        <f>O189*H189</f>
        <v>0</v>
      </c>
      <c r="Q189" s="298">
        <v>0</v>
      </c>
      <c r="R189" s="298">
        <f>Q189*H189</f>
        <v>0</v>
      </c>
      <c r="S189" s="298">
        <v>0</v>
      </c>
      <c r="T189" s="299">
        <f>S189*H189</f>
        <v>0</v>
      </c>
      <c r="AR189" s="5" t="s">
        <v>150</v>
      </c>
      <c r="AT189" s="5" t="s">
        <v>146</v>
      </c>
      <c r="AU189" s="5" t="s">
        <v>25</v>
      </c>
      <c r="AY189" s="5" t="s">
        <v>144</v>
      </c>
      <c r="BE189" s="208">
        <f>IF(N189="základní",J189,0)</f>
        <v>0</v>
      </c>
      <c r="BF189" s="208">
        <f>IF(N189="snížená",J189,0)</f>
        <v>0</v>
      </c>
      <c r="BG189" s="208">
        <f>IF(N189="zákl. přenesená",J189,0)</f>
        <v>0</v>
      </c>
      <c r="BH189" s="208">
        <f>IF(N189="sníž. přenesená",J189,0)</f>
        <v>0</v>
      </c>
      <c r="BI189" s="208">
        <f>IF(N189="nulová",J189,0)</f>
        <v>0</v>
      </c>
      <c r="BJ189" s="5" t="s">
        <v>26</v>
      </c>
      <c r="BK189" s="208">
        <f>ROUND(I189*H189,2)</f>
        <v>0</v>
      </c>
      <c r="BL189" s="5" t="s">
        <v>150</v>
      </c>
      <c r="BM189" s="5" t="s">
        <v>439</v>
      </c>
    </row>
    <row r="190" spans="2:47" s="32" customFormat="1" ht="22.5">
      <c r="B190" s="25"/>
      <c r="D190" s="300" t="s">
        <v>152</v>
      </c>
      <c r="F190" s="301" t="s">
        <v>925</v>
      </c>
      <c r="I190" s="209"/>
      <c r="L190" s="25"/>
      <c r="M190" s="210"/>
      <c r="N190" s="26"/>
      <c r="O190" s="26"/>
      <c r="P190" s="26"/>
      <c r="Q190" s="26"/>
      <c r="R190" s="26"/>
      <c r="S190" s="26"/>
      <c r="T190" s="60"/>
      <c r="AT190" s="5" t="s">
        <v>152</v>
      </c>
      <c r="AU190" s="5" t="s">
        <v>25</v>
      </c>
    </row>
    <row r="191" spans="2:65" s="32" customFormat="1" ht="25.5" customHeight="1">
      <c r="B191" s="200"/>
      <c r="C191" s="201" t="s">
        <v>300</v>
      </c>
      <c r="D191" s="201" t="s">
        <v>146</v>
      </c>
      <c r="E191" s="202" t="s">
        <v>442</v>
      </c>
      <c r="F191" s="203" t="s">
        <v>443</v>
      </c>
      <c r="G191" s="204" t="s">
        <v>204</v>
      </c>
      <c r="H191" s="205">
        <v>351</v>
      </c>
      <c r="I191" s="206"/>
      <c r="J191" s="207">
        <f>ROUND(I191*H191,2)</f>
        <v>0</v>
      </c>
      <c r="K191" s="203" t="s">
        <v>1525</v>
      </c>
      <c r="L191" s="25"/>
      <c r="M191" s="296" t="s">
        <v>5</v>
      </c>
      <c r="N191" s="297" t="s">
        <v>55</v>
      </c>
      <c r="O191" s="26"/>
      <c r="P191" s="298">
        <f>O191*H191</f>
        <v>0</v>
      </c>
      <c r="Q191" s="298">
        <v>0</v>
      </c>
      <c r="R191" s="298">
        <f>Q191*H191</f>
        <v>0</v>
      </c>
      <c r="S191" s="298">
        <v>0</v>
      </c>
      <c r="T191" s="299">
        <f>S191*H191</f>
        <v>0</v>
      </c>
      <c r="AR191" s="5" t="s">
        <v>150</v>
      </c>
      <c r="AT191" s="5" t="s">
        <v>146</v>
      </c>
      <c r="AU191" s="5" t="s">
        <v>25</v>
      </c>
      <c r="AY191" s="5" t="s">
        <v>144</v>
      </c>
      <c r="BE191" s="208">
        <f>IF(N191="základní",J191,0)</f>
        <v>0</v>
      </c>
      <c r="BF191" s="208">
        <f>IF(N191="snížená",J191,0)</f>
        <v>0</v>
      </c>
      <c r="BG191" s="208">
        <f>IF(N191="zákl. přenesená",J191,0)</f>
        <v>0</v>
      </c>
      <c r="BH191" s="208">
        <f>IF(N191="sníž. přenesená",J191,0)</f>
        <v>0</v>
      </c>
      <c r="BI191" s="208">
        <f>IF(N191="nulová",J191,0)</f>
        <v>0</v>
      </c>
      <c r="BJ191" s="5" t="s">
        <v>26</v>
      </c>
      <c r="BK191" s="208">
        <f>ROUND(I191*H191,2)</f>
        <v>0</v>
      </c>
      <c r="BL191" s="5" t="s">
        <v>150</v>
      </c>
      <c r="BM191" s="5" t="s">
        <v>444</v>
      </c>
    </row>
    <row r="192" spans="2:47" s="32" customFormat="1" ht="22.5">
      <c r="B192" s="25"/>
      <c r="D192" s="300" t="s">
        <v>152</v>
      </c>
      <c r="F192" s="301" t="s">
        <v>925</v>
      </c>
      <c r="I192" s="209"/>
      <c r="L192" s="25"/>
      <c r="M192" s="210"/>
      <c r="N192" s="26"/>
      <c r="O192" s="26"/>
      <c r="P192" s="26"/>
      <c r="Q192" s="26"/>
      <c r="R192" s="26"/>
      <c r="S192" s="26"/>
      <c r="T192" s="60"/>
      <c r="AT192" s="5" t="s">
        <v>152</v>
      </c>
      <c r="AU192" s="5" t="s">
        <v>25</v>
      </c>
    </row>
    <row r="193" spans="2:51" s="32" customFormat="1" ht="12.75">
      <c r="B193" s="25"/>
      <c r="D193" s="300" t="s">
        <v>154</v>
      </c>
      <c r="E193" s="5" t="s">
        <v>5</v>
      </c>
      <c r="F193" s="302" t="s">
        <v>960</v>
      </c>
      <c r="H193" s="303">
        <v>351</v>
      </c>
      <c r="I193" s="209"/>
      <c r="L193" s="25"/>
      <c r="M193" s="210"/>
      <c r="N193" s="26"/>
      <c r="O193" s="26"/>
      <c r="P193" s="26"/>
      <c r="Q193" s="26"/>
      <c r="R193" s="26"/>
      <c r="S193" s="26"/>
      <c r="T193" s="60"/>
      <c r="AT193" s="5" t="s">
        <v>154</v>
      </c>
      <c r="AU193" s="5" t="s">
        <v>25</v>
      </c>
      <c r="AV193" s="32" t="s">
        <v>25</v>
      </c>
      <c r="AW193" s="32" t="s">
        <v>47</v>
      </c>
      <c r="AX193" s="32" t="s">
        <v>26</v>
      </c>
      <c r="AY193" s="5" t="s">
        <v>144</v>
      </c>
    </row>
    <row r="194" spans="2:65" s="32" customFormat="1" ht="16.5" customHeight="1">
      <c r="B194" s="200"/>
      <c r="C194" s="201" t="s">
        <v>310</v>
      </c>
      <c r="D194" s="201" t="s">
        <v>146</v>
      </c>
      <c r="E194" s="202" t="s">
        <v>447</v>
      </c>
      <c r="F194" s="203" t="s">
        <v>961</v>
      </c>
      <c r="G194" s="204" t="s">
        <v>209</v>
      </c>
      <c r="H194" s="205">
        <v>128</v>
      </c>
      <c r="I194" s="206"/>
      <c r="J194" s="207">
        <f>ROUND(I194*H194,2)</f>
        <v>0</v>
      </c>
      <c r="K194" s="203" t="s">
        <v>1525</v>
      </c>
      <c r="L194" s="25"/>
      <c r="M194" s="296" t="s">
        <v>5</v>
      </c>
      <c r="N194" s="297" t="s">
        <v>55</v>
      </c>
      <c r="O194" s="26"/>
      <c r="P194" s="298">
        <f>O194*H194</f>
        <v>0</v>
      </c>
      <c r="Q194" s="298">
        <v>0</v>
      </c>
      <c r="R194" s="298">
        <f>Q194*H194</f>
        <v>0</v>
      </c>
      <c r="S194" s="298">
        <v>0</v>
      </c>
      <c r="T194" s="299">
        <f>S194*H194</f>
        <v>0</v>
      </c>
      <c r="AR194" s="5" t="s">
        <v>150</v>
      </c>
      <c r="AT194" s="5" t="s">
        <v>146</v>
      </c>
      <c r="AU194" s="5" t="s">
        <v>25</v>
      </c>
      <c r="AY194" s="5" t="s">
        <v>144</v>
      </c>
      <c r="BE194" s="208">
        <f>IF(N194="základní",J194,0)</f>
        <v>0</v>
      </c>
      <c r="BF194" s="208">
        <f>IF(N194="snížená",J194,0)</f>
        <v>0</v>
      </c>
      <c r="BG194" s="208">
        <f>IF(N194="zákl. přenesená",J194,0)</f>
        <v>0</v>
      </c>
      <c r="BH194" s="208">
        <f>IF(N194="sníž. přenesená",J194,0)</f>
        <v>0</v>
      </c>
      <c r="BI194" s="208">
        <f>IF(N194="nulová",J194,0)</f>
        <v>0</v>
      </c>
      <c r="BJ194" s="5" t="s">
        <v>26</v>
      </c>
      <c r="BK194" s="208">
        <f>ROUND(I194*H194,2)</f>
        <v>0</v>
      </c>
      <c r="BL194" s="5" t="s">
        <v>150</v>
      </c>
      <c r="BM194" s="5" t="s">
        <v>449</v>
      </c>
    </row>
    <row r="195" spans="2:47" s="32" customFormat="1" ht="22.5">
      <c r="B195" s="25"/>
      <c r="D195" s="300" t="s">
        <v>152</v>
      </c>
      <c r="F195" s="301" t="s">
        <v>925</v>
      </c>
      <c r="I195" s="209"/>
      <c r="L195" s="25"/>
      <c r="M195" s="210"/>
      <c r="N195" s="26"/>
      <c r="O195" s="26"/>
      <c r="P195" s="26"/>
      <c r="Q195" s="26"/>
      <c r="R195" s="26"/>
      <c r="S195" s="26"/>
      <c r="T195" s="60"/>
      <c r="AT195" s="5" t="s">
        <v>152</v>
      </c>
      <c r="AU195" s="5" t="s">
        <v>25</v>
      </c>
    </row>
    <row r="196" spans="2:51" s="32" customFormat="1" ht="12.75">
      <c r="B196" s="25"/>
      <c r="D196" s="300" t="s">
        <v>154</v>
      </c>
      <c r="E196" s="5" t="s">
        <v>5</v>
      </c>
      <c r="F196" s="302" t="s">
        <v>962</v>
      </c>
      <c r="H196" s="303">
        <v>128</v>
      </c>
      <c r="I196" s="209"/>
      <c r="L196" s="25"/>
      <c r="M196" s="210"/>
      <c r="N196" s="26"/>
      <c r="O196" s="26"/>
      <c r="P196" s="26"/>
      <c r="Q196" s="26"/>
      <c r="R196" s="26"/>
      <c r="S196" s="26"/>
      <c r="T196" s="60"/>
      <c r="AT196" s="5" t="s">
        <v>154</v>
      </c>
      <c r="AU196" s="5" t="s">
        <v>25</v>
      </c>
      <c r="AV196" s="32" t="s">
        <v>25</v>
      </c>
      <c r="AW196" s="32" t="s">
        <v>47</v>
      </c>
      <c r="AX196" s="32" t="s">
        <v>26</v>
      </c>
      <c r="AY196" s="5" t="s">
        <v>144</v>
      </c>
    </row>
    <row r="197" spans="2:65" s="32" customFormat="1" ht="16.5" customHeight="1">
      <c r="B197" s="200"/>
      <c r="C197" s="201" t="s">
        <v>315</v>
      </c>
      <c r="D197" s="201" t="s">
        <v>146</v>
      </c>
      <c r="E197" s="202" t="s">
        <v>963</v>
      </c>
      <c r="F197" s="203" t="s">
        <v>964</v>
      </c>
      <c r="G197" s="204" t="s">
        <v>204</v>
      </c>
      <c r="H197" s="205">
        <v>40.4</v>
      </c>
      <c r="I197" s="206"/>
      <c r="J197" s="207">
        <f>ROUND(I197*H197,2)</f>
        <v>0</v>
      </c>
      <c r="K197" s="203" t="s">
        <v>1525</v>
      </c>
      <c r="L197" s="25"/>
      <c r="M197" s="296" t="s">
        <v>5</v>
      </c>
      <c r="N197" s="297" t="s">
        <v>55</v>
      </c>
      <c r="O197" s="26"/>
      <c r="P197" s="298">
        <f>O197*H197</f>
        <v>0</v>
      </c>
      <c r="Q197" s="298">
        <v>0</v>
      </c>
      <c r="R197" s="298">
        <f>Q197*H197</f>
        <v>0</v>
      </c>
      <c r="S197" s="298">
        <v>0</v>
      </c>
      <c r="T197" s="299">
        <f>S197*H197</f>
        <v>0</v>
      </c>
      <c r="AR197" s="5" t="s">
        <v>150</v>
      </c>
      <c r="AT197" s="5" t="s">
        <v>146</v>
      </c>
      <c r="AU197" s="5" t="s">
        <v>25</v>
      </c>
      <c r="AY197" s="5" t="s">
        <v>144</v>
      </c>
      <c r="BE197" s="208">
        <f>IF(N197="základní",J197,0)</f>
        <v>0</v>
      </c>
      <c r="BF197" s="208">
        <f>IF(N197="snížená",J197,0)</f>
        <v>0</v>
      </c>
      <c r="BG197" s="208">
        <f>IF(N197="zákl. přenesená",J197,0)</f>
        <v>0</v>
      </c>
      <c r="BH197" s="208">
        <f>IF(N197="sníž. přenesená",J197,0)</f>
        <v>0</v>
      </c>
      <c r="BI197" s="208">
        <f>IF(N197="nulová",J197,0)</f>
        <v>0</v>
      </c>
      <c r="BJ197" s="5" t="s">
        <v>26</v>
      </c>
      <c r="BK197" s="208">
        <f>ROUND(I197*H197,2)</f>
        <v>0</v>
      </c>
      <c r="BL197" s="5" t="s">
        <v>150</v>
      </c>
      <c r="BM197" s="5" t="s">
        <v>965</v>
      </c>
    </row>
    <row r="198" spans="2:47" s="32" customFormat="1" ht="22.5">
      <c r="B198" s="25"/>
      <c r="D198" s="300" t="s">
        <v>152</v>
      </c>
      <c r="F198" s="301" t="s">
        <v>925</v>
      </c>
      <c r="I198" s="209"/>
      <c r="L198" s="25"/>
      <c r="M198" s="210"/>
      <c r="N198" s="26"/>
      <c r="O198" s="26"/>
      <c r="P198" s="26"/>
      <c r="Q198" s="26"/>
      <c r="R198" s="26"/>
      <c r="S198" s="26"/>
      <c r="T198" s="60"/>
      <c r="AT198" s="5" t="s">
        <v>152</v>
      </c>
      <c r="AU198" s="5" t="s">
        <v>25</v>
      </c>
    </row>
    <row r="199" spans="2:65" s="32" customFormat="1" ht="16.5" customHeight="1">
      <c r="B199" s="200"/>
      <c r="C199" s="201" t="s">
        <v>326</v>
      </c>
      <c r="D199" s="201" t="s">
        <v>146</v>
      </c>
      <c r="E199" s="202" t="s">
        <v>966</v>
      </c>
      <c r="F199" s="203" t="s">
        <v>967</v>
      </c>
      <c r="G199" s="204" t="s">
        <v>204</v>
      </c>
      <c r="H199" s="205">
        <v>135.1</v>
      </c>
      <c r="I199" s="206"/>
      <c r="J199" s="207">
        <f>ROUND(I199*H199,2)</f>
        <v>0</v>
      </c>
      <c r="K199" s="203" t="s">
        <v>1525</v>
      </c>
      <c r="L199" s="25"/>
      <c r="M199" s="296" t="s">
        <v>5</v>
      </c>
      <c r="N199" s="297" t="s">
        <v>55</v>
      </c>
      <c r="O199" s="26"/>
      <c r="P199" s="298">
        <f>O199*H199</f>
        <v>0</v>
      </c>
      <c r="Q199" s="298">
        <v>0</v>
      </c>
      <c r="R199" s="298">
        <f>Q199*H199</f>
        <v>0</v>
      </c>
      <c r="S199" s="298">
        <v>0</v>
      </c>
      <c r="T199" s="299">
        <f>S199*H199</f>
        <v>0</v>
      </c>
      <c r="AR199" s="5" t="s">
        <v>150</v>
      </c>
      <c r="AT199" s="5" t="s">
        <v>146</v>
      </c>
      <c r="AU199" s="5" t="s">
        <v>25</v>
      </c>
      <c r="AY199" s="5" t="s">
        <v>144</v>
      </c>
      <c r="BE199" s="208">
        <f>IF(N199="základní",J199,0)</f>
        <v>0</v>
      </c>
      <c r="BF199" s="208">
        <f>IF(N199="snížená",J199,0)</f>
        <v>0</v>
      </c>
      <c r="BG199" s="208">
        <f>IF(N199="zákl. přenesená",J199,0)</f>
        <v>0</v>
      </c>
      <c r="BH199" s="208">
        <f>IF(N199="sníž. přenesená",J199,0)</f>
        <v>0</v>
      </c>
      <c r="BI199" s="208">
        <f>IF(N199="nulová",J199,0)</f>
        <v>0</v>
      </c>
      <c r="BJ199" s="5" t="s">
        <v>26</v>
      </c>
      <c r="BK199" s="208">
        <f>ROUND(I199*H199,2)</f>
        <v>0</v>
      </c>
      <c r="BL199" s="5" t="s">
        <v>150</v>
      </c>
      <c r="BM199" s="5" t="s">
        <v>968</v>
      </c>
    </row>
    <row r="200" spans="2:47" s="32" customFormat="1" ht="22.5">
      <c r="B200" s="25"/>
      <c r="D200" s="300" t="s">
        <v>152</v>
      </c>
      <c r="F200" s="301" t="s">
        <v>925</v>
      </c>
      <c r="I200" s="209"/>
      <c r="L200" s="25"/>
      <c r="M200" s="210"/>
      <c r="N200" s="26"/>
      <c r="O200" s="26"/>
      <c r="P200" s="26"/>
      <c r="Q200" s="26"/>
      <c r="R200" s="26"/>
      <c r="S200" s="26"/>
      <c r="T200" s="60"/>
      <c r="AT200" s="5" t="s">
        <v>152</v>
      </c>
      <c r="AU200" s="5" t="s">
        <v>25</v>
      </c>
    </row>
    <row r="201" spans="2:65" s="32" customFormat="1" ht="16.5" customHeight="1">
      <c r="B201" s="200"/>
      <c r="C201" s="201" t="s">
        <v>331</v>
      </c>
      <c r="D201" s="201" t="s">
        <v>146</v>
      </c>
      <c r="E201" s="202" t="s">
        <v>462</v>
      </c>
      <c r="F201" s="203" t="s">
        <v>463</v>
      </c>
      <c r="G201" s="204" t="s">
        <v>464</v>
      </c>
      <c r="H201" s="205">
        <v>3</v>
      </c>
      <c r="I201" s="206"/>
      <c r="J201" s="207">
        <f>ROUND(I201*H201,2)</f>
        <v>0</v>
      </c>
      <c r="K201" s="203" t="s">
        <v>1525</v>
      </c>
      <c r="L201" s="25"/>
      <c r="M201" s="296" t="s">
        <v>5</v>
      </c>
      <c r="N201" s="297" t="s">
        <v>55</v>
      </c>
      <c r="O201" s="26"/>
      <c r="P201" s="298">
        <f>O201*H201</f>
        <v>0</v>
      </c>
      <c r="Q201" s="298">
        <v>0</v>
      </c>
      <c r="R201" s="298">
        <f>Q201*H201</f>
        <v>0</v>
      </c>
      <c r="S201" s="298">
        <v>0</v>
      </c>
      <c r="T201" s="299">
        <f>S201*H201</f>
        <v>0</v>
      </c>
      <c r="AR201" s="5" t="s">
        <v>150</v>
      </c>
      <c r="AT201" s="5" t="s">
        <v>146</v>
      </c>
      <c r="AU201" s="5" t="s">
        <v>25</v>
      </c>
      <c r="AY201" s="5" t="s">
        <v>144</v>
      </c>
      <c r="BE201" s="208">
        <f>IF(N201="základní",J201,0)</f>
        <v>0</v>
      </c>
      <c r="BF201" s="208">
        <f>IF(N201="snížená",J201,0)</f>
        <v>0</v>
      </c>
      <c r="BG201" s="208">
        <f>IF(N201="zákl. přenesená",J201,0)</f>
        <v>0</v>
      </c>
      <c r="BH201" s="208">
        <f>IF(N201="sníž. přenesená",J201,0)</f>
        <v>0</v>
      </c>
      <c r="BI201" s="208">
        <f>IF(N201="nulová",J201,0)</f>
        <v>0</v>
      </c>
      <c r="BJ201" s="5" t="s">
        <v>26</v>
      </c>
      <c r="BK201" s="208">
        <f>ROUND(I201*H201,2)</f>
        <v>0</v>
      </c>
      <c r="BL201" s="5" t="s">
        <v>150</v>
      </c>
      <c r="BM201" s="5" t="s">
        <v>465</v>
      </c>
    </row>
    <row r="202" spans="2:47" s="32" customFormat="1" ht="22.5">
      <c r="B202" s="25"/>
      <c r="D202" s="300" t="s">
        <v>152</v>
      </c>
      <c r="F202" s="301" t="s">
        <v>925</v>
      </c>
      <c r="I202" s="209"/>
      <c r="L202" s="25"/>
      <c r="M202" s="210"/>
      <c r="N202" s="26"/>
      <c r="O202" s="26"/>
      <c r="P202" s="26"/>
      <c r="Q202" s="26"/>
      <c r="R202" s="26"/>
      <c r="S202" s="26"/>
      <c r="T202" s="60"/>
      <c r="AT202" s="5" t="s">
        <v>152</v>
      </c>
      <c r="AU202" s="5" t="s">
        <v>25</v>
      </c>
    </row>
    <row r="203" spans="2:65" s="32" customFormat="1" ht="16.5" customHeight="1">
      <c r="B203" s="200"/>
      <c r="C203" s="201" t="s">
        <v>342</v>
      </c>
      <c r="D203" s="201" t="s">
        <v>146</v>
      </c>
      <c r="E203" s="202" t="s">
        <v>467</v>
      </c>
      <c r="F203" s="203" t="s">
        <v>468</v>
      </c>
      <c r="G203" s="204" t="s">
        <v>464</v>
      </c>
      <c r="H203" s="205">
        <v>5</v>
      </c>
      <c r="I203" s="206"/>
      <c r="J203" s="207">
        <f>ROUND(I203*H203,2)</f>
        <v>0</v>
      </c>
      <c r="K203" s="203" t="s">
        <v>1525</v>
      </c>
      <c r="L203" s="25"/>
      <c r="M203" s="296" t="s">
        <v>5</v>
      </c>
      <c r="N203" s="297" t="s">
        <v>55</v>
      </c>
      <c r="O203" s="26"/>
      <c r="P203" s="298">
        <f>O203*H203</f>
        <v>0</v>
      </c>
      <c r="Q203" s="298">
        <v>0</v>
      </c>
      <c r="R203" s="298">
        <f>Q203*H203</f>
        <v>0</v>
      </c>
      <c r="S203" s="298">
        <v>0</v>
      </c>
      <c r="T203" s="299">
        <f>S203*H203</f>
        <v>0</v>
      </c>
      <c r="AR203" s="5" t="s">
        <v>150</v>
      </c>
      <c r="AT203" s="5" t="s">
        <v>146</v>
      </c>
      <c r="AU203" s="5" t="s">
        <v>25</v>
      </c>
      <c r="AY203" s="5" t="s">
        <v>144</v>
      </c>
      <c r="BE203" s="208">
        <f>IF(N203="základní",J203,0)</f>
        <v>0</v>
      </c>
      <c r="BF203" s="208">
        <f>IF(N203="snížená",J203,0)</f>
        <v>0</v>
      </c>
      <c r="BG203" s="208">
        <f>IF(N203="zákl. přenesená",J203,0)</f>
        <v>0</v>
      </c>
      <c r="BH203" s="208">
        <f>IF(N203="sníž. přenesená",J203,0)</f>
        <v>0</v>
      </c>
      <c r="BI203" s="208">
        <f>IF(N203="nulová",J203,0)</f>
        <v>0</v>
      </c>
      <c r="BJ203" s="5" t="s">
        <v>26</v>
      </c>
      <c r="BK203" s="208">
        <f>ROUND(I203*H203,2)</f>
        <v>0</v>
      </c>
      <c r="BL203" s="5" t="s">
        <v>150</v>
      </c>
      <c r="BM203" s="5" t="s">
        <v>469</v>
      </c>
    </row>
    <row r="204" spans="2:47" s="32" customFormat="1" ht="22.5">
      <c r="B204" s="25"/>
      <c r="D204" s="300" t="s">
        <v>152</v>
      </c>
      <c r="F204" s="301" t="s">
        <v>925</v>
      </c>
      <c r="I204" s="209"/>
      <c r="L204" s="25"/>
      <c r="M204" s="210"/>
      <c r="N204" s="26"/>
      <c r="O204" s="26"/>
      <c r="P204" s="26"/>
      <c r="Q204" s="26"/>
      <c r="R204" s="26"/>
      <c r="S204" s="26"/>
      <c r="T204" s="60"/>
      <c r="AT204" s="5" t="s">
        <v>152</v>
      </c>
      <c r="AU204" s="5" t="s">
        <v>25</v>
      </c>
    </row>
    <row r="205" spans="2:65" s="32" customFormat="1" ht="16.5" customHeight="1">
      <c r="B205" s="200"/>
      <c r="C205" s="201" t="s">
        <v>354</v>
      </c>
      <c r="D205" s="201" t="s">
        <v>146</v>
      </c>
      <c r="E205" s="202" t="s">
        <v>472</v>
      </c>
      <c r="F205" s="203" t="s">
        <v>473</v>
      </c>
      <c r="G205" s="204" t="s">
        <v>464</v>
      </c>
      <c r="H205" s="205">
        <v>5</v>
      </c>
      <c r="I205" s="206"/>
      <c r="J205" s="207">
        <f>ROUND(I205*H205,2)</f>
        <v>0</v>
      </c>
      <c r="K205" s="203" t="s">
        <v>1525</v>
      </c>
      <c r="L205" s="25"/>
      <c r="M205" s="296" t="s">
        <v>5</v>
      </c>
      <c r="N205" s="297" t="s">
        <v>55</v>
      </c>
      <c r="O205" s="26"/>
      <c r="P205" s="298">
        <f>O205*H205</f>
        <v>0</v>
      </c>
      <c r="Q205" s="298">
        <v>0</v>
      </c>
      <c r="R205" s="298">
        <f>Q205*H205</f>
        <v>0</v>
      </c>
      <c r="S205" s="298">
        <v>0</v>
      </c>
      <c r="T205" s="299">
        <f>S205*H205</f>
        <v>0</v>
      </c>
      <c r="AR205" s="5" t="s">
        <v>150</v>
      </c>
      <c r="AT205" s="5" t="s">
        <v>146</v>
      </c>
      <c r="AU205" s="5" t="s">
        <v>25</v>
      </c>
      <c r="AY205" s="5" t="s">
        <v>144</v>
      </c>
      <c r="BE205" s="208">
        <f>IF(N205="základní",J205,0)</f>
        <v>0</v>
      </c>
      <c r="BF205" s="208">
        <f>IF(N205="snížená",J205,0)</f>
        <v>0</v>
      </c>
      <c r="BG205" s="208">
        <f>IF(N205="zákl. přenesená",J205,0)</f>
        <v>0</v>
      </c>
      <c r="BH205" s="208">
        <f>IF(N205="sníž. přenesená",J205,0)</f>
        <v>0</v>
      </c>
      <c r="BI205" s="208">
        <f>IF(N205="nulová",J205,0)</f>
        <v>0</v>
      </c>
      <c r="BJ205" s="5" t="s">
        <v>26</v>
      </c>
      <c r="BK205" s="208">
        <f>ROUND(I205*H205,2)</f>
        <v>0</v>
      </c>
      <c r="BL205" s="5" t="s">
        <v>150</v>
      </c>
      <c r="BM205" s="5" t="s">
        <v>474</v>
      </c>
    </row>
    <row r="206" spans="2:47" s="32" customFormat="1" ht="22.5">
      <c r="B206" s="25"/>
      <c r="D206" s="300" t="s">
        <v>152</v>
      </c>
      <c r="F206" s="301" t="s">
        <v>925</v>
      </c>
      <c r="I206" s="209"/>
      <c r="L206" s="25"/>
      <c r="M206" s="210"/>
      <c r="N206" s="26"/>
      <c r="O206" s="26"/>
      <c r="P206" s="26"/>
      <c r="Q206" s="26"/>
      <c r="R206" s="26"/>
      <c r="S206" s="26"/>
      <c r="T206" s="60"/>
      <c r="AT206" s="5" t="s">
        <v>152</v>
      </c>
      <c r="AU206" s="5" t="s">
        <v>25</v>
      </c>
    </row>
    <row r="207" spans="2:65" s="32" customFormat="1" ht="38.25" customHeight="1">
      <c r="B207" s="200"/>
      <c r="C207" s="201" t="s">
        <v>360</v>
      </c>
      <c r="D207" s="201" t="s">
        <v>146</v>
      </c>
      <c r="E207" s="202" t="s">
        <v>476</v>
      </c>
      <c r="F207" s="203" t="s">
        <v>969</v>
      </c>
      <c r="G207" s="204" t="s">
        <v>298</v>
      </c>
      <c r="H207" s="205">
        <v>1</v>
      </c>
      <c r="I207" s="206"/>
      <c r="J207" s="207">
        <f>ROUND(I207*H207,2)</f>
        <v>0</v>
      </c>
      <c r="K207" s="203" t="s">
        <v>1525</v>
      </c>
      <c r="L207" s="25"/>
      <c r="M207" s="296" t="s">
        <v>5</v>
      </c>
      <c r="N207" s="297" t="s">
        <v>55</v>
      </c>
      <c r="O207" s="26"/>
      <c r="P207" s="298">
        <f>O207*H207</f>
        <v>0</v>
      </c>
      <c r="Q207" s="298">
        <v>0</v>
      </c>
      <c r="R207" s="298">
        <f>Q207*H207</f>
        <v>0</v>
      </c>
      <c r="S207" s="298">
        <v>0</v>
      </c>
      <c r="T207" s="299">
        <f>S207*H207</f>
        <v>0</v>
      </c>
      <c r="AR207" s="5" t="s">
        <v>150</v>
      </c>
      <c r="AT207" s="5" t="s">
        <v>146</v>
      </c>
      <c r="AU207" s="5" t="s">
        <v>25</v>
      </c>
      <c r="AY207" s="5" t="s">
        <v>144</v>
      </c>
      <c r="BE207" s="208">
        <f>IF(N207="základní",J207,0)</f>
        <v>0</v>
      </c>
      <c r="BF207" s="208">
        <f>IF(N207="snížená",J207,0)</f>
        <v>0</v>
      </c>
      <c r="BG207" s="208">
        <f>IF(N207="zákl. přenesená",J207,0)</f>
        <v>0</v>
      </c>
      <c r="BH207" s="208">
        <f>IF(N207="sníž. přenesená",J207,0)</f>
        <v>0</v>
      </c>
      <c r="BI207" s="208">
        <f>IF(N207="nulová",J207,0)</f>
        <v>0</v>
      </c>
      <c r="BJ207" s="5" t="s">
        <v>26</v>
      </c>
      <c r="BK207" s="208">
        <f>ROUND(I207*H207,2)</f>
        <v>0</v>
      </c>
      <c r="BL207" s="5" t="s">
        <v>150</v>
      </c>
      <c r="BM207" s="5" t="s">
        <v>478</v>
      </c>
    </row>
    <row r="208" spans="2:47" s="32" customFormat="1" ht="22.5">
      <c r="B208" s="25"/>
      <c r="D208" s="300" t="s">
        <v>152</v>
      </c>
      <c r="F208" s="301" t="s">
        <v>925</v>
      </c>
      <c r="I208" s="209"/>
      <c r="L208" s="25"/>
      <c r="M208" s="210"/>
      <c r="N208" s="26"/>
      <c r="O208" s="26"/>
      <c r="P208" s="26"/>
      <c r="Q208" s="26"/>
      <c r="R208" s="26"/>
      <c r="S208" s="26"/>
      <c r="T208" s="60"/>
      <c r="AT208" s="5" t="s">
        <v>152</v>
      </c>
      <c r="AU208" s="5" t="s">
        <v>25</v>
      </c>
    </row>
    <row r="209" spans="2:63" s="284" customFormat="1" ht="29.25" customHeight="1">
      <c r="B209" s="283"/>
      <c r="D209" s="285" t="s">
        <v>82</v>
      </c>
      <c r="E209" s="294" t="s">
        <v>150</v>
      </c>
      <c r="F209" s="294" t="s">
        <v>479</v>
      </c>
      <c r="I209" s="287"/>
      <c r="J209" s="295">
        <f>BK209</f>
        <v>0</v>
      </c>
      <c r="L209" s="283"/>
      <c r="M209" s="289"/>
      <c r="N209" s="290"/>
      <c r="O209" s="290"/>
      <c r="P209" s="291">
        <f>SUM(P210:P233)</f>
        <v>0</v>
      </c>
      <c r="Q209" s="290"/>
      <c r="R209" s="291">
        <f>SUM(R210:R233)</f>
        <v>12.58179664</v>
      </c>
      <c r="S209" s="290"/>
      <c r="T209" s="292">
        <f>SUM(T210:T233)</f>
        <v>0</v>
      </c>
      <c r="AR209" s="285" t="s">
        <v>26</v>
      </c>
      <c r="AT209" s="293" t="s">
        <v>82</v>
      </c>
      <c r="AU209" s="293" t="s">
        <v>26</v>
      </c>
      <c r="AY209" s="285" t="s">
        <v>144</v>
      </c>
      <c r="BK209" s="208">
        <f>SUM(BK210:BK233)</f>
        <v>0</v>
      </c>
    </row>
    <row r="210" spans="2:65" s="32" customFormat="1" ht="16.5" customHeight="1">
      <c r="B210" s="200"/>
      <c r="C210" s="201" t="s">
        <v>365</v>
      </c>
      <c r="D210" s="201" t="s">
        <v>146</v>
      </c>
      <c r="E210" s="202" t="s">
        <v>481</v>
      </c>
      <c r="F210" s="203" t="s">
        <v>970</v>
      </c>
      <c r="G210" s="204" t="s">
        <v>234</v>
      </c>
      <c r="H210" s="205">
        <v>3.979</v>
      </c>
      <c r="I210" s="206"/>
      <c r="J210" s="207">
        <f>ROUND(I210*H210,2)</f>
        <v>0</v>
      </c>
      <c r="K210" s="203" t="s">
        <v>1525</v>
      </c>
      <c r="L210" s="25"/>
      <c r="M210" s="296" t="s">
        <v>5</v>
      </c>
      <c r="N210" s="297" t="s">
        <v>55</v>
      </c>
      <c r="O210" s="26"/>
      <c r="P210" s="298">
        <f>O210*H210</f>
        <v>0</v>
      </c>
      <c r="Q210" s="298">
        <v>1.7034</v>
      </c>
      <c r="R210" s="298">
        <f>Q210*H210</f>
        <v>6.7778286</v>
      </c>
      <c r="S210" s="298">
        <v>0</v>
      </c>
      <c r="T210" s="299">
        <f>S210*H210</f>
        <v>0</v>
      </c>
      <c r="AR210" s="5" t="s">
        <v>150</v>
      </c>
      <c r="AT210" s="5" t="s">
        <v>146</v>
      </c>
      <c r="AU210" s="5" t="s">
        <v>25</v>
      </c>
      <c r="AY210" s="5" t="s">
        <v>144</v>
      </c>
      <c r="BE210" s="208">
        <f>IF(N210="základní",J210,0)</f>
        <v>0</v>
      </c>
      <c r="BF210" s="208">
        <f>IF(N210="snížená",J210,0)</f>
        <v>0</v>
      </c>
      <c r="BG210" s="208">
        <f>IF(N210="zákl. přenesená",J210,0)</f>
        <v>0</v>
      </c>
      <c r="BH210" s="208">
        <f>IF(N210="sníž. přenesená",J210,0)</f>
        <v>0</v>
      </c>
      <c r="BI210" s="208">
        <f>IF(N210="nulová",J210,0)</f>
        <v>0</v>
      </c>
      <c r="BJ210" s="5" t="s">
        <v>26</v>
      </c>
      <c r="BK210" s="208">
        <f>ROUND(I210*H210,2)</f>
        <v>0</v>
      </c>
      <c r="BL210" s="5" t="s">
        <v>150</v>
      </c>
      <c r="BM210" s="5" t="s">
        <v>483</v>
      </c>
    </row>
    <row r="211" spans="2:47" s="32" customFormat="1" ht="22.5">
      <c r="B211" s="25"/>
      <c r="D211" s="300" t="s">
        <v>152</v>
      </c>
      <c r="F211" s="301" t="s">
        <v>925</v>
      </c>
      <c r="I211" s="209"/>
      <c r="L211" s="25"/>
      <c r="M211" s="210"/>
      <c r="N211" s="26"/>
      <c r="O211" s="26"/>
      <c r="P211" s="26"/>
      <c r="Q211" s="26"/>
      <c r="R211" s="26"/>
      <c r="S211" s="26"/>
      <c r="T211" s="60"/>
      <c r="AT211" s="5" t="s">
        <v>152</v>
      </c>
      <c r="AU211" s="5" t="s">
        <v>25</v>
      </c>
    </row>
    <row r="212" spans="2:51" s="32" customFormat="1" ht="12.75">
      <c r="B212" s="25"/>
      <c r="D212" s="300" t="s">
        <v>154</v>
      </c>
      <c r="E212" s="5" t="s">
        <v>5</v>
      </c>
      <c r="F212" s="302" t="s">
        <v>971</v>
      </c>
      <c r="H212" s="303">
        <v>1.32</v>
      </c>
      <c r="I212" s="209"/>
      <c r="L212" s="25"/>
      <c r="M212" s="210"/>
      <c r="N212" s="26"/>
      <c r="O212" s="26"/>
      <c r="P212" s="26"/>
      <c r="Q212" s="26"/>
      <c r="R212" s="26"/>
      <c r="S212" s="26"/>
      <c r="T212" s="60"/>
      <c r="AT212" s="5" t="s">
        <v>154</v>
      </c>
      <c r="AU212" s="5" t="s">
        <v>25</v>
      </c>
      <c r="AV212" s="32" t="s">
        <v>25</v>
      </c>
      <c r="AW212" s="32" t="s">
        <v>47</v>
      </c>
      <c r="AX212" s="32" t="s">
        <v>83</v>
      </c>
      <c r="AY212" s="5" t="s">
        <v>144</v>
      </c>
    </row>
    <row r="213" spans="2:51" s="32" customFormat="1" ht="12.75">
      <c r="B213" s="25"/>
      <c r="D213" s="300" t="s">
        <v>154</v>
      </c>
      <c r="E213" s="5" t="s">
        <v>5</v>
      </c>
      <c r="F213" s="302" t="s">
        <v>972</v>
      </c>
      <c r="H213" s="303">
        <v>2.659</v>
      </c>
      <c r="I213" s="209"/>
      <c r="L213" s="25"/>
      <c r="M213" s="210"/>
      <c r="N213" s="26"/>
      <c r="O213" s="26"/>
      <c r="P213" s="26"/>
      <c r="Q213" s="26"/>
      <c r="R213" s="26"/>
      <c r="S213" s="26"/>
      <c r="T213" s="60"/>
      <c r="AT213" s="5" t="s">
        <v>154</v>
      </c>
      <c r="AU213" s="5" t="s">
        <v>25</v>
      </c>
      <c r="AV213" s="32" t="s">
        <v>25</v>
      </c>
      <c r="AW213" s="32" t="s">
        <v>47</v>
      </c>
      <c r="AX213" s="32" t="s">
        <v>83</v>
      </c>
      <c r="AY213" s="5" t="s">
        <v>144</v>
      </c>
    </row>
    <row r="214" spans="2:51" s="32" customFormat="1" ht="12.75">
      <c r="B214" s="25"/>
      <c r="D214" s="300" t="s">
        <v>154</v>
      </c>
      <c r="E214" s="5" t="s">
        <v>5</v>
      </c>
      <c r="F214" s="302" t="s">
        <v>188</v>
      </c>
      <c r="H214" s="303">
        <v>3.979</v>
      </c>
      <c r="I214" s="209"/>
      <c r="L214" s="25"/>
      <c r="M214" s="210"/>
      <c r="N214" s="26"/>
      <c r="O214" s="26"/>
      <c r="P214" s="26"/>
      <c r="Q214" s="26"/>
      <c r="R214" s="26"/>
      <c r="S214" s="26"/>
      <c r="T214" s="60"/>
      <c r="AT214" s="5" t="s">
        <v>154</v>
      </c>
      <c r="AU214" s="5" t="s">
        <v>25</v>
      </c>
      <c r="AV214" s="32" t="s">
        <v>150</v>
      </c>
      <c r="AW214" s="32" t="s">
        <v>47</v>
      </c>
      <c r="AX214" s="32" t="s">
        <v>26</v>
      </c>
      <c r="AY214" s="5" t="s">
        <v>144</v>
      </c>
    </row>
    <row r="215" spans="2:65" s="32" customFormat="1" ht="25.5" customHeight="1">
      <c r="B215" s="200"/>
      <c r="C215" s="201" t="s">
        <v>382</v>
      </c>
      <c r="D215" s="201" t="s">
        <v>146</v>
      </c>
      <c r="E215" s="202" t="s">
        <v>494</v>
      </c>
      <c r="F215" s="203" t="s">
        <v>495</v>
      </c>
      <c r="G215" s="204" t="s">
        <v>234</v>
      </c>
      <c r="H215" s="205">
        <v>3.052</v>
      </c>
      <c r="I215" s="206"/>
      <c r="J215" s="207">
        <f>ROUND(I215*H215,2)</f>
        <v>0</v>
      </c>
      <c r="K215" s="203" t="s">
        <v>1525</v>
      </c>
      <c r="L215" s="25"/>
      <c r="M215" s="296" t="s">
        <v>5</v>
      </c>
      <c r="N215" s="297" t="s">
        <v>55</v>
      </c>
      <c r="O215" s="26"/>
      <c r="P215" s="298">
        <f>O215*H215</f>
        <v>0</v>
      </c>
      <c r="Q215" s="298">
        <v>1.89077</v>
      </c>
      <c r="R215" s="298">
        <f>Q215*H215</f>
        <v>5.77063004</v>
      </c>
      <c r="S215" s="298">
        <v>0</v>
      </c>
      <c r="T215" s="299">
        <f>S215*H215</f>
        <v>0</v>
      </c>
      <c r="AR215" s="5" t="s">
        <v>150</v>
      </c>
      <c r="AT215" s="5" t="s">
        <v>146</v>
      </c>
      <c r="AU215" s="5" t="s">
        <v>25</v>
      </c>
      <c r="AY215" s="5" t="s">
        <v>144</v>
      </c>
      <c r="BE215" s="208">
        <f>IF(N215="základní",J215,0)</f>
        <v>0</v>
      </c>
      <c r="BF215" s="208">
        <f>IF(N215="snížená",J215,0)</f>
        <v>0</v>
      </c>
      <c r="BG215" s="208">
        <f>IF(N215="zákl. přenesená",J215,0)</f>
        <v>0</v>
      </c>
      <c r="BH215" s="208">
        <f>IF(N215="sníž. přenesená",J215,0)</f>
        <v>0</v>
      </c>
      <c r="BI215" s="208">
        <f>IF(N215="nulová",J215,0)</f>
        <v>0</v>
      </c>
      <c r="BJ215" s="5" t="s">
        <v>26</v>
      </c>
      <c r="BK215" s="208">
        <f>ROUND(I215*H215,2)</f>
        <v>0</v>
      </c>
      <c r="BL215" s="5" t="s">
        <v>150</v>
      </c>
      <c r="BM215" s="5" t="s">
        <v>973</v>
      </c>
    </row>
    <row r="216" spans="2:47" s="32" customFormat="1" ht="22.5">
      <c r="B216" s="25"/>
      <c r="D216" s="300" t="s">
        <v>152</v>
      </c>
      <c r="F216" s="301" t="s">
        <v>925</v>
      </c>
      <c r="I216" s="209"/>
      <c r="L216" s="25"/>
      <c r="M216" s="210"/>
      <c r="N216" s="26"/>
      <c r="O216" s="26"/>
      <c r="P216" s="26"/>
      <c r="Q216" s="26"/>
      <c r="R216" s="26"/>
      <c r="S216" s="26"/>
      <c r="T216" s="60"/>
      <c r="AT216" s="5" t="s">
        <v>152</v>
      </c>
      <c r="AU216" s="5" t="s">
        <v>25</v>
      </c>
    </row>
    <row r="217" spans="2:51" s="32" customFormat="1" ht="12.75">
      <c r="B217" s="25"/>
      <c r="D217" s="300" t="s">
        <v>154</v>
      </c>
      <c r="E217" s="5" t="s">
        <v>5</v>
      </c>
      <c r="F217" s="302" t="s">
        <v>974</v>
      </c>
      <c r="H217" s="303">
        <v>3.052</v>
      </c>
      <c r="I217" s="209"/>
      <c r="L217" s="25"/>
      <c r="M217" s="210"/>
      <c r="N217" s="26"/>
      <c r="O217" s="26"/>
      <c r="P217" s="26"/>
      <c r="Q217" s="26"/>
      <c r="R217" s="26"/>
      <c r="S217" s="26"/>
      <c r="T217" s="60"/>
      <c r="AT217" s="5" t="s">
        <v>154</v>
      </c>
      <c r="AU217" s="5" t="s">
        <v>25</v>
      </c>
      <c r="AV217" s="32" t="s">
        <v>25</v>
      </c>
      <c r="AW217" s="32" t="s">
        <v>47</v>
      </c>
      <c r="AX217" s="32" t="s">
        <v>26</v>
      </c>
      <c r="AY217" s="5" t="s">
        <v>144</v>
      </c>
    </row>
    <row r="218" spans="2:65" s="32" customFormat="1" ht="16.5" customHeight="1">
      <c r="B218" s="200"/>
      <c r="C218" s="201" t="s">
        <v>388</v>
      </c>
      <c r="D218" s="201" t="s">
        <v>146</v>
      </c>
      <c r="E218" s="202" t="s">
        <v>975</v>
      </c>
      <c r="F218" s="203" t="s">
        <v>976</v>
      </c>
      <c r="G218" s="204" t="s">
        <v>234</v>
      </c>
      <c r="H218" s="205">
        <v>1.5</v>
      </c>
      <c r="I218" s="206"/>
      <c r="J218" s="207">
        <f>ROUND(I218*H218,2)</f>
        <v>0</v>
      </c>
      <c r="K218" s="203" t="s">
        <v>1525</v>
      </c>
      <c r="L218" s="25"/>
      <c r="M218" s="296" t="s">
        <v>5</v>
      </c>
      <c r="N218" s="297" t="s">
        <v>55</v>
      </c>
      <c r="O218" s="26"/>
      <c r="P218" s="298">
        <f>O218*H218</f>
        <v>0</v>
      </c>
      <c r="Q218" s="298">
        <v>0</v>
      </c>
      <c r="R218" s="298">
        <f>Q218*H218</f>
        <v>0</v>
      </c>
      <c r="S218" s="298">
        <v>0</v>
      </c>
      <c r="T218" s="299">
        <f>S218*H218</f>
        <v>0</v>
      </c>
      <c r="AR218" s="5" t="s">
        <v>150</v>
      </c>
      <c r="AT218" s="5" t="s">
        <v>146</v>
      </c>
      <c r="AU218" s="5" t="s">
        <v>25</v>
      </c>
      <c r="AY218" s="5" t="s">
        <v>144</v>
      </c>
      <c r="BE218" s="208">
        <f>IF(N218="základní",J218,0)</f>
        <v>0</v>
      </c>
      <c r="BF218" s="208">
        <f>IF(N218="snížená",J218,0)</f>
        <v>0</v>
      </c>
      <c r="BG218" s="208">
        <f>IF(N218="zákl. přenesená",J218,0)</f>
        <v>0</v>
      </c>
      <c r="BH218" s="208">
        <f>IF(N218="sníž. přenesená",J218,0)</f>
        <v>0</v>
      </c>
      <c r="BI218" s="208">
        <f>IF(N218="nulová",J218,0)</f>
        <v>0</v>
      </c>
      <c r="BJ218" s="5" t="s">
        <v>26</v>
      </c>
      <c r="BK218" s="208">
        <f>ROUND(I218*H218,2)</f>
        <v>0</v>
      </c>
      <c r="BL218" s="5" t="s">
        <v>150</v>
      </c>
      <c r="BM218" s="5" t="s">
        <v>977</v>
      </c>
    </row>
    <row r="219" spans="2:47" s="32" customFormat="1" ht="22.5">
      <c r="B219" s="25"/>
      <c r="D219" s="300" t="s">
        <v>159</v>
      </c>
      <c r="F219" s="214" t="s">
        <v>978</v>
      </c>
      <c r="I219" s="209"/>
      <c r="L219" s="25"/>
      <c r="M219" s="210"/>
      <c r="N219" s="26"/>
      <c r="O219" s="26"/>
      <c r="P219" s="26"/>
      <c r="Q219" s="26"/>
      <c r="R219" s="26"/>
      <c r="S219" s="26"/>
      <c r="T219" s="60"/>
      <c r="AT219" s="5" t="s">
        <v>159</v>
      </c>
      <c r="AU219" s="5" t="s">
        <v>25</v>
      </c>
    </row>
    <row r="220" spans="2:47" s="32" customFormat="1" ht="22.5">
      <c r="B220" s="25"/>
      <c r="D220" s="300" t="s">
        <v>152</v>
      </c>
      <c r="F220" s="301" t="s">
        <v>925</v>
      </c>
      <c r="I220" s="209"/>
      <c r="L220" s="25"/>
      <c r="M220" s="210"/>
      <c r="N220" s="26"/>
      <c r="O220" s="26"/>
      <c r="P220" s="26"/>
      <c r="Q220" s="26"/>
      <c r="R220" s="26"/>
      <c r="S220" s="26"/>
      <c r="T220" s="60"/>
      <c r="AT220" s="5" t="s">
        <v>152</v>
      </c>
      <c r="AU220" s="5" t="s">
        <v>25</v>
      </c>
    </row>
    <row r="221" spans="2:51" s="32" customFormat="1" ht="12.75">
      <c r="B221" s="25"/>
      <c r="D221" s="300" t="s">
        <v>154</v>
      </c>
      <c r="E221" s="5" t="s">
        <v>5</v>
      </c>
      <c r="F221" s="302" t="s">
        <v>979</v>
      </c>
      <c r="H221" s="303">
        <v>1.477</v>
      </c>
      <c r="I221" s="209"/>
      <c r="L221" s="25"/>
      <c r="M221" s="210"/>
      <c r="N221" s="26"/>
      <c r="O221" s="26"/>
      <c r="P221" s="26"/>
      <c r="Q221" s="26"/>
      <c r="R221" s="26"/>
      <c r="S221" s="26"/>
      <c r="T221" s="60"/>
      <c r="AT221" s="5" t="s">
        <v>154</v>
      </c>
      <c r="AU221" s="5" t="s">
        <v>25</v>
      </c>
      <c r="AV221" s="32" t="s">
        <v>25</v>
      </c>
      <c r="AW221" s="32" t="s">
        <v>47</v>
      </c>
      <c r="AX221" s="32" t="s">
        <v>83</v>
      </c>
      <c r="AY221" s="5" t="s">
        <v>144</v>
      </c>
    </row>
    <row r="222" spans="2:51" s="32" customFormat="1" ht="12.75">
      <c r="B222" s="25"/>
      <c r="D222" s="300" t="s">
        <v>154</v>
      </c>
      <c r="E222" s="5" t="s">
        <v>5</v>
      </c>
      <c r="F222" s="302" t="s">
        <v>980</v>
      </c>
      <c r="H222" s="303">
        <v>1.5</v>
      </c>
      <c r="I222" s="209"/>
      <c r="L222" s="25"/>
      <c r="M222" s="210"/>
      <c r="N222" s="26"/>
      <c r="O222" s="26"/>
      <c r="P222" s="26"/>
      <c r="Q222" s="26"/>
      <c r="R222" s="26"/>
      <c r="S222" s="26"/>
      <c r="T222" s="60"/>
      <c r="AT222" s="5" t="s">
        <v>154</v>
      </c>
      <c r="AU222" s="5" t="s">
        <v>25</v>
      </c>
      <c r="AV222" s="32" t="s">
        <v>25</v>
      </c>
      <c r="AW222" s="32" t="s">
        <v>47</v>
      </c>
      <c r="AX222" s="32" t="s">
        <v>26</v>
      </c>
      <c r="AY222" s="5" t="s">
        <v>144</v>
      </c>
    </row>
    <row r="223" spans="2:65" s="32" customFormat="1" ht="16.5" customHeight="1">
      <c r="B223" s="200"/>
      <c r="C223" s="201" t="s">
        <v>403</v>
      </c>
      <c r="D223" s="201" t="s">
        <v>146</v>
      </c>
      <c r="E223" s="202" t="s">
        <v>501</v>
      </c>
      <c r="F223" s="203" t="s">
        <v>502</v>
      </c>
      <c r="G223" s="204" t="s">
        <v>234</v>
      </c>
      <c r="H223" s="205">
        <v>7.372</v>
      </c>
      <c r="I223" s="206"/>
      <c r="J223" s="207">
        <f>ROUND(I223*H223,2)</f>
        <v>0</v>
      </c>
      <c r="K223" s="203" t="s">
        <v>1525</v>
      </c>
      <c r="L223" s="25"/>
      <c r="M223" s="296" t="s">
        <v>5</v>
      </c>
      <c r="N223" s="297" t="s">
        <v>55</v>
      </c>
      <c r="O223" s="26"/>
      <c r="P223" s="298">
        <f>O223*H223</f>
        <v>0</v>
      </c>
      <c r="Q223" s="298">
        <v>0</v>
      </c>
      <c r="R223" s="298">
        <f>Q223*H223</f>
        <v>0</v>
      </c>
      <c r="S223" s="298">
        <v>0</v>
      </c>
      <c r="T223" s="299">
        <f>S223*H223</f>
        <v>0</v>
      </c>
      <c r="AR223" s="5" t="s">
        <v>150</v>
      </c>
      <c r="AT223" s="5" t="s">
        <v>146</v>
      </c>
      <c r="AU223" s="5" t="s">
        <v>25</v>
      </c>
      <c r="AY223" s="5" t="s">
        <v>144</v>
      </c>
      <c r="BE223" s="208">
        <f>IF(N223="základní",J223,0)</f>
        <v>0</v>
      </c>
      <c r="BF223" s="208">
        <f>IF(N223="snížená",J223,0)</f>
        <v>0</v>
      </c>
      <c r="BG223" s="208">
        <f>IF(N223="zákl. přenesená",J223,0)</f>
        <v>0</v>
      </c>
      <c r="BH223" s="208">
        <f>IF(N223="sníž. přenesená",J223,0)</f>
        <v>0</v>
      </c>
      <c r="BI223" s="208">
        <f>IF(N223="nulová",J223,0)</f>
        <v>0</v>
      </c>
      <c r="BJ223" s="5" t="s">
        <v>26</v>
      </c>
      <c r="BK223" s="208">
        <f>ROUND(I223*H223,2)</f>
        <v>0</v>
      </c>
      <c r="BL223" s="5" t="s">
        <v>150</v>
      </c>
      <c r="BM223" s="5" t="s">
        <v>503</v>
      </c>
    </row>
    <row r="224" spans="2:47" s="32" customFormat="1" ht="22.5">
      <c r="B224" s="25"/>
      <c r="D224" s="300" t="s">
        <v>159</v>
      </c>
      <c r="F224" s="214" t="s">
        <v>981</v>
      </c>
      <c r="I224" s="209"/>
      <c r="L224" s="25"/>
      <c r="M224" s="210"/>
      <c r="N224" s="26"/>
      <c r="O224" s="26"/>
      <c r="P224" s="26"/>
      <c r="Q224" s="26"/>
      <c r="R224" s="26"/>
      <c r="S224" s="26"/>
      <c r="T224" s="60"/>
      <c r="AT224" s="5" t="s">
        <v>159</v>
      </c>
      <c r="AU224" s="5" t="s">
        <v>25</v>
      </c>
    </row>
    <row r="225" spans="2:47" s="32" customFormat="1" ht="22.5">
      <c r="B225" s="25"/>
      <c r="D225" s="300" t="s">
        <v>152</v>
      </c>
      <c r="F225" s="301" t="s">
        <v>925</v>
      </c>
      <c r="I225" s="209"/>
      <c r="L225" s="25"/>
      <c r="M225" s="210"/>
      <c r="N225" s="26"/>
      <c r="O225" s="26"/>
      <c r="P225" s="26"/>
      <c r="Q225" s="26"/>
      <c r="R225" s="26"/>
      <c r="S225" s="26"/>
      <c r="T225" s="60"/>
      <c r="AT225" s="5" t="s">
        <v>152</v>
      </c>
      <c r="AU225" s="5" t="s">
        <v>25</v>
      </c>
    </row>
    <row r="226" spans="2:51" s="32" customFormat="1" ht="12.75">
      <c r="B226" s="25"/>
      <c r="D226" s="300" t="s">
        <v>154</v>
      </c>
      <c r="E226" s="5" t="s">
        <v>5</v>
      </c>
      <c r="F226" s="302" t="s">
        <v>982</v>
      </c>
      <c r="H226" s="303">
        <v>5.967</v>
      </c>
      <c r="I226" s="209"/>
      <c r="L226" s="25"/>
      <c r="M226" s="210"/>
      <c r="N226" s="26"/>
      <c r="O226" s="26"/>
      <c r="P226" s="26"/>
      <c r="Q226" s="26"/>
      <c r="R226" s="26"/>
      <c r="S226" s="26"/>
      <c r="T226" s="60"/>
      <c r="AT226" s="5" t="s">
        <v>154</v>
      </c>
      <c r="AU226" s="5" t="s">
        <v>25</v>
      </c>
      <c r="AV226" s="32" t="s">
        <v>25</v>
      </c>
      <c r="AW226" s="32" t="s">
        <v>47</v>
      </c>
      <c r="AX226" s="32" t="s">
        <v>83</v>
      </c>
      <c r="AY226" s="5" t="s">
        <v>144</v>
      </c>
    </row>
    <row r="227" spans="2:51" s="32" customFormat="1" ht="12.75">
      <c r="B227" s="25"/>
      <c r="D227" s="300" t="s">
        <v>154</v>
      </c>
      <c r="E227" s="5" t="s">
        <v>5</v>
      </c>
      <c r="F227" s="302" t="s">
        <v>983</v>
      </c>
      <c r="H227" s="303">
        <v>1.045</v>
      </c>
      <c r="I227" s="209"/>
      <c r="L227" s="25"/>
      <c r="M227" s="210"/>
      <c r="N227" s="26"/>
      <c r="O227" s="26"/>
      <c r="P227" s="26"/>
      <c r="Q227" s="26"/>
      <c r="R227" s="26"/>
      <c r="S227" s="26"/>
      <c r="T227" s="60"/>
      <c r="AT227" s="5" t="s">
        <v>154</v>
      </c>
      <c r="AU227" s="5" t="s">
        <v>25</v>
      </c>
      <c r="AV227" s="32" t="s">
        <v>25</v>
      </c>
      <c r="AW227" s="32" t="s">
        <v>47</v>
      </c>
      <c r="AX227" s="32" t="s">
        <v>83</v>
      </c>
      <c r="AY227" s="5" t="s">
        <v>144</v>
      </c>
    </row>
    <row r="228" spans="2:51" s="32" customFormat="1" ht="12.75">
      <c r="B228" s="25"/>
      <c r="D228" s="300" t="s">
        <v>154</v>
      </c>
      <c r="E228" s="5" t="s">
        <v>5</v>
      </c>
      <c r="F228" s="302" t="s">
        <v>984</v>
      </c>
      <c r="H228" s="303">
        <v>0.36</v>
      </c>
      <c r="I228" s="209"/>
      <c r="L228" s="25"/>
      <c r="M228" s="210"/>
      <c r="N228" s="26"/>
      <c r="O228" s="26"/>
      <c r="P228" s="26"/>
      <c r="Q228" s="26"/>
      <c r="R228" s="26"/>
      <c r="S228" s="26"/>
      <c r="T228" s="60"/>
      <c r="AT228" s="5" t="s">
        <v>154</v>
      </c>
      <c r="AU228" s="5" t="s">
        <v>25</v>
      </c>
      <c r="AV228" s="32" t="s">
        <v>25</v>
      </c>
      <c r="AW228" s="32" t="s">
        <v>47</v>
      </c>
      <c r="AX228" s="32" t="s">
        <v>83</v>
      </c>
      <c r="AY228" s="5" t="s">
        <v>144</v>
      </c>
    </row>
    <row r="229" spans="2:51" s="32" customFormat="1" ht="12.75">
      <c r="B229" s="25"/>
      <c r="D229" s="300" t="s">
        <v>154</v>
      </c>
      <c r="E229" s="5" t="s">
        <v>5</v>
      </c>
      <c r="F229" s="302" t="s">
        <v>188</v>
      </c>
      <c r="H229" s="303">
        <v>7.372</v>
      </c>
      <c r="I229" s="209"/>
      <c r="L229" s="25"/>
      <c r="M229" s="210"/>
      <c r="N229" s="26"/>
      <c r="O229" s="26"/>
      <c r="P229" s="26"/>
      <c r="Q229" s="26"/>
      <c r="R229" s="26"/>
      <c r="S229" s="26"/>
      <c r="T229" s="60"/>
      <c r="AT229" s="5" t="s">
        <v>154</v>
      </c>
      <c r="AU229" s="5" t="s">
        <v>25</v>
      </c>
      <c r="AV229" s="32" t="s">
        <v>150</v>
      </c>
      <c r="AW229" s="32" t="s">
        <v>47</v>
      </c>
      <c r="AX229" s="32" t="s">
        <v>26</v>
      </c>
      <c r="AY229" s="5" t="s">
        <v>144</v>
      </c>
    </row>
    <row r="230" spans="2:65" s="32" customFormat="1" ht="16.5" customHeight="1">
      <c r="B230" s="200"/>
      <c r="C230" s="201" t="s">
        <v>408</v>
      </c>
      <c r="D230" s="201" t="s">
        <v>146</v>
      </c>
      <c r="E230" s="202" t="s">
        <v>513</v>
      </c>
      <c r="F230" s="203" t="s">
        <v>514</v>
      </c>
      <c r="G230" s="204" t="s">
        <v>149</v>
      </c>
      <c r="H230" s="205">
        <v>5.275</v>
      </c>
      <c r="I230" s="206"/>
      <c r="J230" s="207">
        <f>ROUND(I230*H230,2)</f>
        <v>0</v>
      </c>
      <c r="K230" s="203" t="s">
        <v>1525</v>
      </c>
      <c r="L230" s="25"/>
      <c r="M230" s="296" t="s">
        <v>5</v>
      </c>
      <c r="N230" s="297" t="s">
        <v>55</v>
      </c>
      <c r="O230" s="26"/>
      <c r="P230" s="298">
        <f>O230*H230</f>
        <v>0</v>
      </c>
      <c r="Q230" s="298">
        <v>0.00632</v>
      </c>
      <c r="R230" s="298">
        <f>Q230*H230</f>
        <v>0.033338</v>
      </c>
      <c r="S230" s="298">
        <v>0</v>
      </c>
      <c r="T230" s="299">
        <f>S230*H230</f>
        <v>0</v>
      </c>
      <c r="AR230" s="5" t="s">
        <v>150</v>
      </c>
      <c r="AT230" s="5" t="s">
        <v>146</v>
      </c>
      <c r="AU230" s="5" t="s">
        <v>25</v>
      </c>
      <c r="AY230" s="5" t="s">
        <v>144</v>
      </c>
      <c r="BE230" s="208">
        <f>IF(N230="základní",J230,0)</f>
        <v>0</v>
      </c>
      <c r="BF230" s="208">
        <f>IF(N230="snížená",J230,0)</f>
        <v>0</v>
      </c>
      <c r="BG230" s="208">
        <f>IF(N230="zákl. přenesená",J230,0)</f>
        <v>0</v>
      </c>
      <c r="BH230" s="208">
        <f>IF(N230="sníž. přenesená",J230,0)</f>
        <v>0</v>
      </c>
      <c r="BI230" s="208">
        <f>IF(N230="nulová",J230,0)</f>
        <v>0</v>
      </c>
      <c r="BJ230" s="5" t="s">
        <v>26</v>
      </c>
      <c r="BK230" s="208">
        <f>ROUND(I230*H230,2)</f>
        <v>0</v>
      </c>
      <c r="BL230" s="5" t="s">
        <v>150</v>
      </c>
      <c r="BM230" s="5" t="s">
        <v>515</v>
      </c>
    </row>
    <row r="231" spans="2:47" s="32" customFormat="1" ht="22.5">
      <c r="B231" s="25"/>
      <c r="D231" s="300" t="s">
        <v>159</v>
      </c>
      <c r="F231" s="214" t="s">
        <v>516</v>
      </c>
      <c r="I231" s="209"/>
      <c r="L231" s="25"/>
      <c r="M231" s="210"/>
      <c r="N231" s="26"/>
      <c r="O231" s="26"/>
      <c r="P231" s="26"/>
      <c r="Q231" s="26"/>
      <c r="R231" s="26"/>
      <c r="S231" s="26"/>
      <c r="T231" s="60"/>
      <c r="AT231" s="5" t="s">
        <v>159</v>
      </c>
      <c r="AU231" s="5" t="s">
        <v>25</v>
      </c>
    </row>
    <row r="232" spans="2:47" s="32" customFormat="1" ht="22.5">
      <c r="B232" s="25"/>
      <c r="D232" s="300" t="s">
        <v>152</v>
      </c>
      <c r="F232" s="301" t="s">
        <v>925</v>
      </c>
      <c r="I232" s="209"/>
      <c r="L232" s="25"/>
      <c r="M232" s="210"/>
      <c r="N232" s="26"/>
      <c r="O232" s="26"/>
      <c r="P232" s="26"/>
      <c r="Q232" s="26"/>
      <c r="R232" s="26"/>
      <c r="S232" s="26"/>
      <c r="T232" s="60"/>
      <c r="AT232" s="5" t="s">
        <v>152</v>
      </c>
      <c r="AU232" s="5" t="s">
        <v>25</v>
      </c>
    </row>
    <row r="233" spans="2:51" s="32" customFormat="1" ht="12.75">
      <c r="B233" s="25"/>
      <c r="D233" s="300" t="s">
        <v>154</v>
      </c>
      <c r="E233" s="5" t="s">
        <v>5</v>
      </c>
      <c r="F233" s="302" t="s">
        <v>985</v>
      </c>
      <c r="H233" s="303">
        <v>5.275</v>
      </c>
      <c r="I233" s="209"/>
      <c r="L233" s="25"/>
      <c r="M233" s="210"/>
      <c r="N233" s="26"/>
      <c r="O233" s="26"/>
      <c r="P233" s="26"/>
      <c r="Q233" s="26"/>
      <c r="R233" s="26"/>
      <c r="S233" s="26"/>
      <c r="T233" s="60"/>
      <c r="AT233" s="5" t="s">
        <v>154</v>
      </c>
      <c r="AU233" s="5" t="s">
        <v>25</v>
      </c>
      <c r="AV233" s="32" t="s">
        <v>25</v>
      </c>
      <c r="AW233" s="32" t="s">
        <v>47</v>
      </c>
      <c r="AX233" s="32" t="s">
        <v>26</v>
      </c>
      <c r="AY233" s="5" t="s">
        <v>144</v>
      </c>
    </row>
    <row r="234" spans="2:63" s="284" customFormat="1" ht="29.25" customHeight="1">
      <c r="B234" s="283"/>
      <c r="D234" s="285" t="s">
        <v>82</v>
      </c>
      <c r="E234" s="294" t="s">
        <v>172</v>
      </c>
      <c r="F234" s="294" t="s">
        <v>518</v>
      </c>
      <c r="I234" s="287"/>
      <c r="J234" s="295">
        <f>BK234</f>
        <v>0</v>
      </c>
      <c r="L234" s="283"/>
      <c r="M234" s="289"/>
      <c r="N234" s="290"/>
      <c r="O234" s="290"/>
      <c r="P234" s="291">
        <f>SUM(P235:P290)</f>
        <v>0</v>
      </c>
      <c r="Q234" s="290"/>
      <c r="R234" s="291">
        <f>SUM(R235:R290)</f>
        <v>0.6018999999999999</v>
      </c>
      <c r="S234" s="290"/>
      <c r="T234" s="292">
        <f>SUM(T235:T290)</f>
        <v>0</v>
      </c>
      <c r="AR234" s="285" t="s">
        <v>26</v>
      </c>
      <c r="AT234" s="293" t="s">
        <v>82</v>
      </c>
      <c r="AU234" s="293" t="s">
        <v>26</v>
      </c>
      <c r="AY234" s="285" t="s">
        <v>144</v>
      </c>
      <c r="BK234" s="208">
        <f>SUM(BK235:BK290)</f>
        <v>0</v>
      </c>
    </row>
    <row r="235" spans="2:65" s="32" customFormat="1" ht="25.5" customHeight="1">
      <c r="B235" s="200"/>
      <c r="C235" s="201" t="s">
        <v>415</v>
      </c>
      <c r="D235" s="201" t="s">
        <v>146</v>
      </c>
      <c r="E235" s="202" t="s">
        <v>520</v>
      </c>
      <c r="F235" s="203" t="s">
        <v>521</v>
      </c>
      <c r="G235" s="204" t="s">
        <v>149</v>
      </c>
      <c r="H235" s="205">
        <v>90</v>
      </c>
      <c r="I235" s="206"/>
      <c r="J235" s="207">
        <f>ROUND(I235*H235,2)</f>
        <v>0</v>
      </c>
      <c r="K235" s="203" t="s">
        <v>1525</v>
      </c>
      <c r="L235" s="25"/>
      <c r="M235" s="296" t="s">
        <v>5</v>
      </c>
      <c r="N235" s="297" t="s">
        <v>55</v>
      </c>
      <c r="O235" s="26"/>
      <c r="P235" s="298">
        <f>O235*H235</f>
        <v>0</v>
      </c>
      <c r="Q235" s="298">
        <v>0</v>
      </c>
      <c r="R235" s="298">
        <f>Q235*H235</f>
        <v>0</v>
      </c>
      <c r="S235" s="298">
        <v>0</v>
      </c>
      <c r="T235" s="299">
        <f>S235*H235</f>
        <v>0</v>
      </c>
      <c r="AR235" s="5" t="s">
        <v>150</v>
      </c>
      <c r="AT235" s="5" t="s">
        <v>146</v>
      </c>
      <c r="AU235" s="5" t="s">
        <v>25</v>
      </c>
      <c r="AY235" s="5" t="s">
        <v>144</v>
      </c>
      <c r="BE235" s="208">
        <f>IF(N235="základní",J235,0)</f>
        <v>0</v>
      </c>
      <c r="BF235" s="208">
        <f>IF(N235="snížená",J235,0)</f>
        <v>0</v>
      </c>
      <c r="BG235" s="208">
        <f>IF(N235="zákl. přenesená",J235,0)</f>
        <v>0</v>
      </c>
      <c r="BH235" s="208">
        <f>IF(N235="sníž. přenesená",J235,0)</f>
        <v>0</v>
      </c>
      <c r="BI235" s="208">
        <f>IF(N235="nulová",J235,0)</f>
        <v>0</v>
      </c>
      <c r="BJ235" s="5" t="s">
        <v>26</v>
      </c>
      <c r="BK235" s="208">
        <f>ROUND(I235*H235,2)</f>
        <v>0</v>
      </c>
      <c r="BL235" s="5" t="s">
        <v>150</v>
      </c>
      <c r="BM235" s="5" t="s">
        <v>522</v>
      </c>
    </row>
    <row r="236" spans="2:47" s="32" customFormat="1" ht="22.5">
      <c r="B236" s="25"/>
      <c r="D236" s="300" t="s">
        <v>152</v>
      </c>
      <c r="F236" s="301" t="s">
        <v>925</v>
      </c>
      <c r="I236" s="209"/>
      <c r="L236" s="25"/>
      <c r="M236" s="210"/>
      <c r="N236" s="26"/>
      <c r="O236" s="26"/>
      <c r="P236" s="26"/>
      <c r="Q236" s="26"/>
      <c r="R236" s="26"/>
      <c r="S236" s="26"/>
      <c r="T236" s="60"/>
      <c r="AT236" s="5" t="s">
        <v>152</v>
      </c>
      <c r="AU236" s="5" t="s">
        <v>25</v>
      </c>
    </row>
    <row r="237" spans="2:51" s="32" customFormat="1" ht="12.75">
      <c r="B237" s="25"/>
      <c r="D237" s="300" t="s">
        <v>154</v>
      </c>
      <c r="E237" s="5" t="s">
        <v>5</v>
      </c>
      <c r="F237" s="302" t="s">
        <v>926</v>
      </c>
      <c r="H237" s="303">
        <v>60</v>
      </c>
      <c r="I237" s="209"/>
      <c r="L237" s="25"/>
      <c r="M237" s="210"/>
      <c r="N237" s="26"/>
      <c r="O237" s="26"/>
      <c r="P237" s="26"/>
      <c r="Q237" s="26"/>
      <c r="R237" s="26"/>
      <c r="S237" s="26"/>
      <c r="T237" s="60"/>
      <c r="AT237" s="5" t="s">
        <v>154</v>
      </c>
      <c r="AU237" s="5" t="s">
        <v>25</v>
      </c>
      <c r="AV237" s="32" t="s">
        <v>25</v>
      </c>
      <c r="AW237" s="32" t="s">
        <v>47</v>
      </c>
      <c r="AX237" s="32" t="s">
        <v>83</v>
      </c>
      <c r="AY237" s="5" t="s">
        <v>144</v>
      </c>
    </row>
    <row r="238" spans="2:51" s="32" customFormat="1" ht="12.75">
      <c r="B238" s="25"/>
      <c r="D238" s="300" t="s">
        <v>154</v>
      </c>
      <c r="E238" s="5" t="s">
        <v>5</v>
      </c>
      <c r="F238" s="302" t="s">
        <v>986</v>
      </c>
      <c r="H238" s="303">
        <v>16.2</v>
      </c>
      <c r="I238" s="209"/>
      <c r="L238" s="25"/>
      <c r="M238" s="210"/>
      <c r="N238" s="26"/>
      <c r="O238" s="26"/>
      <c r="P238" s="26"/>
      <c r="Q238" s="26"/>
      <c r="R238" s="26"/>
      <c r="S238" s="26"/>
      <c r="T238" s="60"/>
      <c r="AT238" s="5" t="s">
        <v>154</v>
      </c>
      <c r="AU238" s="5" t="s">
        <v>25</v>
      </c>
      <c r="AV238" s="32" t="s">
        <v>25</v>
      </c>
      <c r="AW238" s="32" t="s">
        <v>47</v>
      </c>
      <c r="AX238" s="32" t="s">
        <v>83</v>
      </c>
      <c r="AY238" s="5" t="s">
        <v>144</v>
      </c>
    </row>
    <row r="239" spans="2:51" s="32" customFormat="1" ht="12.75">
      <c r="B239" s="25"/>
      <c r="D239" s="300" t="s">
        <v>154</v>
      </c>
      <c r="E239" s="5" t="s">
        <v>5</v>
      </c>
      <c r="F239" s="302" t="s">
        <v>987</v>
      </c>
      <c r="H239" s="303">
        <v>6.24</v>
      </c>
      <c r="I239" s="209"/>
      <c r="L239" s="25"/>
      <c r="M239" s="210"/>
      <c r="N239" s="26"/>
      <c r="O239" s="26"/>
      <c r="P239" s="26"/>
      <c r="Q239" s="26"/>
      <c r="R239" s="26"/>
      <c r="S239" s="26"/>
      <c r="T239" s="60"/>
      <c r="AT239" s="5" t="s">
        <v>154</v>
      </c>
      <c r="AU239" s="5" t="s">
        <v>25</v>
      </c>
      <c r="AV239" s="32" t="s">
        <v>25</v>
      </c>
      <c r="AW239" s="32" t="s">
        <v>47</v>
      </c>
      <c r="AX239" s="32" t="s">
        <v>83</v>
      </c>
      <c r="AY239" s="5" t="s">
        <v>144</v>
      </c>
    </row>
    <row r="240" spans="2:51" s="32" customFormat="1" ht="12.75">
      <c r="B240" s="25"/>
      <c r="D240" s="300" t="s">
        <v>154</v>
      </c>
      <c r="E240" s="5" t="s">
        <v>5</v>
      </c>
      <c r="F240" s="302" t="s">
        <v>988</v>
      </c>
      <c r="H240" s="303">
        <v>6.6</v>
      </c>
      <c r="I240" s="209"/>
      <c r="L240" s="25"/>
      <c r="M240" s="210"/>
      <c r="N240" s="26"/>
      <c r="O240" s="26"/>
      <c r="P240" s="26"/>
      <c r="Q240" s="26"/>
      <c r="R240" s="26"/>
      <c r="S240" s="26"/>
      <c r="T240" s="60"/>
      <c r="AT240" s="5" t="s">
        <v>154</v>
      </c>
      <c r="AU240" s="5" t="s">
        <v>25</v>
      </c>
      <c r="AV240" s="32" t="s">
        <v>25</v>
      </c>
      <c r="AW240" s="32" t="s">
        <v>47</v>
      </c>
      <c r="AX240" s="32" t="s">
        <v>83</v>
      </c>
      <c r="AY240" s="5" t="s">
        <v>144</v>
      </c>
    </row>
    <row r="241" spans="2:51" s="32" customFormat="1" ht="12.75">
      <c r="B241" s="25"/>
      <c r="D241" s="300" t="s">
        <v>154</v>
      </c>
      <c r="E241" s="5" t="s">
        <v>5</v>
      </c>
      <c r="F241" s="302" t="s">
        <v>188</v>
      </c>
      <c r="H241" s="303">
        <v>89.04</v>
      </c>
      <c r="I241" s="209"/>
      <c r="L241" s="25"/>
      <c r="M241" s="210"/>
      <c r="N241" s="26"/>
      <c r="O241" s="26"/>
      <c r="P241" s="26"/>
      <c r="Q241" s="26"/>
      <c r="R241" s="26"/>
      <c r="S241" s="26"/>
      <c r="T241" s="60"/>
      <c r="AT241" s="5" t="s">
        <v>154</v>
      </c>
      <c r="AU241" s="5" t="s">
        <v>25</v>
      </c>
      <c r="AV241" s="32" t="s">
        <v>150</v>
      </c>
      <c r="AW241" s="32" t="s">
        <v>47</v>
      </c>
      <c r="AX241" s="32" t="s">
        <v>83</v>
      </c>
      <c r="AY241" s="5" t="s">
        <v>144</v>
      </c>
    </row>
    <row r="242" spans="2:51" s="32" customFormat="1" ht="12.75">
      <c r="B242" s="25"/>
      <c r="D242" s="300" t="s">
        <v>154</v>
      </c>
      <c r="E242" s="5" t="s">
        <v>5</v>
      </c>
      <c r="F242" s="302" t="s">
        <v>712</v>
      </c>
      <c r="H242" s="303">
        <v>90</v>
      </c>
      <c r="I242" s="209"/>
      <c r="L242" s="25"/>
      <c r="M242" s="210"/>
      <c r="N242" s="26"/>
      <c r="O242" s="26"/>
      <c r="P242" s="26"/>
      <c r="Q242" s="26"/>
      <c r="R242" s="26"/>
      <c r="S242" s="26"/>
      <c r="T242" s="60"/>
      <c r="AT242" s="5" t="s">
        <v>154</v>
      </c>
      <c r="AU242" s="5" t="s">
        <v>25</v>
      </c>
      <c r="AV242" s="32" t="s">
        <v>25</v>
      </c>
      <c r="AW242" s="32" t="s">
        <v>47</v>
      </c>
      <c r="AX242" s="32" t="s">
        <v>26</v>
      </c>
      <c r="AY242" s="5" t="s">
        <v>144</v>
      </c>
    </row>
    <row r="243" spans="2:65" s="32" customFormat="1" ht="25.5" customHeight="1">
      <c r="B243" s="200"/>
      <c r="C243" s="201" t="s">
        <v>419</v>
      </c>
      <c r="D243" s="201" t="s">
        <v>146</v>
      </c>
      <c r="E243" s="202" t="s">
        <v>525</v>
      </c>
      <c r="F243" s="203" t="s">
        <v>989</v>
      </c>
      <c r="G243" s="204" t="s">
        <v>149</v>
      </c>
      <c r="H243" s="205">
        <v>90</v>
      </c>
      <c r="I243" s="206"/>
      <c r="J243" s="207">
        <f>ROUND(I243*H243,2)</f>
        <v>0</v>
      </c>
      <c r="K243" s="203" t="s">
        <v>1525</v>
      </c>
      <c r="L243" s="25"/>
      <c r="M243" s="296" t="s">
        <v>5</v>
      </c>
      <c r="N243" s="297" t="s">
        <v>55</v>
      </c>
      <c r="O243" s="26"/>
      <c r="P243" s="298">
        <f>O243*H243</f>
        <v>0</v>
      </c>
      <c r="Q243" s="298">
        <v>0</v>
      </c>
      <c r="R243" s="298">
        <f>Q243*H243</f>
        <v>0</v>
      </c>
      <c r="S243" s="298">
        <v>0</v>
      </c>
      <c r="T243" s="299">
        <f>S243*H243</f>
        <v>0</v>
      </c>
      <c r="AR243" s="5" t="s">
        <v>150</v>
      </c>
      <c r="AT243" s="5" t="s">
        <v>146</v>
      </c>
      <c r="AU243" s="5" t="s">
        <v>25</v>
      </c>
      <c r="AY243" s="5" t="s">
        <v>144</v>
      </c>
      <c r="BE243" s="208">
        <f>IF(N243="základní",J243,0)</f>
        <v>0</v>
      </c>
      <c r="BF243" s="208">
        <f>IF(N243="snížená",J243,0)</f>
        <v>0</v>
      </c>
      <c r="BG243" s="208">
        <f>IF(N243="zákl. přenesená",J243,0)</f>
        <v>0</v>
      </c>
      <c r="BH243" s="208">
        <f>IF(N243="sníž. přenesená",J243,0)</f>
        <v>0</v>
      </c>
      <c r="BI243" s="208">
        <f>IF(N243="nulová",J243,0)</f>
        <v>0</v>
      </c>
      <c r="BJ243" s="5" t="s">
        <v>26</v>
      </c>
      <c r="BK243" s="208">
        <f>ROUND(I243*H243,2)</f>
        <v>0</v>
      </c>
      <c r="BL243" s="5" t="s">
        <v>150</v>
      </c>
      <c r="BM243" s="5" t="s">
        <v>527</v>
      </c>
    </row>
    <row r="244" spans="2:47" s="32" customFormat="1" ht="22.5">
      <c r="B244" s="25"/>
      <c r="D244" s="300" t="s">
        <v>159</v>
      </c>
      <c r="F244" s="214" t="s">
        <v>528</v>
      </c>
      <c r="I244" s="209"/>
      <c r="L244" s="25"/>
      <c r="M244" s="210"/>
      <c r="N244" s="26"/>
      <c r="O244" s="26"/>
      <c r="P244" s="26"/>
      <c r="Q244" s="26"/>
      <c r="R244" s="26"/>
      <c r="S244" s="26"/>
      <c r="T244" s="60"/>
      <c r="AT244" s="5" t="s">
        <v>159</v>
      </c>
      <c r="AU244" s="5" t="s">
        <v>25</v>
      </c>
    </row>
    <row r="245" spans="2:47" s="32" customFormat="1" ht="22.5">
      <c r="B245" s="25"/>
      <c r="D245" s="300" t="s">
        <v>152</v>
      </c>
      <c r="F245" s="301" t="s">
        <v>925</v>
      </c>
      <c r="I245" s="209"/>
      <c r="L245" s="25"/>
      <c r="M245" s="210"/>
      <c r="N245" s="26"/>
      <c r="O245" s="26"/>
      <c r="P245" s="26"/>
      <c r="Q245" s="26"/>
      <c r="R245" s="26"/>
      <c r="S245" s="26"/>
      <c r="T245" s="60"/>
      <c r="AT245" s="5" t="s">
        <v>152</v>
      </c>
      <c r="AU245" s="5" t="s">
        <v>25</v>
      </c>
    </row>
    <row r="246" spans="2:51" s="32" customFormat="1" ht="12.75">
      <c r="B246" s="25"/>
      <c r="D246" s="300" t="s">
        <v>154</v>
      </c>
      <c r="E246" s="5" t="s">
        <v>5</v>
      </c>
      <c r="F246" s="302" t="s">
        <v>926</v>
      </c>
      <c r="H246" s="303">
        <v>60</v>
      </c>
      <c r="I246" s="209"/>
      <c r="L246" s="25"/>
      <c r="M246" s="210"/>
      <c r="N246" s="26"/>
      <c r="O246" s="26"/>
      <c r="P246" s="26"/>
      <c r="Q246" s="26"/>
      <c r="R246" s="26"/>
      <c r="S246" s="26"/>
      <c r="T246" s="60"/>
      <c r="AT246" s="5" t="s">
        <v>154</v>
      </c>
      <c r="AU246" s="5" t="s">
        <v>25</v>
      </c>
      <c r="AV246" s="32" t="s">
        <v>25</v>
      </c>
      <c r="AW246" s="32" t="s">
        <v>47</v>
      </c>
      <c r="AX246" s="32" t="s">
        <v>83</v>
      </c>
      <c r="AY246" s="5" t="s">
        <v>144</v>
      </c>
    </row>
    <row r="247" spans="2:51" s="32" customFormat="1" ht="12.75">
      <c r="B247" s="25"/>
      <c r="D247" s="300" t="s">
        <v>154</v>
      </c>
      <c r="E247" s="5" t="s">
        <v>5</v>
      </c>
      <c r="F247" s="302" t="s">
        <v>986</v>
      </c>
      <c r="H247" s="303">
        <v>16.2</v>
      </c>
      <c r="I247" s="209"/>
      <c r="L247" s="25"/>
      <c r="M247" s="210"/>
      <c r="N247" s="26"/>
      <c r="O247" s="26"/>
      <c r="P247" s="26"/>
      <c r="Q247" s="26"/>
      <c r="R247" s="26"/>
      <c r="S247" s="26"/>
      <c r="T247" s="60"/>
      <c r="AT247" s="5" t="s">
        <v>154</v>
      </c>
      <c r="AU247" s="5" t="s">
        <v>25</v>
      </c>
      <c r="AV247" s="32" t="s">
        <v>25</v>
      </c>
      <c r="AW247" s="32" t="s">
        <v>47</v>
      </c>
      <c r="AX247" s="32" t="s">
        <v>83</v>
      </c>
      <c r="AY247" s="5" t="s">
        <v>144</v>
      </c>
    </row>
    <row r="248" spans="2:51" s="32" customFormat="1" ht="12.75">
      <c r="B248" s="25"/>
      <c r="D248" s="300" t="s">
        <v>154</v>
      </c>
      <c r="E248" s="5" t="s">
        <v>5</v>
      </c>
      <c r="F248" s="302" t="s">
        <v>987</v>
      </c>
      <c r="H248" s="303">
        <v>6.24</v>
      </c>
      <c r="I248" s="209"/>
      <c r="L248" s="25"/>
      <c r="M248" s="210"/>
      <c r="N248" s="26"/>
      <c r="O248" s="26"/>
      <c r="P248" s="26"/>
      <c r="Q248" s="26"/>
      <c r="R248" s="26"/>
      <c r="S248" s="26"/>
      <c r="T248" s="60"/>
      <c r="AT248" s="5" t="s">
        <v>154</v>
      </c>
      <c r="AU248" s="5" t="s">
        <v>25</v>
      </c>
      <c r="AV248" s="32" t="s">
        <v>25</v>
      </c>
      <c r="AW248" s="32" t="s">
        <v>47</v>
      </c>
      <c r="AX248" s="32" t="s">
        <v>83</v>
      </c>
      <c r="AY248" s="5" t="s">
        <v>144</v>
      </c>
    </row>
    <row r="249" spans="2:51" s="32" customFormat="1" ht="12.75">
      <c r="B249" s="25"/>
      <c r="D249" s="300" t="s">
        <v>154</v>
      </c>
      <c r="E249" s="5" t="s">
        <v>5</v>
      </c>
      <c r="F249" s="302" t="s">
        <v>988</v>
      </c>
      <c r="H249" s="303">
        <v>6.6</v>
      </c>
      <c r="I249" s="209"/>
      <c r="L249" s="25"/>
      <c r="M249" s="210"/>
      <c r="N249" s="26"/>
      <c r="O249" s="26"/>
      <c r="P249" s="26"/>
      <c r="Q249" s="26"/>
      <c r="R249" s="26"/>
      <c r="S249" s="26"/>
      <c r="T249" s="60"/>
      <c r="AT249" s="5" t="s">
        <v>154</v>
      </c>
      <c r="AU249" s="5" t="s">
        <v>25</v>
      </c>
      <c r="AV249" s="32" t="s">
        <v>25</v>
      </c>
      <c r="AW249" s="32" t="s">
        <v>47</v>
      </c>
      <c r="AX249" s="32" t="s">
        <v>83</v>
      </c>
      <c r="AY249" s="5" t="s">
        <v>144</v>
      </c>
    </row>
    <row r="250" spans="2:51" s="32" customFormat="1" ht="12.75">
      <c r="B250" s="25"/>
      <c r="D250" s="300" t="s">
        <v>154</v>
      </c>
      <c r="E250" s="5" t="s">
        <v>5</v>
      </c>
      <c r="F250" s="302" t="s">
        <v>188</v>
      </c>
      <c r="H250" s="303">
        <v>89.04</v>
      </c>
      <c r="I250" s="209"/>
      <c r="L250" s="25"/>
      <c r="M250" s="210"/>
      <c r="N250" s="26"/>
      <c r="O250" s="26"/>
      <c r="P250" s="26"/>
      <c r="Q250" s="26"/>
      <c r="R250" s="26"/>
      <c r="S250" s="26"/>
      <c r="T250" s="60"/>
      <c r="AT250" s="5" t="s">
        <v>154</v>
      </c>
      <c r="AU250" s="5" t="s">
        <v>25</v>
      </c>
      <c r="AV250" s="32" t="s">
        <v>150</v>
      </c>
      <c r="AW250" s="32" t="s">
        <v>47</v>
      </c>
      <c r="AX250" s="32" t="s">
        <v>83</v>
      </c>
      <c r="AY250" s="5" t="s">
        <v>144</v>
      </c>
    </row>
    <row r="251" spans="2:51" s="32" customFormat="1" ht="12.75">
      <c r="B251" s="25"/>
      <c r="D251" s="300" t="s">
        <v>154</v>
      </c>
      <c r="E251" s="5" t="s">
        <v>5</v>
      </c>
      <c r="F251" s="302" t="s">
        <v>712</v>
      </c>
      <c r="H251" s="303">
        <v>90</v>
      </c>
      <c r="I251" s="209"/>
      <c r="L251" s="25"/>
      <c r="M251" s="210"/>
      <c r="N251" s="26"/>
      <c r="O251" s="26"/>
      <c r="P251" s="26"/>
      <c r="Q251" s="26"/>
      <c r="R251" s="26"/>
      <c r="S251" s="26"/>
      <c r="T251" s="60"/>
      <c r="AT251" s="5" t="s">
        <v>154</v>
      </c>
      <c r="AU251" s="5" t="s">
        <v>25</v>
      </c>
      <c r="AV251" s="32" t="s">
        <v>25</v>
      </c>
      <c r="AW251" s="32" t="s">
        <v>47</v>
      </c>
      <c r="AX251" s="32" t="s">
        <v>26</v>
      </c>
      <c r="AY251" s="5" t="s">
        <v>144</v>
      </c>
    </row>
    <row r="252" spans="2:65" s="32" customFormat="1" ht="16.5" customHeight="1">
      <c r="B252" s="200"/>
      <c r="C252" s="201" t="s">
        <v>414</v>
      </c>
      <c r="D252" s="201" t="s">
        <v>146</v>
      </c>
      <c r="E252" s="202" t="s">
        <v>530</v>
      </c>
      <c r="F252" s="203" t="s">
        <v>531</v>
      </c>
      <c r="G252" s="204" t="s">
        <v>149</v>
      </c>
      <c r="H252" s="205">
        <v>90</v>
      </c>
      <c r="I252" s="206"/>
      <c r="J252" s="207">
        <f>ROUND(I252*H252,2)</f>
        <v>0</v>
      </c>
      <c r="K252" s="203" t="s">
        <v>1525</v>
      </c>
      <c r="L252" s="25"/>
      <c r="M252" s="296" t="s">
        <v>5</v>
      </c>
      <c r="N252" s="297" t="s">
        <v>55</v>
      </c>
      <c r="O252" s="26"/>
      <c r="P252" s="298">
        <f>O252*H252</f>
        <v>0</v>
      </c>
      <c r="Q252" s="298">
        <v>0.00601</v>
      </c>
      <c r="R252" s="298">
        <f>Q252*H252</f>
        <v>0.5408999999999999</v>
      </c>
      <c r="S252" s="298">
        <v>0</v>
      </c>
      <c r="T252" s="299">
        <f>S252*H252</f>
        <v>0</v>
      </c>
      <c r="AR252" s="5" t="s">
        <v>150</v>
      </c>
      <c r="AT252" s="5" t="s">
        <v>146</v>
      </c>
      <c r="AU252" s="5" t="s">
        <v>25</v>
      </c>
      <c r="AY252" s="5" t="s">
        <v>144</v>
      </c>
      <c r="BE252" s="208">
        <f>IF(N252="základní",J252,0)</f>
        <v>0</v>
      </c>
      <c r="BF252" s="208">
        <f>IF(N252="snížená",J252,0)</f>
        <v>0</v>
      </c>
      <c r="BG252" s="208">
        <f>IF(N252="zákl. přenesená",J252,0)</f>
        <v>0</v>
      </c>
      <c r="BH252" s="208">
        <f>IF(N252="sníž. přenesená",J252,0)</f>
        <v>0</v>
      </c>
      <c r="BI252" s="208">
        <f>IF(N252="nulová",J252,0)</f>
        <v>0</v>
      </c>
      <c r="BJ252" s="5" t="s">
        <v>26</v>
      </c>
      <c r="BK252" s="208">
        <f>ROUND(I252*H252,2)</f>
        <v>0</v>
      </c>
      <c r="BL252" s="5" t="s">
        <v>150</v>
      </c>
      <c r="BM252" s="5" t="s">
        <v>990</v>
      </c>
    </row>
    <row r="253" spans="2:47" s="32" customFormat="1" ht="12.75">
      <c r="B253" s="25"/>
      <c r="D253" s="300" t="s">
        <v>159</v>
      </c>
      <c r="F253" s="214" t="s">
        <v>533</v>
      </c>
      <c r="I253" s="209"/>
      <c r="L253" s="25"/>
      <c r="M253" s="210"/>
      <c r="N253" s="26"/>
      <c r="O253" s="26"/>
      <c r="P253" s="26"/>
      <c r="Q253" s="26"/>
      <c r="R253" s="26"/>
      <c r="S253" s="26"/>
      <c r="T253" s="60"/>
      <c r="AT253" s="5" t="s">
        <v>159</v>
      </c>
      <c r="AU253" s="5" t="s">
        <v>25</v>
      </c>
    </row>
    <row r="254" spans="2:47" s="32" customFormat="1" ht="22.5">
      <c r="B254" s="25"/>
      <c r="D254" s="300" t="s">
        <v>152</v>
      </c>
      <c r="F254" s="301" t="s">
        <v>925</v>
      </c>
      <c r="I254" s="209"/>
      <c r="L254" s="25"/>
      <c r="M254" s="210"/>
      <c r="N254" s="26"/>
      <c r="O254" s="26"/>
      <c r="P254" s="26"/>
      <c r="Q254" s="26"/>
      <c r="R254" s="26"/>
      <c r="S254" s="26"/>
      <c r="T254" s="60"/>
      <c r="AT254" s="5" t="s">
        <v>152</v>
      </c>
      <c r="AU254" s="5" t="s">
        <v>25</v>
      </c>
    </row>
    <row r="255" spans="2:65" s="32" customFormat="1" ht="16.5" customHeight="1">
      <c r="B255" s="200"/>
      <c r="C255" s="201" t="s">
        <v>432</v>
      </c>
      <c r="D255" s="201" t="s">
        <v>146</v>
      </c>
      <c r="E255" s="202" t="s">
        <v>535</v>
      </c>
      <c r="F255" s="203" t="s">
        <v>536</v>
      </c>
      <c r="G255" s="204" t="s">
        <v>149</v>
      </c>
      <c r="H255" s="205">
        <v>100</v>
      </c>
      <c r="I255" s="206"/>
      <c r="J255" s="207">
        <f>ROUND(I255*H255,2)</f>
        <v>0</v>
      </c>
      <c r="K255" s="203" t="s">
        <v>1525</v>
      </c>
      <c r="L255" s="25"/>
      <c r="M255" s="296" t="s">
        <v>5</v>
      </c>
      <c r="N255" s="297" t="s">
        <v>55</v>
      </c>
      <c r="O255" s="26"/>
      <c r="P255" s="298">
        <f>O255*H255</f>
        <v>0</v>
      </c>
      <c r="Q255" s="298">
        <v>0.00061</v>
      </c>
      <c r="R255" s="298">
        <f>Q255*H255</f>
        <v>0.061</v>
      </c>
      <c r="S255" s="298">
        <v>0</v>
      </c>
      <c r="T255" s="299">
        <f>S255*H255</f>
        <v>0</v>
      </c>
      <c r="AR255" s="5" t="s">
        <v>150</v>
      </c>
      <c r="AT255" s="5" t="s">
        <v>146</v>
      </c>
      <c r="AU255" s="5" t="s">
        <v>25</v>
      </c>
      <c r="AY255" s="5" t="s">
        <v>144</v>
      </c>
      <c r="BE255" s="208">
        <f>IF(N255="základní",J255,0)</f>
        <v>0</v>
      </c>
      <c r="BF255" s="208">
        <f>IF(N255="snížená",J255,0)</f>
        <v>0</v>
      </c>
      <c r="BG255" s="208">
        <f>IF(N255="zákl. přenesená",J255,0)</f>
        <v>0</v>
      </c>
      <c r="BH255" s="208">
        <f>IF(N255="sníž. přenesená",J255,0)</f>
        <v>0</v>
      </c>
      <c r="BI255" s="208">
        <f>IF(N255="nulová",J255,0)</f>
        <v>0</v>
      </c>
      <c r="BJ255" s="5" t="s">
        <v>26</v>
      </c>
      <c r="BK255" s="208">
        <f>ROUND(I255*H255,2)</f>
        <v>0</v>
      </c>
      <c r="BL255" s="5" t="s">
        <v>150</v>
      </c>
      <c r="BM255" s="5" t="s">
        <v>991</v>
      </c>
    </row>
    <row r="256" spans="2:47" s="32" customFormat="1" ht="12.75">
      <c r="B256" s="25"/>
      <c r="D256" s="300" t="s">
        <v>159</v>
      </c>
      <c r="F256" s="214" t="s">
        <v>538</v>
      </c>
      <c r="I256" s="209"/>
      <c r="L256" s="25"/>
      <c r="M256" s="210"/>
      <c r="N256" s="26"/>
      <c r="O256" s="26"/>
      <c r="P256" s="26"/>
      <c r="Q256" s="26"/>
      <c r="R256" s="26"/>
      <c r="S256" s="26"/>
      <c r="T256" s="60"/>
      <c r="AT256" s="5" t="s">
        <v>159</v>
      </c>
      <c r="AU256" s="5" t="s">
        <v>25</v>
      </c>
    </row>
    <row r="257" spans="2:47" s="32" customFormat="1" ht="22.5">
      <c r="B257" s="25"/>
      <c r="D257" s="300" t="s">
        <v>152</v>
      </c>
      <c r="F257" s="301" t="s">
        <v>925</v>
      </c>
      <c r="I257" s="209"/>
      <c r="L257" s="25"/>
      <c r="M257" s="210"/>
      <c r="N257" s="26"/>
      <c r="O257" s="26"/>
      <c r="P257" s="26"/>
      <c r="Q257" s="26"/>
      <c r="R257" s="26"/>
      <c r="S257" s="26"/>
      <c r="T257" s="60"/>
      <c r="AT257" s="5" t="s">
        <v>152</v>
      </c>
      <c r="AU257" s="5" t="s">
        <v>25</v>
      </c>
    </row>
    <row r="258" spans="2:51" s="32" customFormat="1" ht="12.75">
      <c r="B258" s="25"/>
      <c r="D258" s="300" t="s">
        <v>154</v>
      </c>
      <c r="E258" s="5" t="s">
        <v>5</v>
      </c>
      <c r="F258" s="302" t="s">
        <v>926</v>
      </c>
      <c r="H258" s="303">
        <v>60</v>
      </c>
      <c r="I258" s="209"/>
      <c r="L258" s="25"/>
      <c r="M258" s="210"/>
      <c r="N258" s="26"/>
      <c r="O258" s="26"/>
      <c r="P258" s="26"/>
      <c r="Q258" s="26"/>
      <c r="R258" s="26"/>
      <c r="S258" s="26"/>
      <c r="T258" s="60"/>
      <c r="AT258" s="5" t="s">
        <v>154</v>
      </c>
      <c r="AU258" s="5" t="s">
        <v>25</v>
      </c>
      <c r="AV258" s="32" t="s">
        <v>25</v>
      </c>
      <c r="AW258" s="32" t="s">
        <v>47</v>
      </c>
      <c r="AX258" s="32" t="s">
        <v>83</v>
      </c>
      <c r="AY258" s="5" t="s">
        <v>144</v>
      </c>
    </row>
    <row r="259" spans="2:51" s="32" customFormat="1" ht="12.75">
      <c r="B259" s="25"/>
      <c r="D259" s="300" t="s">
        <v>154</v>
      </c>
      <c r="E259" s="5" t="s">
        <v>5</v>
      </c>
      <c r="F259" s="302" t="s">
        <v>927</v>
      </c>
      <c r="H259" s="303">
        <v>27</v>
      </c>
      <c r="I259" s="209"/>
      <c r="L259" s="25"/>
      <c r="M259" s="210"/>
      <c r="N259" s="26"/>
      <c r="O259" s="26"/>
      <c r="P259" s="26"/>
      <c r="Q259" s="26"/>
      <c r="R259" s="26"/>
      <c r="S259" s="26"/>
      <c r="T259" s="60"/>
      <c r="AT259" s="5" t="s">
        <v>154</v>
      </c>
      <c r="AU259" s="5" t="s">
        <v>25</v>
      </c>
      <c r="AV259" s="32" t="s">
        <v>25</v>
      </c>
      <c r="AW259" s="32" t="s">
        <v>47</v>
      </c>
      <c r="AX259" s="32" t="s">
        <v>83</v>
      </c>
      <c r="AY259" s="5" t="s">
        <v>144</v>
      </c>
    </row>
    <row r="260" spans="2:51" s="32" customFormat="1" ht="12.75">
      <c r="B260" s="25"/>
      <c r="D260" s="300" t="s">
        <v>154</v>
      </c>
      <c r="E260" s="5" t="s">
        <v>5</v>
      </c>
      <c r="F260" s="302" t="s">
        <v>928</v>
      </c>
      <c r="H260" s="303">
        <v>1.04</v>
      </c>
      <c r="I260" s="209"/>
      <c r="L260" s="25"/>
      <c r="M260" s="210"/>
      <c r="N260" s="26"/>
      <c r="O260" s="26"/>
      <c r="P260" s="26"/>
      <c r="Q260" s="26"/>
      <c r="R260" s="26"/>
      <c r="S260" s="26"/>
      <c r="T260" s="60"/>
      <c r="AT260" s="5" t="s">
        <v>154</v>
      </c>
      <c r="AU260" s="5" t="s">
        <v>25</v>
      </c>
      <c r="AV260" s="32" t="s">
        <v>25</v>
      </c>
      <c r="AW260" s="32" t="s">
        <v>47</v>
      </c>
      <c r="AX260" s="32" t="s">
        <v>83</v>
      </c>
      <c r="AY260" s="5" t="s">
        <v>144</v>
      </c>
    </row>
    <row r="261" spans="2:51" s="32" customFormat="1" ht="12.75">
      <c r="B261" s="25"/>
      <c r="D261" s="300" t="s">
        <v>154</v>
      </c>
      <c r="E261" s="5" t="s">
        <v>5</v>
      </c>
      <c r="F261" s="302" t="s">
        <v>929</v>
      </c>
      <c r="H261" s="303">
        <v>9.6</v>
      </c>
      <c r="I261" s="209"/>
      <c r="L261" s="25"/>
      <c r="M261" s="210"/>
      <c r="N261" s="26"/>
      <c r="O261" s="26"/>
      <c r="P261" s="26"/>
      <c r="Q261" s="26"/>
      <c r="R261" s="26"/>
      <c r="S261" s="26"/>
      <c r="T261" s="60"/>
      <c r="AT261" s="5" t="s">
        <v>154</v>
      </c>
      <c r="AU261" s="5" t="s">
        <v>25</v>
      </c>
      <c r="AV261" s="32" t="s">
        <v>25</v>
      </c>
      <c r="AW261" s="32" t="s">
        <v>47</v>
      </c>
      <c r="AX261" s="32" t="s">
        <v>83</v>
      </c>
      <c r="AY261" s="5" t="s">
        <v>144</v>
      </c>
    </row>
    <row r="262" spans="2:51" s="32" customFormat="1" ht="12.75">
      <c r="B262" s="25"/>
      <c r="D262" s="300" t="s">
        <v>154</v>
      </c>
      <c r="E262" s="5" t="s">
        <v>5</v>
      </c>
      <c r="F262" s="302" t="s">
        <v>188</v>
      </c>
      <c r="H262" s="303">
        <v>97.64</v>
      </c>
      <c r="I262" s="209"/>
      <c r="L262" s="25"/>
      <c r="M262" s="210"/>
      <c r="N262" s="26"/>
      <c r="O262" s="26"/>
      <c r="P262" s="26"/>
      <c r="Q262" s="26"/>
      <c r="R262" s="26"/>
      <c r="S262" s="26"/>
      <c r="T262" s="60"/>
      <c r="AT262" s="5" t="s">
        <v>154</v>
      </c>
      <c r="AU262" s="5" t="s">
        <v>25</v>
      </c>
      <c r="AV262" s="32" t="s">
        <v>150</v>
      </c>
      <c r="AW262" s="32" t="s">
        <v>47</v>
      </c>
      <c r="AX262" s="32" t="s">
        <v>83</v>
      </c>
      <c r="AY262" s="5" t="s">
        <v>144</v>
      </c>
    </row>
    <row r="263" spans="2:51" s="32" customFormat="1" ht="12.75">
      <c r="B263" s="25"/>
      <c r="D263" s="300" t="s">
        <v>154</v>
      </c>
      <c r="E263" s="5" t="s">
        <v>5</v>
      </c>
      <c r="F263" s="302" t="s">
        <v>34</v>
      </c>
      <c r="H263" s="303">
        <v>100</v>
      </c>
      <c r="I263" s="209"/>
      <c r="L263" s="25"/>
      <c r="M263" s="210"/>
      <c r="N263" s="26"/>
      <c r="O263" s="26"/>
      <c r="P263" s="26"/>
      <c r="Q263" s="26"/>
      <c r="R263" s="26"/>
      <c r="S263" s="26"/>
      <c r="T263" s="60"/>
      <c r="AT263" s="5" t="s">
        <v>154</v>
      </c>
      <c r="AU263" s="5" t="s">
        <v>25</v>
      </c>
      <c r="AV263" s="32" t="s">
        <v>25</v>
      </c>
      <c r="AW263" s="32" t="s">
        <v>47</v>
      </c>
      <c r="AX263" s="32" t="s">
        <v>26</v>
      </c>
      <c r="AY263" s="5" t="s">
        <v>144</v>
      </c>
    </row>
    <row r="264" spans="2:65" s="32" customFormat="1" ht="25.5" customHeight="1">
      <c r="B264" s="200"/>
      <c r="C264" s="201" t="s">
        <v>436</v>
      </c>
      <c r="D264" s="201" t="s">
        <v>146</v>
      </c>
      <c r="E264" s="202" t="s">
        <v>540</v>
      </c>
      <c r="F264" s="203" t="s">
        <v>992</v>
      </c>
      <c r="G264" s="204" t="s">
        <v>149</v>
      </c>
      <c r="H264" s="205">
        <v>100</v>
      </c>
      <c r="I264" s="206"/>
      <c r="J264" s="207">
        <f>ROUND(I264*H264,2)</f>
        <v>0</v>
      </c>
      <c r="K264" s="203" t="s">
        <v>1525</v>
      </c>
      <c r="L264" s="25"/>
      <c r="M264" s="296" t="s">
        <v>5</v>
      </c>
      <c r="N264" s="297" t="s">
        <v>55</v>
      </c>
      <c r="O264" s="26"/>
      <c r="P264" s="298">
        <f>O264*H264</f>
        <v>0</v>
      </c>
      <c r="Q264" s="298">
        <v>0</v>
      </c>
      <c r="R264" s="298">
        <f>Q264*H264</f>
        <v>0</v>
      </c>
      <c r="S264" s="298">
        <v>0</v>
      </c>
      <c r="T264" s="299">
        <f>S264*H264</f>
        <v>0</v>
      </c>
      <c r="AR264" s="5" t="s">
        <v>150</v>
      </c>
      <c r="AT264" s="5" t="s">
        <v>146</v>
      </c>
      <c r="AU264" s="5" t="s">
        <v>25</v>
      </c>
      <c r="AY264" s="5" t="s">
        <v>144</v>
      </c>
      <c r="BE264" s="208">
        <f>IF(N264="základní",J264,0)</f>
        <v>0</v>
      </c>
      <c r="BF264" s="208">
        <f>IF(N264="snížená",J264,0)</f>
        <v>0</v>
      </c>
      <c r="BG264" s="208">
        <f>IF(N264="zákl. přenesená",J264,0)</f>
        <v>0</v>
      </c>
      <c r="BH264" s="208">
        <f>IF(N264="sníž. přenesená",J264,0)</f>
        <v>0</v>
      </c>
      <c r="BI264" s="208">
        <f>IF(N264="nulová",J264,0)</f>
        <v>0</v>
      </c>
      <c r="BJ264" s="5" t="s">
        <v>26</v>
      </c>
      <c r="BK264" s="208">
        <f>ROUND(I264*H264,2)</f>
        <v>0</v>
      </c>
      <c r="BL264" s="5" t="s">
        <v>150</v>
      </c>
      <c r="BM264" s="5" t="s">
        <v>542</v>
      </c>
    </row>
    <row r="265" spans="2:47" s="32" customFormat="1" ht="22.5">
      <c r="B265" s="25"/>
      <c r="D265" s="300" t="s">
        <v>159</v>
      </c>
      <c r="F265" s="214" t="s">
        <v>543</v>
      </c>
      <c r="I265" s="209"/>
      <c r="L265" s="25"/>
      <c r="M265" s="210"/>
      <c r="N265" s="26"/>
      <c r="O265" s="26"/>
      <c r="P265" s="26"/>
      <c r="Q265" s="26"/>
      <c r="R265" s="26"/>
      <c r="S265" s="26"/>
      <c r="T265" s="60"/>
      <c r="AT265" s="5" t="s">
        <v>159</v>
      </c>
      <c r="AU265" s="5" t="s">
        <v>25</v>
      </c>
    </row>
    <row r="266" spans="2:47" s="32" customFormat="1" ht="22.5">
      <c r="B266" s="25"/>
      <c r="D266" s="300" t="s">
        <v>152</v>
      </c>
      <c r="F266" s="301" t="s">
        <v>925</v>
      </c>
      <c r="I266" s="209"/>
      <c r="L266" s="25"/>
      <c r="M266" s="210"/>
      <c r="N266" s="26"/>
      <c r="O266" s="26"/>
      <c r="P266" s="26"/>
      <c r="Q266" s="26"/>
      <c r="R266" s="26"/>
      <c r="S266" s="26"/>
      <c r="T266" s="60"/>
      <c r="AT266" s="5" t="s">
        <v>152</v>
      </c>
      <c r="AU266" s="5" t="s">
        <v>25</v>
      </c>
    </row>
    <row r="267" spans="2:51" s="32" customFormat="1" ht="12.75">
      <c r="B267" s="25"/>
      <c r="D267" s="300" t="s">
        <v>154</v>
      </c>
      <c r="E267" s="5" t="s">
        <v>5</v>
      </c>
      <c r="F267" s="302" t="s">
        <v>926</v>
      </c>
      <c r="H267" s="303">
        <v>60</v>
      </c>
      <c r="I267" s="209"/>
      <c r="L267" s="25"/>
      <c r="M267" s="210"/>
      <c r="N267" s="26"/>
      <c r="O267" s="26"/>
      <c r="P267" s="26"/>
      <c r="Q267" s="26"/>
      <c r="R267" s="26"/>
      <c r="S267" s="26"/>
      <c r="T267" s="60"/>
      <c r="AT267" s="5" t="s">
        <v>154</v>
      </c>
      <c r="AU267" s="5" t="s">
        <v>25</v>
      </c>
      <c r="AV267" s="32" t="s">
        <v>25</v>
      </c>
      <c r="AW267" s="32" t="s">
        <v>47</v>
      </c>
      <c r="AX267" s="32" t="s">
        <v>83</v>
      </c>
      <c r="AY267" s="5" t="s">
        <v>144</v>
      </c>
    </row>
    <row r="268" spans="2:51" s="32" customFormat="1" ht="12.75">
      <c r="B268" s="25"/>
      <c r="D268" s="300" t="s">
        <v>154</v>
      </c>
      <c r="E268" s="5" t="s">
        <v>5</v>
      </c>
      <c r="F268" s="302" t="s">
        <v>927</v>
      </c>
      <c r="H268" s="303">
        <v>27</v>
      </c>
      <c r="I268" s="209"/>
      <c r="L268" s="25"/>
      <c r="M268" s="210"/>
      <c r="N268" s="26"/>
      <c r="O268" s="26"/>
      <c r="P268" s="26"/>
      <c r="Q268" s="26"/>
      <c r="R268" s="26"/>
      <c r="S268" s="26"/>
      <c r="T268" s="60"/>
      <c r="AT268" s="5" t="s">
        <v>154</v>
      </c>
      <c r="AU268" s="5" t="s">
        <v>25</v>
      </c>
      <c r="AV268" s="32" t="s">
        <v>25</v>
      </c>
      <c r="AW268" s="32" t="s">
        <v>47</v>
      </c>
      <c r="AX268" s="32" t="s">
        <v>83</v>
      </c>
      <c r="AY268" s="5" t="s">
        <v>144</v>
      </c>
    </row>
    <row r="269" spans="2:51" s="32" customFormat="1" ht="12.75">
      <c r="B269" s="25"/>
      <c r="D269" s="300" t="s">
        <v>154</v>
      </c>
      <c r="E269" s="5" t="s">
        <v>5</v>
      </c>
      <c r="F269" s="302" t="s">
        <v>928</v>
      </c>
      <c r="H269" s="303">
        <v>1.04</v>
      </c>
      <c r="I269" s="209"/>
      <c r="L269" s="25"/>
      <c r="M269" s="210"/>
      <c r="N269" s="26"/>
      <c r="O269" s="26"/>
      <c r="P269" s="26"/>
      <c r="Q269" s="26"/>
      <c r="R269" s="26"/>
      <c r="S269" s="26"/>
      <c r="T269" s="60"/>
      <c r="AT269" s="5" t="s">
        <v>154</v>
      </c>
      <c r="AU269" s="5" t="s">
        <v>25</v>
      </c>
      <c r="AV269" s="32" t="s">
        <v>25</v>
      </c>
      <c r="AW269" s="32" t="s">
        <v>47</v>
      </c>
      <c r="AX269" s="32" t="s">
        <v>83</v>
      </c>
      <c r="AY269" s="5" t="s">
        <v>144</v>
      </c>
    </row>
    <row r="270" spans="2:51" s="32" customFormat="1" ht="12.75">
      <c r="B270" s="25"/>
      <c r="D270" s="300" t="s">
        <v>154</v>
      </c>
      <c r="E270" s="5" t="s">
        <v>5</v>
      </c>
      <c r="F270" s="302" t="s">
        <v>929</v>
      </c>
      <c r="H270" s="303">
        <v>9.6</v>
      </c>
      <c r="I270" s="209"/>
      <c r="L270" s="25"/>
      <c r="M270" s="210"/>
      <c r="N270" s="26"/>
      <c r="O270" s="26"/>
      <c r="P270" s="26"/>
      <c r="Q270" s="26"/>
      <c r="R270" s="26"/>
      <c r="S270" s="26"/>
      <c r="T270" s="60"/>
      <c r="AT270" s="5" t="s">
        <v>154</v>
      </c>
      <c r="AU270" s="5" t="s">
        <v>25</v>
      </c>
      <c r="AV270" s="32" t="s">
        <v>25</v>
      </c>
      <c r="AW270" s="32" t="s">
        <v>47</v>
      </c>
      <c r="AX270" s="32" t="s">
        <v>83</v>
      </c>
      <c r="AY270" s="5" t="s">
        <v>144</v>
      </c>
    </row>
    <row r="271" spans="2:51" s="32" customFormat="1" ht="12.75">
      <c r="B271" s="25"/>
      <c r="D271" s="300" t="s">
        <v>154</v>
      </c>
      <c r="E271" s="5" t="s">
        <v>5</v>
      </c>
      <c r="F271" s="302" t="s">
        <v>188</v>
      </c>
      <c r="H271" s="303">
        <v>97.64</v>
      </c>
      <c r="I271" s="209"/>
      <c r="L271" s="25"/>
      <c r="M271" s="210"/>
      <c r="N271" s="26"/>
      <c r="O271" s="26"/>
      <c r="P271" s="26"/>
      <c r="Q271" s="26"/>
      <c r="R271" s="26"/>
      <c r="S271" s="26"/>
      <c r="T271" s="60"/>
      <c r="AT271" s="5" t="s">
        <v>154</v>
      </c>
      <c r="AU271" s="5" t="s">
        <v>25</v>
      </c>
      <c r="AV271" s="32" t="s">
        <v>150</v>
      </c>
      <c r="AW271" s="32" t="s">
        <v>47</v>
      </c>
      <c r="AX271" s="32" t="s">
        <v>83</v>
      </c>
      <c r="AY271" s="5" t="s">
        <v>144</v>
      </c>
    </row>
    <row r="272" spans="2:51" s="32" customFormat="1" ht="12.75">
      <c r="B272" s="25"/>
      <c r="D272" s="300" t="s">
        <v>154</v>
      </c>
      <c r="E272" s="5" t="s">
        <v>5</v>
      </c>
      <c r="F272" s="302" t="s">
        <v>34</v>
      </c>
      <c r="H272" s="303">
        <v>100</v>
      </c>
      <c r="I272" s="209"/>
      <c r="L272" s="25"/>
      <c r="M272" s="210"/>
      <c r="N272" s="26"/>
      <c r="O272" s="26"/>
      <c r="P272" s="26"/>
      <c r="Q272" s="26"/>
      <c r="R272" s="26"/>
      <c r="S272" s="26"/>
      <c r="T272" s="60"/>
      <c r="AT272" s="5" t="s">
        <v>154</v>
      </c>
      <c r="AU272" s="5" t="s">
        <v>25</v>
      </c>
      <c r="AV272" s="32" t="s">
        <v>25</v>
      </c>
      <c r="AW272" s="32" t="s">
        <v>47</v>
      </c>
      <c r="AX272" s="32" t="s">
        <v>26</v>
      </c>
      <c r="AY272" s="5" t="s">
        <v>144</v>
      </c>
    </row>
    <row r="273" spans="2:65" s="32" customFormat="1" ht="25.5" customHeight="1">
      <c r="B273" s="200"/>
      <c r="C273" s="201" t="s">
        <v>441</v>
      </c>
      <c r="D273" s="201" t="s">
        <v>146</v>
      </c>
      <c r="E273" s="202" t="s">
        <v>549</v>
      </c>
      <c r="F273" s="203" t="s">
        <v>993</v>
      </c>
      <c r="G273" s="204" t="s">
        <v>149</v>
      </c>
      <c r="H273" s="205">
        <v>90</v>
      </c>
      <c r="I273" s="206"/>
      <c r="J273" s="207">
        <f>ROUND(I273*H273,2)</f>
        <v>0</v>
      </c>
      <c r="K273" s="203" t="s">
        <v>1525</v>
      </c>
      <c r="L273" s="25"/>
      <c r="M273" s="296" t="s">
        <v>5</v>
      </c>
      <c r="N273" s="297" t="s">
        <v>55</v>
      </c>
      <c r="O273" s="26"/>
      <c r="P273" s="298">
        <f>O273*H273</f>
        <v>0</v>
      </c>
      <c r="Q273" s="298">
        <v>0</v>
      </c>
      <c r="R273" s="298">
        <f>Q273*H273</f>
        <v>0</v>
      </c>
      <c r="S273" s="298">
        <v>0</v>
      </c>
      <c r="T273" s="299">
        <f>S273*H273</f>
        <v>0</v>
      </c>
      <c r="AR273" s="5" t="s">
        <v>150</v>
      </c>
      <c r="AT273" s="5" t="s">
        <v>146</v>
      </c>
      <c r="AU273" s="5" t="s">
        <v>25</v>
      </c>
      <c r="AY273" s="5" t="s">
        <v>144</v>
      </c>
      <c r="BE273" s="208">
        <f>IF(N273="základní",J273,0)</f>
        <v>0</v>
      </c>
      <c r="BF273" s="208">
        <f>IF(N273="snížená",J273,0)</f>
        <v>0</v>
      </c>
      <c r="BG273" s="208">
        <f>IF(N273="zákl. přenesená",J273,0)</f>
        <v>0</v>
      </c>
      <c r="BH273" s="208">
        <f>IF(N273="sníž. přenesená",J273,0)</f>
        <v>0</v>
      </c>
      <c r="BI273" s="208">
        <f>IF(N273="nulová",J273,0)</f>
        <v>0</v>
      </c>
      <c r="BJ273" s="5" t="s">
        <v>26</v>
      </c>
      <c r="BK273" s="208">
        <f>ROUND(I273*H273,2)</f>
        <v>0</v>
      </c>
      <c r="BL273" s="5" t="s">
        <v>150</v>
      </c>
      <c r="BM273" s="5" t="s">
        <v>551</v>
      </c>
    </row>
    <row r="274" spans="2:47" s="32" customFormat="1" ht="22.5">
      <c r="B274" s="25"/>
      <c r="D274" s="300" t="s">
        <v>159</v>
      </c>
      <c r="F274" s="214" t="s">
        <v>552</v>
      </c>
      <c r="I274" s="209"/>
      <c r="L274" s="25"/>
      <c r="M274" s="210"/>
      <c r="N274" s="26"/>
      <c r="O274" s="26"/>
      <c r="P274" s="26"/>
      <c r="Q274" s="26"/>
      <c r="R274" s="26"/>
      <c r="S274" s="26"/>
      <c r="T274" s="60"/>
      <c r="AT274" s="5" t="s">
        <v>159</v>
      </c>
      <c r="AU274" s="5" t="s">
        <v>25</v>
      </c>
    </row>
    <row r="275" spans="2:47" s="32" customFormat="1" ht="22.5">
      <c r="B275" s="25"/>
      <c r="D275" s="300" t="s">
        <v>152</v>
      </c>
      <c r="F275" s="301" t="s">
        <v>925</v>
      </c>
      <c r="I275" s="209"/>
      <c r="L275" s="25"/>
      <c r="M275" s="210"/>
      <c r="N275" s="26"/>
      <c r="O275" s="26"/>
      <c r="P275" s="26"/>
      <c r="Q275" s="26"/>
      <c r="R275" s="26"/>
      <c r="S275" s="26"/>
      <c r="T275" s="60"/>
      <c r="AT275" s="5" t="s">
        <v>152</v>
      </c>
      <c r="AU275" s="5" t="s">
        <v>25</v>
      </c>
    </row>
    <row r="276" spans="2:51" s="32" customFormat="1" ht="12.75">
      <c r="B276" s="25"/>
      <c r="D276" s="300" t="s">
        <v>154</v>
      </c>
      <c r="E276" s="5" t="s">
        <v>5</v>
      </c>
      <c r="F276" s="302" t="s">
        <v>926</v>
      </c>
      <c r="H276" s="303">
        <v>60</v>
      </c>
      <c r="I276" s="209"/>
      <c r="L276" s="25"/>
      <c r="M276" s="210"/>
      <c r="N276" s="26"/>
      <c r="O276" s="26"/>
      <c r="P276" s="26"/>
      <c r="Q276" s="26"/>
      <c r="R276" s="26"/>
      <c r="S276" s="26"/>
      <c r="T276" s="60"/>
      <c r="AT276" s="5" t="s">
        <v>154</v>
      </c>
      <c r="AU276" s="5" t="s">
        <v>25</v>
      </c>
      <c r="AV276" s="32" t="s">
        <v>25</v>
      </c>
      <c r="AW276" s="32" t="s">
        <v>47</v>
      </c>
      <c r="AX276" s="32" t="s">
        <v>83</v>
      </c>
      <c r="AY276" s="5" t="s">
        <v>144</v>
      </c>
    </row>
    <row r="277" spans="2:51" s="32" customFormat="1" ht="12.75">
      <c r="B277" s="25"/>
      <c r="D277" s="300" t="s">
        <v>154</v>
      </c>
      <c r="E277" s="5" t="s">
        <v>5</v>
      </c>
      <c r="F277" s="302" t="s">
        <v>986</v>
      </c>
      <c r="H277" s="303">
        <v>16.2</v>
      </c>
      <c r="I277" s="209"/>
      <c r="L277" s="25"/>
      <c r="M277" s="210"/>
      <c r="N277" s="26"/>
      <c r="O277" s="26"/>
      <c r="P277" s="26"/>
      <c r="Q277" s="26"/>
      <c r="R277" s="26"/>
      <c r="S277" s="26"/>
      <c r="T277" s="60"/>
      <c r="AT277" s="5" t="s">
        <v>154</v>
      </c>
      <c r="AU277" s="5" t="s">
        <v>25</v>
      </c>
      <c r="AV277" s="32" t="s">
        <v>25</v>
      </c>
      <c r="AW277" s="32" t="s">
        <v>47</v>
      </c>
      <c r="AX277" s="32" t="s">
        <v>83</v>
      </c>
      <c r="AY277" s="5" t="s">
        <v>144</v>
      </c>
    </row>
    <row r="278" spans="2:51" s="32" customFormat="1" ht="12.75">
      <c r="B278" s="25"/>
      <c r="D278" s="300" t="s">
        <v>154</v>
      </c>
      <c r="E278" s="5" t="s">
        <v>5</v>
      </c>
      <c r="F278" s="302" t="s">
        <v>987</v>
      </c>
      <c r="H278" s="303">
        <v>6.24</v>
      </c>
      <c r="I278" s="209"/>
      <c r="L278" s="25"/>
      <c r="M278" s="210"/>
      <c r="N278" s="26"/>
      <c r="O278" s="26"/>
      <c r="P278" s="26"/>
      <c r="Q278" s="26"/>
      <c r="R278" s="26"/>
      <c r="S278" s="26"/>
      <c r="T278" s="60"/>
      <c r="AT278" s="5" t="s">
        <v>154</v>
      </c>
      <c r="AU278" s="5" t="s">
        <v>25</v>
      </c>
      <c r="AV278" s="32" t="s">
        <v>25</v>
      </c>
      <c r="AW278" s="32" t="s">
        <v>47</v>
      </c>
      <c r="AX278" s="32" t="s">
        <v>83</v>
      </c>
      <c r="AY278" s="5" t="s">
        <v>144</v>
      </c>
    </row>
    <row r="279" spans="2:51" s="32" customFormat="1" ht="12.75">
      <c r="B279" s="25"/>
      <c r="D279" s="300" t="s">
        <v>154</v>
      </c>
      <c r="E279" s="5" t="s">
        <v>5</v>
      </c>
      <c r="F279" s="302" t="s">
        <v>988</v>
      </c>
      <c r="H279" s="303">
        <v>6.6</v>
      </c>
      <c r="I279" s="209"/>
      <c r="L279" s="25"/>
      <c r="M279" s="210"/>
      <c r="N279" s="26"/>
      <c r="O279" s="26"/>
      <c r="P279" s="26"/>
      <c r="Q279" s="26"/>
      <c r="R279" s="26"/>
      <c r="S279" s="26"/>
      <c r="T279" s="60"/>
      <c r="AT279" s="5" t="s">
        <v>154</v>
      </c>
      <c r="AU279" s="5" t="s">
        <v>25</v>
      </c>
      <c r="AV279" s="32" t="s">
        <v>25</v>
      </c>
      <c r="AW279" s="32" t="s">
        <v>47</v>
      </c>
      <c r="AX279" s="32" t="s">
        <v>83</v>
      </c>
      <c r="AY279" s="5" t="s">
        <v>144</v>
      </c>
    </row>
    <row r="280" spans="2:51" s="32" customFormat="1" ht="12.75">
      <c r="B280" s="25"/>
      <c r="D280" s="300" t="s">
        <v>154</v>
      </c>
      <c r="E280" s="5" t="s">
        <v>5</v>
      </c>
      <c r="F280" s="302" t="s">
        <v>188</v>
      </c>
      <c r="H280" s="303">
        <v>89.04</v>
      </c>
      <c r="I280" s="209"/>
      <c r="L280" s="25"/>
      <c r="M280" s="210"/>
      <c r="N280" s="26"/>
      <c r="O280" s="26"/>
      <c r="P280" s="26"/>
      <c r="Q280" s="26"/>
      <c r="R280" s="26"/>
      <c r="S280" s="26"/>
      <c r="T280" s="60"/>
      <c r="AT280" s="5" t="s">
        <v>154</v>
      </c>
      <c r="AU280" s="5" t="s">
        <v>25</v>
      </c>
      <c r="AV280" s="32" t="s">
        <v>150</v>
      </c>
      <c r="AW280" s="32" t="s">
        <v>47</v>
      </c>
      <c r="AX280" s="32" t="s">
        <v>83</v>
      </c>
      <c r="AY280" s="5" t="s">
        <v>144</v>
      </c>
    </row>
    <row r="281" spans="2:51" s="32" customFormat="1" ht="12.75">
      <c r="B281" s="25"/>
      <c r="D281" s="300" t="s">
        <v>154</v>
      </c>
      <c r="E281" s="5" t="s">
        <v>5</v>
      </c>
      <c r="F281" s="302" t="s">
        <v>712</v>
      </c>
      <c r="H281" s="303">
        <v>90</v>
      </c>
      <c r="I281" s="209"/>
      <c r="L281" s="25"/>
      <c r="M281" s="210"/>
      <c r="N281" s="26"/>
      <c r="O281" s="26"/>
      <c r="P281" s="26"/>
      <c r="Q281" s="26"/>
      <c r="R281" s="26"/>
      <c r="S281" s="26"/>
      <c r="T281" s="60"/>
      <c r="AT281" s="5" t="s">
        <v>154</v>
      </c>
      <c r="AU281" s="5" t="s">
        <v>25</v>
      </c>
      <c r="AV281" s="32" t="s">
        <v>25</v>
      </c>
      <c r="AW281" s="32" t="s">
        <v>47</v>
      </c>
      <c r="AX281" s="32" t="s">
        <v>26</v>
      </c>
      <c r="AY281" s="5" t="s">
        <v>144</v>
      </c>
    </row>
    <row r="282" spans="2:65" s="32" customFormat="1" ht="16.5" customHeight="1">
      <c r="B282" s="200"/>
      <c r="C282" s="201" t="s">
        <v>446</v>
      </c>
      <c r="D282" s="201" t="s">
        <v>146</v>
      </c>
      <c r="E282" s="202" t="s">
        <v>592</v>
      </c>
      <c r="F282" s="203" t="s">
        <v>593</v>
      </c>
      <c r="G282" s="204" t="s">
        <v>204</v>
      </c>
      <c r="H282" s="205">
        <v>180</v>
      </c>
      <c r="I282" s="206"/>
      <c r="J282" s="207">
        <f>ROUND(I282*H282,2)</f>
        <v>0</v>
      </c>
      <c r="K282" s="203" t="s">
        <v>1525</v>
      </c>
      <c r="L282" s="25"/>
      <c r="M282" s="296" t="s">
        <v>5</v>
      </c>
      <c r="N282" s="297" t="s">
        <v>55</v>
      </c>
      <c r="O282" s="26"/>
      <c r="P282" s="298">
        <f>O282*H282</f>
        <v>0</v>
      </c>
      <c r="Q282" s="298">
        <v>0</v>
      </c>
      <c r="R282" s="298">
        <f>Q282*H282</f>
        <v>0</v>
      </c>
      <c r="S282" s="298">
        <v>0</v>
      </c>
      <c r="T282" s="299">
        <f>S282*H282</f>
        <v>0</v>
      </c>
      <c r="AR282" s="5" t="s">
        <v>150</v>
      </c>
      <c r="AT282" s="5" t="s">
        <v>146</v>
      </c>
      <c r="AU282" s="5" t="s">
        <v>25</v>
      </c>
      <c r="AY282" s="5" t="s">
        <v>144</v>
      </c>
      <c r="BE282" s="208">
        <f>IF(N282="základní",J282,0)</f>
        <v>0</v>
      </c>
      <c r="BF282" s="208">
        <f>IF(N282="snížená",J282,0)</f>
        <v>0</v>
      </c>
      <c r="BG282" s="208">
        <f>IF(N282="zákl. přenesená",J282,0)</f>
        <v>0</v>
      </c>
      <c r="BH282" s="208">
        <f>IF(N282="sníž. přenesená",J282,0)</f>
        <v>0</v>
      </c>
      <c r="BI282" s="208">
        <f>IF(N282="nulová",J282,0)</f>
        <v>0</v>
      </c>
      <c r="BJ282" s="5" t="s">
        <v>26</v>
      </c>
      <c r="BK282" s="208">
        <f>ROUND(I282*H282,2)</f>
        <v>0</v>
      </c>
      <c r="BL282" s="5" t="s">
        <v>150</v>
      </c>
      <c r="BM282" s="5" t="s">
        <v>594</v>
      </c>
    </row>
    <row r="283" spans="2:47" s="32" customFormat="1" ht="22.5">
      <c r="B283" s="25"/>
      <c r="D283" s="300" t="s">
        <v>159</v>
      </c>
      <c r="F283" s="214" t="s">
        <v>595</v>
      </c>
      <c r="I283" s="209"/>
      <c r="L283" s="25"/>
      <c r="M283" s="210"/>
      <c r="N283" s="26"/>
      <c r="O283" s="26"/>
      <c r="P283" s="26"/>
      <c r="Q283" s="26"/>
      <c r="R283" s="26"/>
      <c r="S283" s="26"/>
      <c r="T283" s="60"/>
      <c r="AT283" s="5" t="s">
        <v>159</v>
      </c>
      <c r="AU283" s="5" t="s">
        <v>25</v>
      </c>
    </row>
    <row r="284" spans="2:47" s="32" customFormat="1" ht="22.5">
      <c r="B284" s="25"/>
      <c r="D284" s="300" t="s">
        <v>152</v>
      </c>
      <c r="F284" s="301" t="s">
        <v>925</v>
      </c>
      <c r="I284" s="209"/>
      <c r="L284" s="25"/>
      <c r="M284" s="210"/>
      <c r="N284" s="26"/>
      <c r="O284" s="26"/>
      <c r="P284" s="26"/>
      <c r="Q284" s="26"/>
      <c r="R284" s="26"/>
      <c r="S284" s="26"/>
      <c r="T284" s="60"/>
      <c r="AT284" s="5" t="s">
        <v>152</v>
      </c>
      <c r="AU284" s="5" t="s">
        <v>25</v>
      </c>
    </row>
    <row r="285" spans="2:51" s="32" customFormat="1" ht="12.75">
      <c r="B285" s="25"/>
      <c r="D285" s="300" t="s">
        <v>154</v>
      </c>
      <c r="E285" s="5" t="s">
        <v>5</v>
      </c>
      <c r="F285" s="302" t="s">
        <v>994</v>
      </c>
      <c r="H285" s="303">
        <v>144</v>
      </c>
      <c r="I285" s="209"/>
      <c r="L285" s="25"/>
      <c r="M285" s="210"/>
      <c r="N285" s="26"/>
      <c r="O285" s="26"/>
      <c r="P285" s="26"/>
      <c r="Q285" s="26"/>
      <c r="R285" s="26"/>
      <c r="S285" s="26"/>
      <c r="T285" s="60"/>
      <c r="AT285" s="5" t="s">
        <v>154</v>
      </c>
      <c r="AU285" s="5" t="s">
        <v>25</v>
      </c>
      <c r="AV285" s="32" t="s">
        <v>25</v>
      </c>
      <c r="AW285" s="32" t="s">
        <v>47</v>
      </c>
      <c r="AX285" s="32" t="s">
        <v>83</v>
      </c>
      <c r="AY285" s="5" t="s">
        <v>144</v>
      </c>
    </row>
    <row r="286" spans="2:51" s="32" customFormat="1" ht="12.75">
      <c r="B286" s="25"/>
      <c r="D286" s="300" t="s">
        <v>154</v>
      </c>
      <c r="E286" s="5" t="s">
        <v>5</v>
      </c>
      <c r="F286" s="302" t="s">
        <v>995</v>
      </c>
      <c r="H286" s="303">
        <v>21.6</v>
      </c>
      <c r="I286" s="209"/>
      <c r="L286" s="25"/>
      <c r="M286" s="210"/>
      <c r="N286" s="26"/>
      <c r="O286" s="26"/>
      <c r="P286" s="26"/>
      <c r="Q286" s="26"/>
      <c r="R286" s="26"/>
      <c r="S286" s="26"/>
      <c r="T286" s="60"/>
      <c r="AT286" s="5" t="s">
        <v>154</v>
      </c>
      <c r="AU286" s="5" t="s">
        <v>25</v>
      </c>
      <c r="AV286" s="32" t="s">
        <v>25</v>
      </c>
      <c r="AW286" s="32" t="s">
        <v>47</v>
      </c>
      <c r="AX286" s="32" t="s">
        <v>83</v>
      </c>
      <c r="AY286" s="5" t="s">
        <v>144</v>
      </c>
    </row>
    <row r="287" spans="2:51" s="32" customFormat="1" ht="12.75">
      <c r="B287" s="25"/>
      <c r="D287" s="300" t="s">
        <v>154</v>
      </c>
      <c r="E287" s="5" t="s">
        <v>5</v>
      </c>
      <c r="F287" s="302" t="s">
        <v>996</v>
      </c>
      <c r="H287" s="303">
        <v>9.6</v>
      </c>
      <c r="I287" s="209"/>
      <c r="L287" s="25"/>
      <c r="M287" s="210"/>
      <c r="N287" s="26"/>
      <c r="O287" s="26"/>
      <c r="P287" s="26"/>
      <c r="Q287" s="26"/>
      <c r="R287" s="26"/>
      <c r="S287" s="26"/>
      <c r="T287" s="60"/>
      <c r="AT287" s="5" t="s">
        <v>154</v>
      </c>
      <c r="AU287" s="5" t="s">
        <v>25</v>
      </c>
      <c r="AV287" s="32" t="s">
        <v>25</v>
      </c>
      <c r="AW287" s="32" t="s">
        <v>47</v>
      </c>
      <c r="AX287" s="32" t="s">
        <v>83</v>
      </c>
      <c r="AY287" s="5" t="s">
        <v>144</v>
      </c>
    </row>
    <row r="288" spans="2:51" s="32" customFormat="1" ht="12.75">
      <c r="B288" s="25"/>
      <c r="D288" s="300" t="s">
        <v>154</v>
      </c>
      <c r="E288" s="5" t="s">
        <v>5</v>
      </c>
      <c r="F288" s="302" t="s">
        <v>997</v>
      </c>
      <c r="H288" s="303">
        <v>12</v>
      </c>
      <c r="I288" s="209"/>
      <c r="L288" s="25"/>
      <c r="M288" s="210"/>
      <c r="N288" s="26"/>
      <c r="O288" s="26"/>
      <c r="P288" s="26"/>
      <c r="Q288" s="26"/>
      <c r="R288" s="26"/>
      <c r="S288" s="26"/>
      <c r="T288" s="60"/>
      <c r="AT288" s="5" t="s">
        <v>154</v>
      </c>
      <c r="AU288" s="5" t="s">
        <v>25</v>
      </c>
      <c r="AV288" s="32" t="s">
        <v>25</v>
      </c>
      <c r="AW288" s="32" t="s">
        <v>47</v>
      </c>
      <c r="AX288" s="32" t="s">
        <v>83</v>
      </c>
      <c r="AY288" s="5" t="s">
        <v>144</v>
      </c>
    </row>
    <row r="289" spans="2:51" s="32" customFormat="1" ht="12.75">
      <c r="B289" s="25"/>
      <c r="D289" s="300" t="s">
        <v>154</v>
      </c>
      <c r="E289" s="5" t="s">
        <v>5</v>
      </c>
      <c r="F289" s="302" t="s">
        <v>188</v>
      </c>
      <c r="H289" s="303">
        <v>187.2</v>
      </c>
      <c r="I289" s="209"/>
      <c r="L289" s="25"/>
      <c r="M289" s="210"/>
      <c r="N289" s="26"/>
      <c r="O289" s="26"/>
      <c r="P289" s="26"/>
      <c r="Q289" s="26"/>
      <c r="R289" s="26"/>
      <c r="S289" s="26"/>
      <c r="T289" s="60"/>
      <c r="AT289" s="5" t="s">
        <v>154</v>
      </c>
      <c r="AU289" s="5" t="s">
        <v>25</v>
      </c>
      <c r="AV289" s="32" t="s">
        <v>150</v>
      </c>
      <c r="AW289" s="32" t="s">
        <v>47</v>
      </c>
      <c r="AX289" s="32" t="s">
        <v>83</v>
      </c>
      <c r="AY289" s="5" t="s">
        <v>144</v>
      </c>
    </row>
    <row r="290" spans="2:51" s="32" customFormat="1" ht="12.75">
      <c r="B290" s="25"/>
      <c r="D290" s="300" t="s">
        <v>154</v>
      </c>
      <c r="E290" s="5" t="s">
        <v>5</v>
      </c>
      <c r="F290" s="302" t="s">
        <v>998</v>
      </c>
      <c r="H290" s="303">
        <v>180</v>
      </c>
      <c r="I290" s="209"/>
      <c r="L290" s="25"/>
      <c r="M290" s="210"/>
      <c r="N290" s="26"/>
      <c r="O290" s="26"/>
      <c r="P290" s="26"/>
      <c r="Q290" s="26"/>
      <c r="R290" s="26"/>
      <c r="S290" s="26"/>
      <c r="T290" s="60"/>
      <c r="AT290" s="5" t="s">
        <v>154</v>
      </c>
      <c r="AU290" s="5" t="s">
        <v>25</v>
      </c>
      <c r="AV290" s="32" t="s">
        <v>25</v>
      </c>
      <c r="AW290" s="32" t="s">
        <v>47</v>
      </c>
      <c r="AX290" s="32" t="s">
        <v>26</v>
      </c>
      <c r="AY290" s="5" t="s">
        <v>144</v>
      </c>
    </row>
    <row r="291" spans="2:63" s="284" customFormat="1" ht="29.25" customHeight="1">
      <c r="B291" s="283"/>
      <c r="D291" s="285" t="s">
        <v>82</v>
      </c>
      <c r="E291" s="294" t="s">
        <v>195</v>
      </c>
      <c r="F291" s="294" t="s">
        <v>603</v>
      </c>
      <c r="I291" s="287"/>
      <c r="J291" s="295">
        <f>BK291</f>
        <v>0</v>
      </c>
      <c r="L291" s="283"/>
      <c r="M291" s="289"/>
      <c r="N291" s="290"/>
      <c r="O291" s="290"/>
      <c r="P291" s="291">
        <f>SUM(P292:P329)</f>
        <v>0</v>
      </c>
      <c r="Q291" s="290"/>
      <c r="R291" s="291">
        <f>SUM(R292:R329)</f>
        <v>3.416232</v>
      </c>
      <c r="S291" s="290"/>
      <c r="T291" s="292">
        <f>SUM(T292:T329)</f>
        <v>0</v>
      </c>
      <c r="AR291" s="285" t="s">
        <v>26</v>
      </c>
      <c r="AT291" s="293" t="s">
        <v>82</v>
      </c>
      <c r="AU291" s="293" t="s">
        <v>26</v>
      </c>
      <c r="AY291" s="285" t="s">
        <v>144</v>
      </c>
      <c r="BK291" s="208">
        <f>SUM(BK292:BK329)</f>
        <v>0</v>
      </c>
    </row>
    <row r="292" spans="2:65" s="32" customFormat="1" ht="25.5" customHeight="1">
      <c r="B292" s="200"/>
      <c r="C292" s="201" t="s">
        <v>452</v>
      </c>
      <c r="D292" s="201" t="s">
        <v>146</v>
      </c>
      <c r="E292" s="202" t="s">
        <v>616</v>
      </c>
      <c r="F292" s="203" t="s">
        <v>617</v>
      </c>
      <c r="G292" s="204" t="s">
        <v>204</v>
      </c>
      <c r="H292" s="205">
        <v>4</v>
      </c>
      <c r="I292" s="206"/>
      <c r="J292" s="207">
        <f>ROUND(I292*H292,2)</f>
        <v>0</v>
      </c>
      <c r="K292" s="203" t="s">
        <v>1525</v>
      </c>
      <c r="L292" s="25"/>
      <c r="M292" s="296" t="s">
        <v>5</v>
      </c>
      <c r="N292" s="297" t="s">
        <v>55</v>
      </c>
      <c r="O292" s="26"/>
      <c r="P292" s="298">
        <f>O292*H292</f>
        <v>0</v>
      </c>
      <c r="Q292" s="298">
        <v>4E-05</v>
      </c>
      <c r="R292" s="298">
        <f>Q292*H292</f>
        <v>0.00016</v>
      </c>
      <c r="S292" s="298">
        <v>0</v>
      </c>
      <c r="T292" s="299">
        <f>S292*H292</f>
        <v>0</v>
      </c>
      <c r="AR292" s="5" t="s">
        <v>150</v>
      </c>
      <c r="AT292" s="5" t="s">
        <v>146</v>
      </c>
      <c r="AU292" s="5" t="s">
        <v>25</v>
      </c>
      <c r="AY292" s="5" t="s">
        <v>144</v>
      </c>
      <c r="BE292" s="208">
        <f>IF(N292="základní",J292,0)</f>
        <v>0</v>
      </c>
      <c r="BF292" s="208">
        <f>IF(N292="snížená",J292,0)</f>
        <v>0</v>
      </c>
      <c r="BG292" s="208">
        <f>IF(N292="zákl. přenesená",J292,0)</f>
        <v>0</v>
      </c>
      <c r="BH292" s="208">
        <f>IF(N292="sníž. přenesená",J292,0)</f>
        <v>0</v>
      </c>
      <c r="BI292" s="208">
        <f>IF(N292="nulová",J292,0)</f>
        <v>0</v>
      </c>
      <c r="BJ292" s="5" t="s">
        <v>26</v>
      </c>
      <c r="BK292" s="208">
        <f>ROUND(I292*H292,2)</f>
        <v>0</v>
      </c>
      <c r="BL292" s="5" t="s">
        <v>150</v>
      </c>
      <c r="BM292" s="5" t="s">
        <v>618</v>
      </c>
    </row>
    <row r="293" spans="2:47" s="32" customFormat="1" ht="12.75">
      <c r="B293" s="25"/>
      <c r="D293" s="300" t="s">
        <v>159</v>
      </c>
      <c r="F293" s="214" t="s">
        <v>619</v>
      </c>
      <c r="I293" s="209"/>
      <c r="L293" s="25"/>
      <c r="M293" s="210"/>
      <c r="N293" s="26"/>
      <c r="O293" s="26"/>
      <c r="P293" s="26"/>
      <c r="Q293" s="26"/>
      <c r="R293" s="26"/>
      <c r="S293" s="26"/>
      <c r="T293" s="60"/>
      <c r="AT293" s="5" t="s">
        <v>159</v>
      </c>
      <c r="AU293" s="5" t="s">
        <v>25</v>
      </c>
    </row>
    <row r="294" spans="2:47" s="32" customFormat="1" ht="22.5">
      <c r="B294" s="25"/>
      <c r="D294" s="300" t="s">
        <v>152</v>
      </c>
      <c r="F294" s="301" t="s">
        <v>925</v>
      </c>
      <c r="I294" s="209"/>
      <c r="L294" s="25"/>
      <c r="M294" s="210"/>
      <c r="N294" s="26"/>
      <c r="O294" s="26"/>
      <c r="P294" s="26"/>
      <c r="Q294" s="26"/>
      <c r="R294" s="26"/>
      <c r="S294" s="26"/>
      <c r="T294" s="60"/>
      <c r="AT294" s="5" t="s">
        <v>152</v>
      </c>
      <c r="AU294" s="5" t="s">
        <v>25</v>
      </c>
    </row>
    <row r="295" spans="2:51" s="32" customFormat="1" ht="12.75">
      <c r="B295" s="25"/>
      <c r="D295" s="300" t="s">
        <v>154</v>
      </c>
      <c r="E295" s="5" t="s">
        <v>5</v>
      </c>
      <c r="F295" s="302" t="s">
        <v>999</v>
      </c>
      <c r="H295" s="303">
        <v>4</v>
      </c>
      <c r="I295" s="209"/>
      <c r="L295" s="25"/>
      <c r="M295" s="210"/>
      <c r="N295" s="26"/>
      <c r="O295" s="26"/>
      <c r="P295" s="26"/>
      <c r="Q295" s="26"/>
      <c r="R295" s="26"/>
      <c r="S295" s="26"/>
      <c r="T295" s="60"/>
      <c r="AT295" s="5" t="s">
        <v>154</v>
      </c>
      <c r="AU295" s="5" t="s">
        <v>25</v>
      </c>
      <c r="AV295" s="32" t="s">
        <v>25</v>
      </c>
      <c r="AW295" s="32" t="s">
        <v>47</v>
      </c>
      <c r="AX295" s="32" t="s">
        <v>26</v>
      </c>
      <c r="AY295" s="5" t="s">
        <v>144</v>
      </c>
    </row>
    <row r="296" spans="2:65" s="32" customFormat="1" ht="25.5" customHeight="1">
      <c r="B296" s="200"/>
      <c r="C296" s="201" t="s">
        <v>457</v>
      </c>
      <c r="D296" s="201" t="s">
        <v>275</v>
      </c>
      <c r="E296" s="202" t="s">
        <v>622</v>
      </c>
      <c r="F296" s="203" t="s">
        <v>623</v>
      </c>
      <c r="G296" s="204" t="s">
        <v>204</v>
      </c>
      <c r="H296" s="205">
        <v>4</v>
      </c>
      <c r="I296" s="206"/>
      <c r="J296" s="207">
        <f>ROUND(I296*H296,2)</f>
        <v>0</v>
      </c>
      <c r="K296" s="203" t="s">
        <v>1525</v>
      </c>
      <c r="L296" s="25"/>
      <c r="M296" s="296" t="s">
        <v>5</v>
      </c>
      <c r="N296" s="297" t="s">
        <v>55</v>
      </c>
      <c r="O296" s="26"/>
      <c r="P296" s="298">
        <f>O296*H296</f>
        <v>0</v>
      </c>
      <c r="Q296" s="298">
        <v>0.037</v>
      </c>
      <c r="R296" s="298">
        <f>Q296*H296</f>
        <v>0.148</v>
      </c>
      <c r="S296" s="298">
        <v>0</v>
      </c>
      <c r="T296" s="299">
        <f>S296*H296</f>
        <v>0</v>
      </c>
      <c r="AR296" s="5" t="s">
        <v>195</v>
      </c>
      <c r="AT296" s="5" t="s">
        <v>275</v>
      </c>
      <c r="AU296" s="5" t="s">
        <v>25</v>
      </c>
      <c r="AY296" s="5" t="s">
        <v>144</v>
      </c>
      <c r="BE296" s="208">
        <f>IF(N296="základní",J296,0)</f>
        <v>0</v>
      </c>
      <c r="BF296" s="208">
        <f>IF(N296="snížená",J296,0)</f>
        <v>0</v>
      </c>
      <c r="BG296" s="208">
        <f>IF(N296="zákl. přenesená",J296,0)</f>
        <v>0</v>
      </c>
      <c r="BH296" s="208">
        <f>IF(N296="sníž. přenesená",J296,0)</f>
        <v>0</v>
      </c>
      <c r="BI296" s="208">
        <f>IF(N296="nulová",J296,0)</f>
        <v>0</v>
      </c>
      <c r="BJ296" s="5" t="s">
        <v>26</v>
      </c>
      <c r="BK296" s="208">
        <f>ROUND(I296*H296,2)</f>
        <v>0</v>
      </c>
      <c r="BL296" s="5" t="s">
        <v>150</v>
      </c>
      <c r="BM296" s="5" t="s">
        <v>624</v>
      </c>
    </row>
    <row r="297" spans="2:47" s="32" customFormat="1" ht="22.5">
      <c r="B297" s="25"/>
      <c r="D297" s="300" t="s">
        <v>159</v>
      </c>
      <c r="F297" s="214" t="s">
        <v>625</v>
      </c>
      <c r="I297" s="209"/>
      <c r="L297" s="25"/>
      <c r="M297" s="210"/>
      <c r="N297" s="26"/>
      <c r="O297" s="26"/>
      <c r="P297" s="26"/>
      <c r="Q297" s="26"/>
      <c r="R297" s="26"/>
      <c r="S297" s="26"/>
      <c r="T297" s="60"/>
      <c r="AT297" s="5" t="s">
        <v>159</v>
      </c>
      <c r="AU297" s="5" t="s">
        <v>25</v>
      </c>
    </row>
    <row r="298" spans="2:47" s="32" customFormat="1" ht="22.5">
      <c r="B298" s="25"/>
      <c r="D298" s="300" t="s">
        <v>152</v>
      </c>
      <c r="F298" s="301" t="s">
        <v>925</v>
      </c>
      <c r="I298" s="209"/>
      <c r="L298" s="25"/>
      <c r="M298" s="210"/>
      <c r="N298" s="26"/>
      <c r="O298" s="26"/>
      <c r="P298" s="26"/>
      <c r="Q298" s="26"/>
      <c r="R298" s="26"/>
      <c r="S298" s="26"/>
      <c r="T298" s="60"/>
      <c r="AT298" s="5" t="s">
        <v>152</v>
      </c>
      <c r="AU298" s="5" t="s">
        <v>25</v>
      </c>
    </row>
    <row r="299" spans="2:65" s="32" customFormat="1" ht="25.5" customHeight="1">
      <c r="B299" s="200"/>
      <c r="C299" s="201" t="s">
        <v>461</v>
      </c>
      <c r="D299" s="201" t="s">
        <v>146</v>
      </c>
      <c r="E299" s="202" t="s">
        <v>626</v>
      </c>
      <c r="F299" s="203" t="s">
        <v>627</v>
      </c>
      <c r="G299" s="204" t="s">
        <v>204</v>
      </c>
      <c r="H299" s="205">
        <v>1</v>
      </c>
      <c r="I299" s="206"/>
      <c r="J299" s="207">
        <f>ROUND(I299*H299,2)</f>
        <v>0</v>
      </c>
      <c r="K299" s="203" t="s">
        <v>1525</v>
      </c>
      <c r="L299" s="25"/>
      <c r="M299" s="296" t="s">
        <v>5</v>
      </c>
      <c r="N299" s="297" t="s">
        <v>55</v>
      </c>
      <c r="O299" s="26"/>
      <c r="P299" s="298">
        <f>O299*H299</f>
        <v>0</v>
      </c>
      <c r="Q299" s="298">
        <v>8E-05</v>
      </c>
      <c r="R299" s="298">
        <f>Q299*H299</f>
        <v>8E-05</v>
      </c>
      <c r="S299" s="298">
        <v>0</v>
      </c>
      <c r="T299" s="299">
        <f>S299*H299</f>
        <v>0</v>
      </c>
      <c r="AR299" s="5" t="s">
        <v>150</v>
      </c>
      <c r="AT299" s="5" t="s">
        <v>146</v>
      </c>
      <c r="AU299" s="5" t="s">
        <v>25</v>
      </c>
      <c r="AY299" s="5" t="s">
        <v>144</v>
      </c>
      <c r="BE299" s="208">
        <f>IF(N299="základní",J299,0)</f>
        <v>0</v>
      </c>
      <c r="BF299" s="208">
        <f>IF(N299="snížená",J299,0)</f>
        <v>0</v>
      </c>
      <c r="BG299" s="208">
        <f>IF(N299="zákl. přenesená",J299,0)</f>
        <v>0</v>
      </c>
      <c r="BH299" s="208">
        <f>IF(N299="sníž. přenesená",J299,0)</f>
        <v>0</v>
      </c>
      <c r="BI299" s="208">
        <f>IF(N299="nulová",J299,0)</f>
        <v>0</v>
      </c>
      <c r="BJ299" s="5" t="s">
        <v>26</v>
      </c>
      <c r="BK299" s="208">
        <f>ROUND(I299*H299,2)</f>
        <v>0</v>
      </c>
      <c r="BL299" s="5" t="s">
        <v>150</v>
      </c>
      <c r="BM299" s="5" t="s">
        <v>628</v>
      </c>
    </row>
    <row r="300" spans="2:47" s="32" customFormat="1" ht="12.75">
      <c r="B300" s="25"/>
      <c r="D300" s="300" t="s">
        <v>159</v>
      </c>
      <c r="F300" s="214" t="s">
        <v>629</v>
      </c>
      <c r="I300" s="209"/>
      <c r="L300" s="25"/>
      <c r="M300" s="210"/>
      <c r="N300" s="26"/>
      <c r="O300" s="26"/>
      <c r="P300" s="26"/>
      <c r="Q300" s="26"/>
      <c r="R300" s="26"/>
      <c r="S300" s="26"/>
      <c r="T300" s="60"/>
      <c r="AT300" s="5" t="s">
        <v>159</v>
      </c>
      <c r="AU300" s="5" t="s">
        <v>25</v>
      </c>
    </row>
    <row r="301" spans="2:47" s="32" customFormat="1" ht="22.5">
      <c r="B301" s="25"/>
      <c r="D301" s="300" t="s">
        <v>152</v>
      </c>
      <c r="F301" s="301" t="s">
        <v>925</v>
      </c>
      <c r="I301" s="209"/>
      <c r="L301" s="25"/>
      <c r="M301" s="210"/>
      <c r="N301" s="26"/>
      <c r="O301" s="26"/>
      <c r="P301" s="26"/>
      <c r="Q301" s="26"/>
      <c r="R301" s="26"/>
      <c r="S301" s="26"/>
      <c r="T301" s="60"/>
      <c r="AT301" s="5" t="s">
        <v>152</v>
      </c>
      <c r="AU301" s="5" t="s">
        <v>25</v>
      </c>
    </row>
    <row r="302" spans="2:65" s="32" customFormat="1" ht="16.5" customHeight="1">
      <c r="B302" s="200"/>
      <c r="C302" s="201" t="s">
        <v>466</v>
      </c>
      <c r="D302" s="201" t="s">
        <v>275</v>
      </c>
      <c r="E302" s="202" t="s">
        <v>633</v>
      </c>
      <c r="F302" s="203" t="s">
        <v>634</v>
      </c>
      <c r="G302" s="204" t="s">
        <v>204</v>
      </c>
      <c r="H302" s="205">
        <v>1</v>
      </c>
      <c r="I302" s="206"/>
      <c r="J302" s="207">
        <f>ROUND(I302*H302,2)</f>
        <v>0</v>
      </c>
      <c r="K302" s="203" t="s">
        <v>1525</v>
      </c>
      <c r="L302" s="25"/>
      <c r="M302" s="296" t="s">
        <v>5</v>
      </c>
      <c r="N302" s="297" t="s">
        <v>55</v>
      </c>
      <c r="O302" s="26"/>
      <c r="P302" s="298">
        <f>O302*H302</f>
        <v>0</v>
      </c>
      <c r="Q302" s="298">
        <v>0.072</v>
      </c>
      <c r="R302" s="298">
        <f>Q302*H302</f>
        <v>0.072</v>
      </c>
      <c r="S302" s="298">
        <v>0</v>
      </c>
      <c r="T302" s="299">
        <f>S302*H302</f>
        <v>0</v>
      </c>
      <c r="AR302" s="5" t="s">
        <v>195</v>
      </c>
      <c r="AT302" s="5" t="s">
        <v>275</v>
      </c>
      <c r="AU302" s="5" t="s">
        <v>25</v>
      </c>
      <c r="AY302" s="5" t="s">
        <v>144</v>
      </c>
      <c r="BE302" s="208">
        <f>IF(N302="základní",J302,0)</f>
        <v>0</v>
      </c>
      <c r="BF302" s="208">
        <f>IF(N302="snížená",J302,0)</f>
        <v>0</v>
      </c>
      <c r="BG302" s="208">
        <f>IF(N302="zákl. přenesená",J302,0)</f>
        <v>0</v>
      </c>
      <c r="BH302" s="208">
        <f>IF(N302="sníž. přenesená",J302,0)</f>
        <v>0</v>
      </c>
      <c r="BI302" s="208">
        <f>IF(N302="nulová",J302,0)</f>
        <v>0</v>
      </c>
      <c r="BJ302" s="5" t="s">
        <v>26</v>
      </c>
      <c r="BK302" s="208">
        <f>ROUND(I302*H302,2)</f>
        <v>0</v>
      </c>
      <c r="BL302" s="5" t="s">
        <v>150</v>
      </c>
      <c r="BM302" s="5" t="s">
        <v>635</v>
      </c>
    </row>
    <row r="303" spans="2:47" s="32" customFormat="1" ht="22.5">
      <c r="B303" s="25"/>
      <c r="D303" s="300" t="s">
        <v>159</v>
      </c>
      <c r="F303" s="214" t="s">
        <v>636</v>
      </c>
      <c r="I303" s="209"/>
      <c r="L303" s="25"/>
      <c r="M303" s="210"/>
      <c r="N303" s="26"/>
      <c r="O303" s="26"/>
      <c r="P303" s="26"/>
      <c r="Q303" s="26"/>
      <c r="R303" s="26"/>
      <c r="S303" s="26"/>
      <c r="T303" s="60"/>
      <c r="AT303" s="5" t="s">
        <v>159</v>
      </c>
      <c r="AU303" s="5" t="s">
        <v>25</v>
      </c>
    </row>
    <row r="304" spans="2:47" s="32" customFormat="1" ht="22.5">
      <c r="B304" s="25"/>
      <c r="D304" s="300" t="s">
        <v>152</v>
      </c>
      <c r="F304" s="301" t="s">
        <v>925</v>
      </c>
      <c r="I304" s="209"/>
      <c r="L304" s="25"/>
      <c r="M304" s="210"/>
      <c r="N304" s="26"/>
      <c r="O304" s="26"/>
      <c r="P304" s="26"/>
      <c r="Q304" s="26"/>
      <c r="R304" s="26"/>
      <c r="S304" s="26"/>
      <c r="T304" s="60"/>
      <c r="AT304" s="5" t="s">
        <v>152</v>
      </c>
      <c r="AU304" s="5" t="s">
        <v>25</v>
      </c>
    </row>
    <row r="305" spans="2:65" s="32" customFormat="1" ht="25.5" customHeight="1">
      <c r="B305" s="200"/>
      <c r="C305" s="201" t="s">
        <v>471</v>
      </c>
      <c r="D305" s="201" t="s">
        <v>146</v>
      </c>
      <c r="E305" s="202" t="s">
        <v>638</v>
      </c>
      <c r="F305" s="203" t="s">
        <v>639</v>
      </c>
      <c r="G305" s="204" t="s">
        <v>204</v>
      </c>
      <c r="H305" s="205">
        <v>1</v>
      </c>
      <c r="I305" s="206"/>
      <c r="J305" s="207">
        <f>ROUND(I305*H305,2)</f>
        <v>0</v>
      </c>
      <c r="K305" s="203" t="s">
        <v>1525</v>
      </c>
      <c r="L305" s="25"/>
      <c r="M305" s="296" t="s">
        <v>5</v>
      </c>
      <c r="N305" s="297" t="s">
        <v>55</v>
      </c>
      <c r="O305" s="26"/>
      <c r="P305" s="298">
        <f>O305*H305</f>
        <v>0</v>
      </c>
      <c r="Q305" s="298">
        <v>0.0001</v>
      </c>
      <c r="R305" s="298">
        <f>Q305*H305</f>
        <v>0.0001</v>
      </c>
      <c r="S305" s="298">
        <v>0</v>
      </c>
      <c r="T305" s="299">
        <f>S305*H305</f>
        <v>0</v>
      </c>
      <c r="AR305" s="5" t="s">
        <v>150</v>
      </c>
      <c r="AT305" s="5" t="s">
        <v>146</v>
      </c>
      <c r="AU305" s="5" t="s">
        <v>25</v>
      </c>
      <c r="AY305" s="5" t="s">
        <v>144</v>
      </c>
      <c r="BE305" s="208">
        <f>IF(N305="základní",J305,0)</f>
        <v>0</v>
      </c>
      <c r="BF305" s="208">
        <f>IF(N305="snížená",J305,0)</f>
        <v>0</v>
      </c>
      <c r="BG305" s="208">
        <f>IF(N305="zákl. přenesená",J305,0)</f>
        <v>0</v>
      </c>
      <c r="BH305" s="208">
        <f>IF(N305="sníž. přenesená",J305,0)</f>
        <v>0</v>
      </c>
      <c r="BI305" s="208">
        <f>IF(N305="nulová",J305,0)</f>
        <v>0</v>
      </c>
      <c r="BJ305" s="5" t="s">
        <v>26</v>
      </c>
      <c r="BK305" s="208">
        <f>ROUND(I305*H305,2)</f>
        <v>0</v>
      </c>
      <c r="BL305" s="5" t="s">
        <v>150</v>
      </c>
      <c r="BM305" s="5" t="s">
        <v>640</v>
      </c>
    </row>
    <row r="306" spans="2:47" s="32" customFormat="1" ht="12.75">
      <c r="B306" s="25"/>
      <c r="D306" s="300" t="s">
        <v>159</v>
      </c>
      <c r="F306" s="214" t="s">
        <v>641</v>
      </c>
      <c r="I306" s="209"/>
      <c r="L306" s="25"/>
      <c r="M306" s="210"/>
      <c r="N306" s="26"/>
      <c r="O306" s="26"/>
      <c r="P306" s="26"/>
      <c r="Q306" s="26"/>
      <c r="R306" s="26"/>
      <c r="S306" s="26"/>
      <c r="T306" s="60"/>
      <c r="AT306" s="5" t="s">
        <v>159</v>
      </c>
      <c r="AU306" s="5" t="s">
        <v>25</v>
      </c>
    </row>
    <row r="307" spans="2:47" s="32" customFormat="1" ht="22.5">
      <c r="B307" s="25"/>
      <c r="D307" s="300" t="s">
        <v>152</v>
      </c>
      <c r="F307" s="301" t="s">
        <v>925</v>
      </c>
      <c r="I307" s="209"/>
      <c r="L307" s="25"/>
      <c r="M307" s="210"/>
      <c r="N307" s="26"/>
      <c r="O307" s="26"/>
      <c r="P307" s="26"/>
      <c r="Q307" s="26"/>
      <c r="R307" s="26"/>
      <c r="S307" s="26"/>
      <c r="T307" s="60"/>
      <c r="AT307" s="5" t="s">
        <v>152</v>
      </c>
      <c r="AU307" s="5" t="s">
        <v>25</v>
      </c>
    </row>
    <row r="308" spans="2:65" s="32" customFormat="1" ht="16.5" customHeight="1">
      <c r="B308" s="200"/>
      <c r="C308" s="201" t="s">
        <v>475</v>
      </c>
      <c r="D308" s="201" t="s">
        <v>275</v>
      </c>
      <c r="E308" s="202" t="s">
        <v>644</v>
      </c>
      <c r="F308" s="203" t="s">
        <v>645</v>
      </c>
      <c r="G308" s="204" t="s">
        <v>204</v>
      </c>
      <c r="H308" s="205">
        <v>1</v>
      </c>
      <c r="I308" s="206"/>
      <c r="J308" s="207">
        <f>ROUND(I308*H308,2)</f>
        <v>0</v>
      </c>
      <c r="K308" s="203" t="s">
        <v>1525</v>
      </c>
      <c r="L308" s="25"/>
      <c r="M308" s="296" t="s">
        <v>5</v>
      </c>
      <c r="N308" s="297" t="s">
        <v>55</v>
      </c>
      <c r="O308" s="26"/>
      <c r="P308" s="298">
        <f>O308*H308</f>
        <v>0</v>
      </c>
      <c r="Q308" s="298">
        <v>0.136</v>
      </c>
      <c r="R308" s="298">
        <f>Q308*H308</f>
        <v>0.136</v>
      </c>
      <c r="S308" s="298">
        <v>0</v>
      </c>
      <c r="T308" s="299">
        <f>S308*H308</f>
        <v>0</v>
      </c>
      <c r="AR308" s="5" t="s">
        <v>195</v>
      </c>
      <c r="AT308" s="5" t="s">
        <v>275</v>
      </c>
      <c r="AU308" s="5" t="s">
        <v>25</v>
      </c>
      <c r="AY308" s="5" t="s">
        <v>144</v>
      </c>
      <c r="BE308" s="208">
        <f>IF(N308="základní",J308,0)</f>
        <v>0</v>
      </c>
      <c r="BF308" s="208">
        <f>IF(N308="snížená",J308,0)</f>
        <v>0</v>
      </c>
      <c r="BG308" s="208">
        <f>IF(N308="zákl. přenesená",J308,0)</f>
        <v>0</v>
      </c>
      <c r="BH308" s="208">
        <f>IF(N308="sníž. přenesená",J308,0)</f>
        <v>0</v>
      </c>
      <c r="BI308" s="208">
        <f>IF(N308="nulová",J308,0)</f>
        <v>0</v>
      </c>
      <c r="BJ308" s="5" t="s">
        <v>26</v>
      </c>
      <c r="BK308" s="208">
        <f>ROUND(I308*H308,2)</f>
        <v>0</v>
      </c>
      <c r="BL308" s="5" t="s">
        <v>150</v>
      </c>
      <c r="BM308" s="5" t="s">
        <v>646</v>
      </c>
    </row>
    <row r="309" spans="2:47" s="32" customFormat="1" ht="22.5">
      <c r="B309" s="25"/>
      <c r="D309" s="300" t="s">
        <v>159</v>
      </c>
      <c r="F309" s="214" t="s">
        <v>647</v>
      </c>
      <c r="I309" s="209"/>
      <c r="L309" s="25"/>
      <c r="M309" s="210"/>
      <c r="N309" s="26"/>
      <c r="O309" s="26"/>
      <c r="P309" s="26"/>
      <c r="Q309" s="26"/>
      <c r="R309" s="26"/>
      <c r="S309" s="26"/>
      <c r="T309" s="60"/>
      <c r="AT309" s="5" t="s">
        <v>159</v>
      </c>
      <c r="AU309" s="5" t="s">
        <v>25</v>
      </c>
    </row>
    <row r="310" spans="2:47" s="32" customFormat="1" ht="22.5">
      <c r="B310" s="25"/>
      <c r="D310" s="300" t="s">
        <v>152</v>
      </c>
      <c r="F310" s="301" t="s">
        <v>925</v>
      </c>
      <c r="I310" s="209"/>
      <c r="L310" s="25"/>
      <c r="M310" s="210"/>
      <c r="N310" s="26"/>
      <c r="O310" s="26"/>
      <c r="P310" s="26"/>
      <c r="Q310" s="26"/>
      <c r="R310" s="26"/>
      <c r="S310" s="26"/>
      <c r="T310" s="60"/>
      <c r="AT310" s="5" t="s">
        <v>152</v>
      </c>
      <c r="AU310" s="5" t="s">
        <v>25</v>
      </c>
    </row>
    <row r="311" spans="2:65" s="32" customFormat="1" ht="25.5" customHeight="1">
      <c r="B311" s="200"/>
      <c r="C311" s="201" t="s">
        <v>480</v>
      </c>
      <c r="D311" s="201" t="s">
        <v>146</v>
      </c>
      <c r="E311" s="202" t="s">
        <v>1000</v>
      </c>
      <c r="F311" s="203" t="s">
        <v>1001</v>
      </c>
      <c r="G311" s="204" t="s">
        <v>204</v>
      </c>
      <c r="H311" s="205">
        <v>10.8</v>
      </c>
      <c r="I311" s="206"/>
      <c r="J311" s="207">
        <f>ROUND(I311*H311,2)</f>
        <v>0</v>
      </c>
      <c r="K311" s="203" t="s">
        <v>1525</v>
      </c>
      <c r="L311" s="25"/>
      <c r="M311" s="296" t="s">
        <v>5</v>
      </c>
      <c r="N311" s="297" t="s">
        <v>55</v>
      </c>
      <c r="O311" s="26"/>
      <c r="P311" s="298">
        <f>O311*H311</f>
        <v>0</v>
      </c>
      <c r="Q311" s="298">
        <v>0.00014</v>
      </c>
      <c r="R311" s="298">
        <f>Q311*H311</f>
        <v>0.0015119999999999999</v>
      </c>
      <c r="S311" s="298">
        <v>0</v>
      </c>
      <c r="T311" s="299">
        <f>S311*H311</f>
        <v>0</v>
      </c>
      <c r="AR311" s="5" t="s">
        <v>150</v>
      </c>
      <c r="AT311" s="5" t="s">
        <v>146</v>
      </c>
      <c r="AU311" s="5" t="s">
        <v>25</v>
      </c>
      <c r="AY311" s="5" t="s">
        <v>144</v>
      </c>
      <c r="BE311" s="208">
        <f>IF(N311="základní",J311,0)</f>
        <v>0</v>
      </c>
      <c r="BF311" s="208">
        <f>IF(N311="snížená",J311,0)</f>
        <v>0</v>
      </c>
      <c r="BG311" s="208">
        <f>IF(N311="zákl. přenesená",J311,0)</f>
        <v>0</v>
      </c>
      <c r="BH311" s="208">
        <f>IF(N311="sníž. přenesená",J311,0)</f>
        <v>0</v>
      </c>
      <c r="BI311" s="208">
        <f>IF(N311="nulová",J311,0)</f>
        <v>0</v>
      </c>
      <c r="BJ311" s="5" t="s">
        <v>26</v>
      </c>
      <c r="BK311" s="208">
        <f>ROUND(I311*H311,2)</f>
        <v>0</v>
      </c>
      <c r="BL311" s="5" t="s">
        <v>150</v>
      </c>
      <c r="BM311" s="5" t="s">
        <v>1002</v>
      </c>
    </row>
    <row r="312" spans="2:47" s="32" customFormat="1" ht="12.75">
      <c r="B312" s="25"/>
      <c r="D312" s="300" t="s">
        <v>159</v>
      </c>
      <c r="F312" s="214" t="s">
        <v>1003</v>
      </c>
      <c r="I312" s="209"/>
      <c r="L312" s="25"/>
      <c r="M312" s="210"/>
      <c r="N312" s="26"/>
      <c r="O312" s="26"/>
      <c r="P312" s="26"/>
      <c r="Q312" s="26"/>
      <c r="R312" s="26"/>
      <c r="S312" s="26"/>
      <c r="T312" s="60"/>
      <c r="AT312" s="5" t="s">
        <v>159</v>
      </c>
      <c r="AU312" s="5" t="s">
        <v>25</v>
      </c>
    </row>
    <row r="313" spans="2:47" s="32" customFormat="1" ht="22.5">
      <c r="B313" s="25"/>
      <c r="D313" s="300" t="s">
        <v>152</v>
      </c>
      <c r="F313" s="301" t="s">
        <v>925</v>
      </c>
      <c r="I313" s="209"/>
      <c r="L313" s="25"/>
      <c r="M313" s="210"/>
      <c r="N313" s="26"/>
      <c r="O313" s="26"/>
      <c r="P313" s="26"/>
      <c r="Q313" s="26"/>
      <c r="R313" s="26"/>
      <c r="S313" s="26"/>
      <c r="T313" s="60"/>
      <c r="AT313" s="5" t="s">
        <v>152</v>
      </c>
      <c r="AU313" s="5" t="s">
        <v>25</v>
      </c>
    </row>
    <row r="314" spans="2:65" s="32" customFormat="1" ht="16.5" customHeight="1">
      <c r="B314" s="200"/>
      <c r="C314" s="201" t="s">
        <v>488</v>
      </c>
      <c r="D314" s="201" t="s">
        <v>275</v>
      </c>
      <c r="E314" s="202" t="s">
        <v>1004</v>
      </c>
      <c r="F314" s="203" t="s">
        <v>1005</v>
      </c>
      <c r="G314" s="204" t="s">
        <v>204</v>
      </c>
      <c r="H314" s="205">
        <v>10.8</v>
      </c>
      <c r="I314" s="206"/>
      <c r="J314" s="207">
        <f>ROUND(I314*H314,2)</f>
        <v>0</v>
      </c>
      <c r="K314" s="203" t="s">
        <v>1525</v>
      </c>
      <c r="L314" s="25"/>
      <c r="M314" s="296" t="s">
        <v>5</v>
      </c>
      <c r="N314" s="297" t="s">
        <v>55</v>
      </c>
      <c r="O314" s="26"/>
      <c r="P314" s="298">
        <f>O314*H314</f>
        <v>0</v>
      </c>
      <c r="Q314" s="298">
        <v>0.174</v>
      </c>
      <c r="R314" s="298">
        <f>Q314*H314</f>
        <v>1.8792</v>
      </c>
      <c r="S314" s="298">
        <v>0</v>
      </c>
      <c r="T314" s="299">
        <f>S314*H314</f>
        <v>0</v>
      </c>
      <c r="AR314" s="5" t="s">
        <v>195</v>
      </c>
      <c r="AT314" s="5" t="s">
        <v>275</v>
      </c>
      <c r="AU314" s="5" t="s">
        <v>25</v>
      </c>
      <c r="AY314" s="5" t="s">
        <v>144</v>
      </c>
      <c r="BE314" s="208">
        <f>IF(N314="základní",J314,0)</f>
        <v>0</v>
      </c>
      <c r="BF314" s="208">
        <f>IF(N314="snížená",J314,0)</f>
        <v>0</v>
      </c>
      <c r="BG314" s="208">
        <f>IF(N314="zákl. přenesená",J314,0)</f>
        <v>0</v>
      </c>
      <c r="BH314" s="208">
        <f>IF(N314="sníž. přenesená",J314,0)</f>
        <v>0</v>
      </c>
      <c r="BI314" s="208">
        <f>IF(N314="nulová",J314,0)</f>
        <v>0</v>
      </c>
      <c r="BJ314" s="5" t="s">
        <v>26</v>
      </c>
      <c r="BK314" s="208">
        <f>ROUND(I314*H314,2)</f>
        <v>0</v>
      </c>
      <c r="BL314" s="5" t="s">
        <v>150</v>
      </c>
      <c r="BM314" s="5" t="s">
        <v>1006</v>
      </c>
    </row>
    <row r="315" spans="2:47" s="32" customFormat="1" ht="22.5">
      <c r="B315" s="25"/>
      <c r="D315" s="300" t="s">
        <v>159</v>
      </c>
      <c r="F315" s="214" t="s">
        <v>1007</v>
      </c>
      <c r="I315" s="209"/>
      <c r="L315" s="25"/>
      <c r="M315" s="210"/>
      <c r="N315" s="26"/>
      <c r="O315" s="26"/>
      <c r="P315" s="26"/>
      <c r="Q315" s="26"/>
      <c r="R315" s="26"/>
      <c r="S315" s="26"/>
      <c r="T315" s="60"/>
      <c r="AT315" s="5" t="s">
        <v>159</v>
      </c>
      <c r="AU315" s="5" t="s">
        <v>25</v>
      </c>
    </row>
    <row r="316" spans="2:47" s="32" customFormat="1" ht="22.5">
      <c r="B316" s="25"/>
      <c r="D316" s="300" t="s">
        <v>152</v>
      </c>
      <c r="F316" s="301" t="s">
        <v>925</v>
      </c>
      <c r="I316" s="209"/>
      <c r="L316" s="25"/>
      <c r="M316" s="210"/>
      <c r="N316" s="26"/>
      <c r="O316" s="26"/>
      <c r="P316" s="26"/>
      <c r="Q316" s="26"/>
      <c r="R316" s="26"/>
      <c r="S316" s="26"/>
      <c r="T316" s="60"/>
      <c r="AT316" s="5" t="s">
        <v>152</v>
      </c>
      <c r="AU316" s="5" t="s">
        <v>25</v>
      </c>
    </row>
    <row r="317" spans="2:65" s="32" customFormat="1" ht="25.5" customHeight="1">
      <c r="B317" s="200"/>
      <c r="C317" s="201" t="s">
        <v>493</v>
      </c>
      <c r="D317" s="201" t="s">
        <v>146</v>
      </c>
      <c r="E317" s="202" t="s">
        <v>745</v>
      </c>
      <c r="F317" s="203" t="s">
        <v>746</v>
      </c>
      <c r="G317" s="204" t="s">
        <v>464</v>
      </c>
      <c r="H317" s="205">
        <v>9</v>
      </c>
      <c r="I317" s="206"/>
      <c r="J317" s="207">
        <f>ROUND(I317*H317,2)</f>
        <v>0</v>
      </c>
      <c r="K317" s="203" t="s">
        <v>1525</v>
      </c>
      <c r="L317" s="25"/>
      <c r="M317" s="296" t="s">
        <v>5</v>
      </c>
      <c r="N317" s="297" t="s">
        <v>55</v>
      </c>
      <c r="O317" s="26"/>
      <c r="P317" s="298">
        <f>O317*H317</f>
        <v>0</v>
      </c>
      <c r="Q317" s="298">
        <v>0.00702</v>
      </c>
      <c r="R317" s="298">
        <f>Q317*H317</f>
        <v>0.06318</v>
      </c>
      <c r="S317" s="298">
        <v>0</v>
      </c>
      <c r="T317" s="299">
        <f>S317*H317</f>
        <v>0</v>
      </c>
      <c r="AR317" s="5" t="s">
        <v>150</v>
      </c>
      <c r="AT317" s="5" t="s">
        <v>146</v>
      </c>
      <c r="AU317" s="5" t="s">
        <v>25</v>
      </c>
      <c r="AY317" s="5" t="s">
        <v>144</v>
      </c>
      <c r="BE317" s="208">
        <f>IF(N317="základní",J317,0)</f>
        <v>0</v>
      </c>
      <c r="BF317" s="208">
        <f>IF(N317="snížená",J317,0)</f>
        <v>0</v>
      </c>
      <c r="BG317" s="208">
        <f>IF(N317="zákl. přenesená",J317,0)</f>
        <v>0</v>
      </c>
      <c r="BH317" s="208">
        <f>IF(N317="sníž. přenesená",J317,0)</f>
        <v>0</v>
      </c>
      <c r="BI317" s="208">
        <f>IF(N317="nulová",J317,0)</f>
        <v>0</v>
      </c>
      <c r="BJ317" s="5" t="s">
        <v>26</v>
      </c>
      <c r="BK317" s="208">
        <f>ROUND(I317*H317,2)</f>
        <v>0</v>
      </c>
      <c r="BL317" s="5" t="s">
        <v>150</v>
      </c>
      <c r="BM317" s="5" t="s">
        <v>747</v>
      </c>
    </row>
    <row r="318" spans="2:47" s="32" customFormat="1" ht="12.75">
      <c r="B318" s="25"/>
      <c r="D318" s="300" t="s">
        <v>159</v>
      </c>
      <c r="F318" s="214" t="s">
        <v>748</v>
      </c>
      <c r="I318" s="209"/>
      <c r="L318" s="25"/>
      <c r="M318" s="210"/>
      <c r="N318" s="26"/>
      <c r="O318" s="26"/>
      <c r="P318" s="26"/>
      <c r="Q318" s="26"/>
      <c r="R318" s="26"/>
      <c r="S318" s="26"/>
      <c r="T318" s="60"/>
      <c r="AT318" s="5" t="s">
        <v>159</v>
      </c>
      <c r="AU318" s="5" t="s">
        <v>25</v>
      </c>
    </row>
    <row r="319" spans="2:47" s="32" customFormat="1" ht="22.5">
      <c r="B319" s="25"/>
      <c r="D319" s="300" t="s">
        <v>152</v>
      </c>
      <c r="F319" s="301" t="s">
        <v>925</v>
      </c>
      <c r="I319" s="209"/>
      <c r="L319" s="25"/>
      <c r="M319" s="210"/>
      <c r="N319" s="26"/>
      <c r="O319" s="26"/>
      <c r="P319" s="26"/>
      <c r="Q319" s="26"/>
      <c r="R319" s="26"/>
      <c r="S319" s="26"/>
      <c r="T319" s="60"/>
      <c r="AT319" s="5" t="s">
        <v>152</v>
      </c>
      <c r="AU319" s="5" t="s">
        <v>25</v>
      </c>
    </row>
    <row r="320" spans="2:65" s="32" customFormat="1" ht="25.5" customHeight="1">
      <c r="B320" s="200"/>
      <c r="C320" s="201" t="s">
        <v>500</v>
      </c>
      <c r="D320" s="201" t="s">
        <v>275</v>
      </c>
      <c r="E320" s="202" t="s">
        <v>751</v>
      </c>
      <c r="F320" s="203" t="s">
        <v>752</v>
      </c>
      <c r="G320" s="204" t="s">
        <v>464</v>
      </c>
      <c r="H320" s="205">
        <v>9</v>
      </c>
      <c r="I320" s="206"/>
      <c r="J320" s="207">
        <f>ROUND(I320*H320,2)</f>
        <v>0</v>
      </c>
      <c r="K320" s="203" t="s">
        <v>1525</v>
      </c>
      <c r="L320" s="25"/>
      <c r="M320" s="296" t="s">
        <v>5</v>
      </c>
      <c r="N320" s="297" t="s">
        <v>55</v>
      </c>
      <c r="O320" s="26"/>
      <c r="P320" s="298">
        <f>O320*H320</f>
        <v>0</v>
      </c>
      <c r="Q320" s="298">
        <v>0.124</v>
      </c>
      <c r="R320" s="298">
        <f>Q320*H320</f>
        <v>1.116</v>
      </c>
      <c r="S320" s="298">
        <v>0</v>
      </c>
      <c r="T320" s="299">
        <f>S320*H320</f>
        <v>0</v>
      </c>
      <c r="AR320" s="5" t="s">
        <v>195</v>
      </c>
      <c r="AT320" s="5" t="s">
        <v>275</v>
      </c>
      <c r="AU320" s="5" t="s">
        <v>25</v>
      </c>
      <c r="AY320" s="5" t="s">
        <v>144</v>
      </c>
      <c r="BE320" s="208">
        <f>IF(N320="základní",J320,0)</f>
        <v>0</v>
      </c>
      <c r="BF320" s="208">
        <f>IF(N320="snížená",J320,0)</f>
        <v>0</v>
      </c>
      <c r="BG320" s="208">
        <f>IF(N320="zákl. přenesená",J320,0)</f>
        <v>0</v>
      </c>
      <c r="BH320" s="208">
        <f>IF(N320="sníž. přenesená",J320,0)</f>
        <v>0</v>
      </c>
      <c r="BI320" s="208">
        <f>IF(N320="nulová",J320,0)</f>
        <v>0</v>
      </c>
      <c r="BJ320" s="5" t="s">
        <v>26</v>
      </c>
      <c r="BK320" s="208">
        <f>ROUND(I320*H320,2)</f>
        <v>0</v>
      </c>
      <c r="BL320" s="5" t="s">
        <v>150</v>
      </c>
      <c r="BM320" s="5" t="s">
        <v>753</v>
      </c>
    </row>
    <row r="321" spans="2:47" s="32" customFormat="1" ht="22.5">
      <c r="B321" s="25"/>
      <c r="D321" s="300" t="s">
        <v>152</v>
      </c>
      <c r="F321" s="301" t="s">
        <v>925</v>
      </c>
      <c r="I321" s="209"/>
      <c r="L321" s="25"/>
      <c r="M321" s="210"/>
      <c r="N321" s="26"/>
      <c r="O321" s="26"/>
      <c r="P321" s="26"/>
      <c r="Q321" s="26"/>
      <c r="R321" s="26"/>
      <c r="S321" s="26"/>
      <c r="T321" s="60"/>
      <c r="AT321" s="5" t="s">
        <v>152</v>
      </c>
      <c r="AU321" s="5" t="s">
        <v>25</v>
      </c>
    </row>
    <row r="322" spans="2:65" s="32" customFormat="1" ht="51" customHeight="1">
      <c r="B322" s="200"/>
      <c r="C322" s="201" t="s">
        <v>512</v>
      </c>
      <c r="D322" s="201" t="s">
        <v>146</v>
      </c>
      <c r="E322" s="202" t="s">
        <v>760</v>
      </c>
      <c r="F322" s="203" t="s">
        <v>1008</v>
      </c>
      <c r="G322" s="204" t="s">
        <v>298</v>
      </c>
      <c r="H322" s="205">
        <v>1</v>
      </c>
      <c r="I322" s="206"/>
      <c r="J322" s="207">
        <f>ROUND(I322*H322,2)</f>
        <v>0</v>
      </c>
      <c r="K322" s="203" t="s">
        <v>1525</v>
      </c>
      <c r="L322" s="25"/>
      <c r="M322" s="296" t="s">
        <v>5</v>
      </c>
      <c r="N322" s="297" t="s">
        <v>55</v>
      </c>
      <c r="O322" s="26"/>
      <c r="P322" s="298">
        <f>O322*H322</f>
        <v>0</v>
      </c>
      <c r="Q322" s="298">
        <v>0</v>
      </c>
      <c r="R322" s="298">
        <f>Q322*H322</f>
        <v>0</v>
      </c>
      <c r="S322" s="298">
        <v>0</v>
      </c>
      <c r="T322" s="299">
        <f>S322*H322</f>
        <v>0</v>
      </c>
      <c r="AR322" s="5" t="s">
        <v>150</v>
      </c>
      <c r="AT322" s="5" t="s">
        <v>146</v>
      </c>
      <c r="AU322" s="5" t="s">
        <v>25</v>
      </c>
      <c r="AY322" s="5" t="s">
        <v>144</v>
      </c>
      <c r="BE322" s="208">
        <f>IF(N322="základní",J322,0)</f>
        <v>0</v>
      </c>
      <c r="BF322" s="208">
        <f>IF(N322="snížená",J322,0)</f>
        <v>0</v>
      </c>
      <c r="BG322" s="208">
        <f>IF(N322="zákl. přenesená",J322,0)</f>
        <v>0</v>
      </c>
      <c r="BH322" s="208">
        <f>IF(N322="sníž. přenesená",J322,0)</f>
        <v>0</v>
      </c>
      <c r="BI322" s="208">
        <f>IF(N322="nulová",J322,0)</f>
        <v>0</v>
      </c>
      <c r="BJ322" s="5" t="s">
        <v>26</v>
      </c>
      <c r="BK322" s="208">
        <f>ROUND(I322*H322,2)</f>
        <v>0</v>
      </c>
      <c r="BL322" s="5" t="s">
        <v>150</v>
      </c>
      <c r="BM322" s="5" t="s">
        <v>762</v>
      </c>
    </row>
    <row r="323" spans="2:47" s="32" customFormat="1" ht="112.5">
      <c r="B323" s="25"/>
      <c r="D323" s="300" t="s">
        <v>152</v>
      </c>
      <c r="F323" s="301" t="s">
        <v>1009</v>
      </c>
      <c r="I323" s="209"/>
      <c r="L323" s="25"/>
      <c r="M323" s="210"/>
      <c r="N323" s="26"/>
      <c r="O323" s="26"/>
      <c r="P323" s="26"/>
      <c r="Q323" s="26"/>
      <c r="R323" s="26"/>
      <c r="S323" s="26"/>
      <c r="T323" s="60"/>
      <c r="AT323" s="5" t="s">
        <v>152</v>
      </c>
      <c r="AU323" s="5" t="s">
        <v>25</v>
      </c>
    </row>
    <row r="324" spans="2:65" s="32" customFormat="1" ht="51" customHeight="1">
      <c r="B324" s="200"/>
      <c r="C324" s="201" t="s">
        <v>519</v>
      </c>
      <c r="D324" s="201" t="s">
        <v>146</v>
      </c>
      <c r="E324" s="202" t="s">
        <v>764</v>
      </c>
      <c r="F324" s="203" t="s">
        <v>1010</v>
      </c>
      <c r="G324" s="204" t="s">
        <v>298</v>
      </c>
      <c r="H324" s="205">
        <v>7</v>
      </c>
      <c r="I324" s="206"/>
      <c r="J324" s="207">
        <f>ROUND(I324*H324,2)</f>
        <v>0</v>
      </c>
      <c r="K324" s="203" t="s">
        <v>1525</v>
      </c>
      <c r="L324" s="25"/>
      <c r="M324" s="296" t="s">
        <v>5</v>
      </c>
      <c r="N324" s="297" t="s">
        <v>55</v>
      </c>
      <c r="O324" s="26"/>
      <c r="P324" s="298">
        <f>O324*H324</f>
        <v>0</v>
      </c>
      <c r="Q324" s="298">
        <v>0</v>
      </c>
      <c r="R324" s="298">
        <f>Q324*H324</f>
        <v>0</v>
      </c>
      <c r="S324" s="298">
        <v>0</v>
      </c>
      <c r="T324" s="299">
        <f>S324*H324</f>
        <v>0</v>
      </c>
      <c r="AR324" s="5" t="s">
        <v>150</v>
      </c>
      <c r="AT324" s="5" t="s">
        <v>146</v>
      </c>
      <c r="AU324" s="5" t="s">
        <v>25</v>
      </c>
      <c r="AY324" s="5" t="s">
        <v>144</v>
      </c>
      <c r="BE324" s="208">
        <f>IF(N324="základní",J324,0)</f>
        <v>0</v>
      </c>
      <c r="BF324" s="208">
        <f>IF(N324="snížená",J324,0)</f>
        <v>0</v>
      </c>
      <c r="BG324" s="208">
        <f>IF(N324="zákl. přenesená",J324,0)</f>
        <v>0</v>
      </c>
      <c r="BH324" s="208">
        <f>IF(N324="sníž. přenesená",J324,0)</f>
        <v>0</v>
      </c>
      <c r="BI324" s="208">
        <f>IF(N324="nulová",J324,0)</f>
        <v>0</v>
      </c>
      <c r="BJ324" s="5" t="s">
        <v>26</v>
      </c>
      <c r="BK324" s="208">
        <f>ROUND(I324*H324,2)</f>
        <v>0</v>
      </c>
      <c r="BL324" s="5" t="s">
        <v>150</v>
      </c>
      <c r="BM324" s="5" t="s">
        <v>1011</v>
      </c>
    </row>
    <row r="325" spans="2:47" s="32" customFormat="1" ht="112.5">
      <c r="B325" s="25"/>
      <c r="D325" s="300" t="s">
        <v>152</v>
      </c>
      <c r="F325" s="301" t="s">
        <v>1012</v>
      </c>
      <c r="I325" s="209"/>
      <c r="L325" s="25"/>
      <c r="M325" s="210"/>
      <c r="N325" s="26"/>
      <c r="O325" s="26"/>
      <c r="P325" s="26"/>
      <c r="Q325" s="26"/>
      <c r="R325" s="26"/>
      <c r="S325" s="26"/>
      <c r="T325" s="60"/>
      <c r="AT325" s="5" t="s">
        <v>152</v>
      </c>
      <c r="AU325" s="5" t="s">
        <v>25</v>
      </c>
    </row>
    <row r="326" spans="2:65" s="32" customFormat="1" ht="16.5" customHeight="1">
      <c r="B326" s="200"/>
      <c r="C326" s="201" t="s">
        <v>524</v>
      </c>
      <c r="D326" s="201" t="s">
        <v>146</v>
      </c>
      <c r="E326" s="202" t="s">
        <v>774</v>
      </c>
      <c r="F326" s="203" t="s">
        <v>775</v>
      </c>
      <c r="G326" s="204" t="s">
        <v>298</v>
      </c>
      <c r="H326" s="205">
        <v>1</v>
      </c>
      <c r="I326" s="206"/>
      <c r="J326" s="207">
        <f>ROUND(I326*H326,2)</f>
        <v>0</v>
      </c>
      <c r="K326" s="203" t="s">
        <v>1525</v>
      </c>
      <c r="L326" s="25"/>
      <c r="M326" s="296" t="s">
        <v>5</v>
      </c>
      <c r="N326" s="297" t="s">
        <v>55</v>
      </c>
      <c r="O326" s="26"/>
      <c r="P326" s="298">
        <f>O326*H326</f>
        <v>0</v>
      </c>
      <c r="Q326" s="298">
        <v>0</v>
      </c>
      <c r="R326" s="298">
        <f>Q326*H326</f>
        <v>0</v>
      </c>
      <c r="S326" s="298">
        <v>0</v>
      </c>
      <c r="T326" s="299">
        <f>S326*H326</f>
        <v>0</v>
      </c>
      <c r="AR326" s="5" t="s">
        <v>150</v>
      </c>
      <c r="AT326" s="5" t="s">
        <v>146</v>
      </c>
      <c r="AU326" s="5" t="s">
        <v>25</v>
      </c>
      <c r="AY326" s="5" t="s">
        <v>144</v>
      </c>
      <c r="BE326" s="208">
        <f>IF(N326="základní",J326,0)</f>
        <v>0</v>
      </c>
      <c r="BF326" s="208">
        <f>IF(N326="snížená",J326,0)</f>
        <v>0</v>
      </c>
      <c r="BG326" s="208">
        <f>IF(N326="zákl. přenesená",J326,0)</f>
        <v>0</v>
      </c>
      <c r="BH326" s="208">
        <f>IF(N326="sníž. přenesená",J326,0)</f>
        <v>0</v>
      </c>
      <c r="BI326" s="208">
        <f>IF(N326="nulová",J326,0)</f>
        <v>0</v>
      </c>
      <c r="BJ326" s="5" t="s">
        <v>26</v>
      </c>
      <c r="BK326" s="208">
        <f>ROUND(I326*H326,2)</f>
        <v>0</v>
      </c>
      <c r="BL326" s="5" t="s">
        <v>150</v>
      </c>
      <c r="BM326" s="5" t="s">
        <v>776</v>
      </c>
    </row>
    <row r="327" spans="2:47" s="32" customFormat="1" ht="67.5">
      <c r="B327" s="25"/>
      <c r="D327" s="300" t="s">
        <v>152</v>
      </c>
      <c r="F327" s="301" t="s">
        <v>1013</v>
      </c>
      <c r="I327" s="209"/>
      <c r="L327" s="25"/>
      <c r="M327" s="210"/>
      <c r="N327" s="26"/>
      <c r="O327" s="26"/>
      <c r="P327" s="26"/>
      <c r="Q327" s="26"/>
      <c r="R327" s="26"/>
      <c r="S327" s="26"/>
      <c r="T327" s="60"/>
      <c r="AT327" s="5" t="s">
        <v>152</v>
      </c>
      <c r="AU327" s="5" t="s">
        <v>25</v>
      </c>
    </row>
    <row r="328" spans="2:65" s="32" customFormat="1" ht="16.5" customHeight="1">
      <c r="B328" s="200"/>
      <c r="C328" s="201" t="s">
        <v>529</v>
      </c>
      <c r="D328" s="201" t="s">
        <v>146</v>
      </c>
      <c r="E328" s="202" t="s">
        <v>809</v>
      </c>
      <c r="F328" s="203" t="s">
        <v>1014</v>
      </c>
      <c r="G328" s="204" t="s">
        <v>298</v>
      </c>
      <c r="H328" s="205">
        <v>1</v>
      </c>
      <c r="I328" s="206"/>
      <c r="J328" s="207">
        <f>ROUND(I328*H328,2)</f>
        <v>0</v>
      </c>
      <c r="K328" s="203" t="s">
        <v>1525</v>
      </c>
      <c r="L328" s="25"/>
      <c r="M328" s="296" t="s">
        <v>5</v>
      </c>
      <c r="N328" s="297" t="s">
        <v>55</v>
      </c>
      <c r="O328" s="26"/>
      <c r="P328" s="298">
        <f>O328*H328</f>
        <v>0</v>
      </c>
      <c r="Q328" s="298">
        <v>0</v>
      </c>
      <c r="R328" s="298">
        <f>Q328*H328</f>
        <v>0</v>
      </c>
      <c r="S328" s="298">
        <v>0</v>
      </c>
      <c r="T328" s="299">
        <f>S328*H328</f>
        <v>0</v>
      </c>
      <c r="AR328" s="5" t="s">
        <v>150</v>
      </c>
      <c r="AT328" s="5" t="s">
        <v>146</v>
      </c>
      <c r="AU328" s="5" t="s">
        <v>25</v>
      </c>
      <c r="AY328" s="5" t="s">
        <v>144</v>
      </c>
      <c r="BE328" s="208">
        <f>IF(N328="základní",J328,0)</f>
        <v>0</v>
      </c>
      <c r="BF328" s="208">
        <f>IF(N328="snížená",J328,0)</f>
        <v>0</v>
      </c>
      <c r="BG328" s="208">
        <f>IF(N328="zákl. přenesená",J328,0)</f>
        <v>0</v>
      </c>
      <c r="BH328" s="208">
        <f>IF(N328="sníž. přenesená",J328,0)</f>
        <v>0</v>
      </c>
      <c r="BI328" s="208">
        <f>IF(N328="nulová",J328,0)</f>
        <v>0</v>
      </c>
      <c r="BJ328" s="5" t="s">
        <v>26</v>
      </c>
      <c r="BK328" s="208">
        <f>ROUND(I328*H328,2)</f>
        <v>0</v>
      </c>
      <c r="BL328" s="5" t="s">
        <v>150</v>
      </c>
      <c r="BM328" s="5" t="s">
        <v>1015</v>
      </c>
    </row>
    <row r="329" spans="2:47" s="32" customFormat="1" ht="22.5">
      <c r="B329" s="25"/>
      <c r="D329" s="300" t="s">
        <v>152</v>
      </c>
      <c r="F329" s="301" t="s">
        <v>925</v>
      </c>
      <c r="I329" s="209"/>
      <c r="L329" s="25"/>
      <c r="M329" s="210"/>
      <c r="N329" s="26"/>
      <c r="O329" s="26"/>
      <c r="P329" s="26"/>
      <c r="Q329" s="26"/>
      <c r="R329" s="26"/>
      <c r="S329" s="26"/>
      <c r="T329" s="60"/>
      <c r="AT329" s="5" t="s">
        <v>152</v>
      </c>
      <c r="AU329" s="5" t="s">
        <v>25</v>
      </c>
    </row>
    <row r="330" spans="2:63" s="284" customFormat="1" ht="29.25" customHeight="1">
      <c r="B330" s="283"/>
      <c r="D330" s="285" t="s">
        <v>82</v>
      </c>
      <c r="E330" s="294" t="s">
        <v>201</v>
      </c>
      <c r="F330" s="294" t="s">
        <v>812</v>
      </c>
      <c r="I330" s="287"/>
      <c r="J330" s="295">
        <f>BK330</f>
        <v>0</v>
      </c>
      <c r="L330" s="283"/>
      <c r="M330" s="289"/>
      <c r="N330" s="290"/>
      <c r="O330" s="290"/>
      <c r="P330" s="291">
        <f>SUM(P331:P360)</f>
        <v>0</v>
      </c>
      <c r="Q330" s="290"/>
      <c r="R330" s="291">
        <f>SUM(R331:R360)</f>
        <v>0.04027</v>
      </c>
      <c r="S330" s="290"/>
      <c r="T330" s="292">
        <f>SUM(T331:T360)</f>
        <v>0</v>
      </c>
      <c r="AR330" s="285" t="s">
        <v>26</v>
      </c>
      <c r="AT330" s="293" t="s">
        <v>82</v>
      </c>
      <c r="AU330" s="293" t="s">
        <v>26</v>
      </c>
      <c r="AY330" s="285" t="s">
        <v>144</v>
      </c>
      <c r="BK330" s="208">
        <f>SUM(BK331:BK360)</f>
        <v>0</v>
      </c>
    </row>
    <row r="331" spans="2:65" s="32" customFormat="1" ht="16.5" customHeight="1">
      <c r="B331" s="200"/>
      <c r="C331" s="201" t="s">
        <v>534</v>
      </c>
      <c r="D331" s="201" t="s">
        <v>146</v>
      </c>
      <c r="E331" s="202" t="s">
        <v>824</v>
      </c>
      <c r="F331" s="203" t="s">
        <v>825</v>
      </c>
      <c r="G331" s="204" t="s">
        <v>204</v>
      </c>
      <c r="H331" s="205">
        <v>180</v>
      </c>
      <c r="I331" s="206"/>
      <c r="J331" s="207">
        <f>ROUND(I331*H331,2)</f>
        <v>0</v>
      </c>
      <c r="K331" s="203" t="s">
        <v>1525</v>
      </c>
      <c r="L331" s="25"/>
      <c r="M331" s="296" t="s">
        <v>5</v>
      </c>
      <c r="N331" s="297" t="s">
        <v>55</v>
      </c>
      <c r="O331" s="26"/>
      <c r="P331" s="298">
        <f>O331*H331</f>
        <v>0</v>
      </c>
      <c r="Q331" s="298">
        <v>0</v>
      </c>
      <c r="R331" s="298">
        <f>Q331*H331</f>
        <v>0</v>
      </c>
      <c r="S331" s="298">
        <v>0</v>
      </c>
      <c r="T331" s="299">
        <f>S331*H331</f>
        <v>0</v>
      </c>
      <c r="AR331" s="5" t="s">
        <v>150</v>
      </c>
      <c r="AT331" s="5" t="s">
        <v>146</v>
      </c>
      <c r="AU331" s="5" t="s">
        <v>25</v>
      </c>
      <c r="AY331" s="5" t="s">
        <v>144</v>
      </c>
      <c r="BE331" s="208">
        <f>IF(N331="základní",J331,0)</f>
        <v>0</v>
      </c>
      <c r="BF331" s="208">
        <f>IF(N331="snížená",J331,0)</f>
        <v>0</v>
      </c>
      <c r="BG331" s="208">
        <f>IF(N331="zákl. přenesená",J331,0)</f>
        <v>0</v>
      </c>
      <c r="BH331" s="208">
        <f>IF(N331="sníž. přenesená",J331,0)</f>
        <v>0</v>
      </c>
      <c r="BI331" s="208">
        <f>IF(N331="nulová",J331,0)</f>
        <v>0</v>
      </c>
      <c r="BJ331" s="5" t="s">
        <v>26</v>
      </c>
      <c r="BK331" s="208">
        <f>ROUND(I331*H331,2)</f>
        <v>0</v>
      </c>
      <c r="BL331" s="5" t="s">
        <v>150</v>
      </c>
      <c r="BM331" s="5" t="s">
        <v>1016</v>
      </c>
    </row>
    <row r="332" spans="2:47" s="32" customFormat="1" ht="12.75">
      <c r="B332" s="25"/>
      <c r="D332" s="300" t="s">
        <v>159</v>
      </c>
      <c r="F332" s="214" t="s">
        <v>827</v>
      </c>
      <c r="I332" s="209"/>
      <c r="L332" s="25"/>
      <c r="M332" s="210"/>
      <c r="N332" s="26"/>
      <c r="O332" s="26"/>
      <c r="P332" s="26"/>
      <c r="Q332" s="26"/>
      <c r="R332" s="26"/>
      <c r="S332" s="26"/>
      <c r="T332" s="60"/>
      <c r="AT332" s="5" t="s">
        <v>159</v>
      </c>
      <c r="AU332" s="5" t="s">
        <v>25</v>
      </c>
    </row>
    <row r="333" spans="2:47" s="32" customFormat="1" ht="22.5">
      <c r="B333" s="25"/>
      <c r="D333" s="300" t="s">
        <v>152</v>
      </c>
      <c r="F333" s="301" t="s">
        <v>925</v>
      </c>
      <c r="I333" s="209"/>
      <c r="L333" s="25"/>
      <c r="M333" s="210"/>
      <c r="N333" s="26"/>
      <c r="O333" s="26"/>
      <c r="P333" s="26"/>
      <c r="Q333" s="26"/>
      <c r="R333" s="26"/>
      <c r="S333" s="26"/>
      <c r="T333" s="60"/>
      <c r="AT333" s="5" t="s">
        <v>152</v>
      </c>
      <c r="AU333" s="5" t="s">
        <v>25</v>
      </c>
    </row>
    <row r="334" spans="2:51" s="32" customFormat="1" ht="12.75">
      <c r="B334" s="25"/>
      <c r="D334" s="300" t="s">
        <v>154</v>
      </c>
      <c r="E334" s="5" t="s">
        <v>5</v>
      </c>
      <c r="F334" s="302" t="s">
        <v>994</v>
      </c>
      <c r="H334" s="303">
        <v>144</v>
      </c>
      <c r="I334" s="209"/>
      <c r="L334" s="25"/>
      <c r="M334" s="210"/>
      <c r="N334" s="26"/>
      <c r="O334" s="26"/>
      <c r="P334" s="26"/>
      <c r="Q334" s="26"/>
      <c r="R334" s="26"/>
      <c r="S334" s="26"/>
      <c r="T334" s="60"/>
      <c r="AT334" s="5" t="s">
        <v>154</v>
      </c>
      <c r="AU334" s="5" t="s">
        <v>25</v>
      </c>
      <c r="AV334" s="32" t="s">
        <v>25</v>
      </c>
      <c r="AW334" s="32" t="s">
        <v>47</v>
      </c>
      <c r="AX334" s="32" t="s">
        <v>83</v>
      </c>
      <c r="AY334" s="5" t="s">
        <v>144</v>
      </c>
    </row>
    <row r="335" spans="2:51" s="32" customFormat="1" ht="12.75">
      <c r="B335" s="25"/>
      <c r="D335" s="300" t="s">
        <v>154</v>
      </c>
      <c r="E335" s="5" t="s">
        <v>5</v>
      </c>
      <c r="F335" s="302" t="s">
        <v>995</v>
      </c>
      <c r="H335" s="303">
        <v>21.6</v>
      </c>
      <c r="I335" s="209"/>
      <c r="L335" s="25"/>
      <c r="M335" s="210"/>
      <c r="N335" s="26"/>
      <c r="O335" s="26"/>
      <c r="P335" s="26"/>
      <c r="Q335" s="26"/>
      <c r="R335" s="26"/>
      <c r="S335" s="26"/>
      <c r="T335" s="60"/>
      <c r="AT335" s="5" t="s">
        <v>154</v>
      </c>
      <c r="AU335" s="5" t="s">
        <v>25</v>
      </c>
      <c r="AV335" s="32" t="s">
        <v>25</v>
      </c>
      <c r="AW335" s="32" t="s">
        <v>47</v>
      </c>
      <c r="AX335" s="32" t="s">
        <v>83</v>
      </c>
      <c r="AY335" s="5" t="s">
        <v>144</v>
      </c>
    </row>
    <row r="336" spans="2:51" s="32" customFormat="1" ht="12.75">
      <c r="B336" s="25"/>
      <c r="D336" s="300" t="s">
        <v>154</v>
      </c>
      <c r="E336" s="5" t="s">
        <v>5</v>
      </c>
      <c r="F336" s="302" t="s">
        <v>996</v>
      </c>
      <c r="H336" s="303">
        <v>9.6</v>
      </c>
      <c r="I336" s="209"/>
      <c r="L336" s="25"/>
      <c r="M336" s="210"/>
      <c r="N336" s="26"/>
      <c r="O336" s="26"/>
      <c r="P336" s="26"/>
      <c r="Q336" s="26"/>
      <c r="R336" s="26"/>
      <c r="S336" s="26"/>
      <c r="T336" s="60"/>
      <c r="AT336" s="5" t="s">
        <v>154</v>
      </c>
      <c r="AU336" s="5" t="s">
        <v>25</v>
      </c>
      <c r="AV336" s="32" t="s">
        <v>25</v>
      </c>
      <c r="AW336" s="32" t="s">
        <v>47</v>
      </c>
      <c r="AX336" s="32" t="s">
        <v>83</v>
      </c>
      <c r="AY336" s="5" t="s">
        <v>144</v>
      </c>
    </row>
    <row r="337" spans="2:51" s="32" customFormat="1" ht="12.75">
      <c r="B337" s="25"/>
      <c r="D337" s="300" t="s">
        <v>154</v>
      </c>
      <c r="E337" s="5" t="s">
        <v>5</v>
      </c>
      <c r="F337" s="302" t="s">
        <v>997</v>
      </c>
      <c r="H337" s="303">
        <v>12</v>
      </c>
      <c r="I337" s="209"/>
      <c r="L337" s="25"/>
      <c r="M337" s="210"/>
      <c r="N337" s="26"/>
      <c r="O337" s="26"/>
      <c r="P337" s="26"/>
      <c r="Q337" s="26"/>
      <c r="R337" s="26"/>
      <c r="S337" s="26"/>
      <c r="T337" s="60"/>
      <c r="AT337" s="5" t="s">
        <v>154</v>
      </c>
      <c r="AU337" s="5" t="s">
        <v>25</v>
      </c>
      <c r="AV337" s="32" t="s">
        <v>25</v>
      </c>
      <c r="AW337" s="32" t="s">
        <v>47</v>
      </c>
      <c r="AX337" s="32" t="s">
        <v>83</v>
      </c>
      <c r="AY337" s="5" t="s">
        <v>144</v>
      </c>
    </row>
    <row r="338" spans="2:51" s="32" customFormat="1" ht="12.75">
      <c r="B338" s="25"/>
      <c r="D338" s="300" t="s">
        <v>154</v>
      </c>
      <c r="E338" s="5" t="s">
        <v>5</v>
      </c>
      <c r="F338" s="302" t="s">
        <v>188</v>
      </c>
      <c r="H338" s="303">
        <v>187.2</v>
      </c>
      <c r="I338" s="209"/>
      <c r="L338" s="25"/>
      <c r="M338" s="210"/>
      <c r="N338" s="26"/>
      <c r="O338" s="26"/>
      <c r="P338" s="26"/>
      <c r="Q338" s="26"/>
      <c r="R338" s="26"/>
      <c r="S338" s="26"/>
      <c r="T338" s="60"/>
      <c r="AT338" s="5" t="s">
        <v>154</v>
      </c>
      <c r="AU338" s="5" t="s">
        <v>25</v>
      </c>
      <c r="AV338" s="32" t="s">
        <v>150</v>
      </c>
      <c r="AW338" s="32" t="s">
        <v>47</v>
      </c>
      <c r="AX338" s="32" t="s">
        <v>83</v>
      </c>
      <c r="AY338" s="5" t="s">
        <v>144</v>
      </c>
    </row>
    <row r="339" spans="2:51" s="32" customFormat="1" ht="12.75">
      <c r="B339" s="25"/>
      <c r="D339" s="300" t="s">
        <v>154</v>
      </c>
      <c r="E339" s="5" t="s">
        <v>5</v>
      </c>
      <c r="F339" s="302" t="s">
        <v>998</v>
      </c>
      <c r="H339" s="303">
        <v>180</v>
      </c>
      <c r="I339" s="209"/>
      <c r="L339" s="25"/>
      <c r="M339" s="210"/>
      <c r="N339" s="26"/>
      <c r="O339" s="26"/>
      <c r="P339" s="26"/>
      <c r="Q339" s="26"/>
      <c r="R339" s="26"/>
      <c r="S339" s="26"/>
      <c r="T339" s="60"/>
      <c r="AT339" s="5" t="s">
        <v>154</v>
      </c>
      <c r="AU339" s="5" t="s">
        <v>25</v>
      </c>
      <c r="AV339" s="32" t="s">
        <v>25</v>
      </c>
      <c r="AW339" s="32" t="s">
        <v>47</v>
      </c>
      <c r="AX339" s="32" t="s">
        <v>26</v>
      </c>
      <c r="AY339" s="5" t="s">
        <v>144</v>
      </c>
    </row>
    <row r="340" spans="2:65" s="32" customFormat="1" ht="38.25" customHeight="1">
      <c r="B340" s="200"/>
      <c r="C340" s="201" t="s">
        <v>539</v>
      </c>
      <c r="D340" s="201" t="s">
        <v>146</v>
      </c>
      <c r="E340" s="202" t="s">
        <v>847</v>
      </c>
      <c r="F340" s="203" t="s">
        <v>848</v>
      </c>
      <c r="G340" s="204" t="s">
        <v>298</v>
      </c>
      <c r="H340" s="205">
        <v>4</v>
      </c>
      <c r="I340" s="206"/>
      <c r="J340" s="207">
        <f>ROUND(I340*H340,2)</f>
        <v>0</v>
      </c>
      <c r="K340" s="203" t="s">
        <v>1525</v>
      </c>
      <c r="L340" s="25"/>
      <c r="M340" s="296" t="s">
        <v>5</v>
      </c>
      <c r="N340" s="297" t="s">
        <v>55</v>
      </c>
      <c r="O340" s="26"/>
      <c r="P340" s="298">
        <f>O340*H340</f>
        <v>0</v>
      </c>
      <c r="Q340" s="298">
        <v>3E-05</v>
      </c>
      <c r="R340" s="298">
        <f>Q340*H340</f>
        <v>0.00012</v>
      </c>
      <c r="S340" s="298">
        <v>0</v>
      </c>
      <c r="T340" s="299">
        <f>S340*H340</f>
        <v>0</v>
      </c>
      <c r="AR340" s="5" t="s">
        <v>150</v>
      </c>
      <c r="AT340" s="5" t="s">
        <v>146</v>
      </c>
      <c r="AU340" s="5" t="s">
        <v>25</v>
      </c>
      <c r="AY340" s="5" t="s">
        <v>144</v>
      </c>
      <c r="BE340" s="208">
        <f>IF(N340="základní",J340,0)</f>
        <v>0</v>
      </c>
      <c r="BF340" s="208">
        <f>IF(N340="snížená",J340,0)</f>
        <v>0</v>
      </c>
      <c r="BG340" s="208">
        <f>IF(N340="zákl. přenesená",J340,0)</f>
        <v>0</v>
      </c>
      <c r="BH340" s="208">
        <f>IF(N340="sníž. přenesená",J340,0)</f>
        <v>0</v>
      </c>
      <c r="BI340" s="208">
        <f>IF(N340="nulová",J340,0)</f>
        <v>0</v>
      </c>
      <c r="BJ340" s="5" t="s">
        <v>26</v>
      </c>
      <c r="BK340" s="208">
        <f>ROUND(I340*H340,2)</f>
        <v>0</v>
      </c>
      <c r="BL340" s="5" t="s">
        <v>150</v>
      </c>
      <c r="BM340" s="5" t="s">
        <v>849</v>
      </c>
    </row>
    <row r="341" spans="2:47" s="32" customFormat="1" ht="22.5">
      <c r="B341" s="25"/>
      <c r="D341" s="300" t="s">
        <v>152</v>
      </c>
      <c r="F341" s="301" t="s">
        <v>925</v>
      </c>
      <c r="I341" s="209"/>
      <c r="L341" s="25"/>
      <c r="M341" s="210"/>
      <c r="N341" s="26"/>
      <c r="O341" s="26"/>
      <c r="P341" s="26"/>
      <c r="Q341" s="26"/>
      <c r="R341" s="26"/>
      <c r="S341" s="26"/>
      <c r="T341" s="60"/>
      <c r="AT341" s="5" t="s">
        <v>152</v>
      </c>
      <c r="AU341" s="5" t="s">
        <v>25</v>
      </c>
    </row>
    <row r="342" spans="2:65" s="32" customFormat="1" ht="16.5" customHeight="1">
      <c r="B342" s="200"/>
      <c r="C342" s="201" t="s">
        <v>548</v>
      </c>
      <c r="D342" s="201" t="s">
        <v>146</v>
      </c>
      <c r="E342" s="202" t="s">
        <v>851</v>
      </c>
      <c r="F342" s="203" t="s">
        <v>852</v>
      </c>
      <c r="G342" s="204" t="s">
        <v>149</v>
      </c>
      <c r="H342" s="205">
        <v>11</v>
      </c>
      <c r="I342" s="206"/>
      <c r="J342" s="207">
        <f>ROUND(I342*H342,2)</f>
        <v>0</v>
      </c>
      <c r="K342" s="203" t="s">
        <v>1525</v>
      </c>
      <c r="L342" s="25"/>
      <c r="M342" s="296" t="s">
        <v>5</v>
      </c>
      <c r="N342" s="297" t="s">
        <v>55</v>
      </c>
      <c r="O342" s="26"/>
      <c r="P342" s="298">
        <f>O342*H342</f>
        <v>0</v>
      </c>
      <c r="Q342" s="298">
        <v>0.00365</v>
      </c>
      <c r="R342" s="298">
        <f>Q342*H342</f>
        <v>0.04015</v>
      </c>
      <c r="S342" s="298">
        <v>0</v>
      </c>
      <c r="T342" s="299">
        <f>S342*H342</f>
        <v>0</v>
      </c>
      <c r="AR342" s="5" t="s">
        <v>150</v>
      </c>
      <c r="AT342" s="5" t="s">
        <v>146</v>
      </c>
      <c r="AU342" s="5" t="s">
        <v>25</v>
      </c>
      <c r="AY342" s="5" t="s">
        <v>144</v>
      </c>
      <c r="BE342" s="208">
        <f>IF(N342="základní",J342,0)</f>
        <v>0</v>
      </c>
      <c r="BF342" s="208">
        <f>IF(N342="snížená",J342,0)</f>
        <v>0</v>
      </c>
      <c r="BG342" s="208">
        <f>IF(N342="zákl. přenesená",J342,0)</f>
        <v>0</v>
      </c>
      <c r="BH342" s="208">
        <f>IF(N342="sníž. přenesená",J342,0)</f>
        <v>0</v>
      </c>
      <c r="BI342" s="208">
        <f>IF(N342="nulová",J342,0)</f>
        <v>0</v>
      </c>
      <c r="BJ342" s="5" t="s">
        <v>26</v>
      </c>
      <c r="BK342" s="208">
        <f>ROUND(I342*H342,2)</f>
        <v>0</v>
      </c>
      <c r="BL342" s="5" t="s">
        <v>150</v>
      </c>
      <c r="BM342" s="5" t="s">
        <v>853</v>
      </c>
    </row>
    <row r="343" spans="2:47" s="32" customFormat="1" ht="22.5">
      <c r="B343" s="25"/>
      <c r="D343" s="300" t="s">
        <v>152</v>
      </c>
      <c r="F343" s="301" t="s">
        <v>925</v>
      </c>
      <c r="I343" s="209"/>
      <c r="L343" s="25"/>
      <c r="M343" s="210"/>
      <c r="N343" s="26"/>
      <c r="O343" s="26"/>
      <c r="P343" s="26"/>
      <c r="Q343" s="26"/>
      <c r="R343" s="26"/>
      <c r="S343" s="26"/>
      <c r="T343" s="60"/>
      <c r="AT343" s="5" t="s">
        <v>152</v>
      </c>
      <c r="AU343" s="5" t="s">
        <v>25</v>
      </c>
    </row>
    <row r="344" spans="2:51" s="32" customFormat="1" ht="12.75">
      <c r="B344" s="25"/>
      <c r="D344" s="300" t="s">
        <v>154</v>
      </c>
      <c r="E344" s="5" t="s">
        <v>5</v>
      </c>
      <c r="F344" s="302" t="s">
        <v>1017</v>
      </c>
      <c r="H344" s="303">
        <v>1.9</v>
      </c>
      <c r="I344" s="209"/>
      <c r="L344" s="25"/>
      <c r="M344" s="210"/>
      <c r="N344" s="26"/>
      <c r="O344" s="26"/>
      <c r="P344" s="26"/>
      <c r="Q344" s="26"/>
      <c r="R344" s="26"/>
      <c r="S344" s="26"/>
      <c r="T344" s="60"/>
      <c r="AT344" s="5" t="s">
        <v>154</v>
      </c>
      <c r="AU344" s="5" t="s">
        <v>25</v>
      </c>
      <c r="AV344" s="32" t="s">
        <v>25</v>
      </c>
      <c r="AW344" s="32" t="s">
        <v>47</v>
      </c>
      <c r="AX344" s="32" t="s">
        <v>83</v>
      </c>
      <c r="AY344" s="5" t="s">
        <v>144</v>
      </c>
    </row>
    <row r="345" spans="2:51" s="32" customFormat="1" ht="12.75">
      <c r="B345" s="25"/>
      <c r="D345" s="300" t="s">
        <v>154</v>
      </c>
      <c r="E345" s="5" t="s">
        <v>5</v>
      </c>
      <c r="F345" s="302" t="s">
        <v>1018</v>
      </c>
      <c r="H345" s="303">
        <v>1.2</v>
      </c>
      <c r="I345" s="209"/>
      <c r="L345" s="25"/>
      <c r="M345" s="210"/>
      <c r="N345" s="26"/>
      <c r="O345" s="26"/>
      <c r="P345" s="26"/>
      <c r="Q345" s="26"/>
      <c r="R345" s="26"/>
      <c r="S345" s="26"/>
      <c r="T345" s="60"/>
      <c r="AT345" s="5" t="s">
        <v>154</v>
      </c>
      <c r="AU345" s="5" t="s">
        <v>25</v>
      </c>
      <c r="AV345" s="32" t="s">
        <v>25</v>
      </c>
      <c r="AW345" s="32" t="s">
        <v>47</v>
      </c>
      <c r="AX345" s="32" t="s">
        <v>83</v>
      </c>
      <c r="AY345" s="5" t="s">
        <v>144</v>
      </c>
    </row>
    <row r="346" spans="2:51" s="32" customFormat="1" ht="12.75">
      <c r="B346" s="25"/>
      <c r="D346" s="300" t="s">
        <v>154</v>
      </c>
      <c r="E346" s="5" t="s">
        <v>5</v>
      </c>
      <c r="F346" s="302" t="s">
        <v>1019</v>
      </c>
      <c r="H346" s="303">
        <v>7.02</v>
      </c>
      <c r="I346" s="209"/>
      <c r="L346" s="25"/>
      <c r="M346" s="210"/>
      <c r="N346" s="26"/>
      <c r="O346" s="26"/>
      <c r="P346" s="26"/>
      <c r="Q346" s="26"/>
      <c r="R346" s="26"/>
      <c r="S346" s="26"/>
      <c r="T346" s="60"/>
      <c r="AT346" s="5" t="s">
        <v>154</v>
      </c>
      <c r="AU346" s="5" t="s">
        <v>25</v>
      </c>
      <c r="AV346" s="32" t="s">
        <v>25</v>
      </c>
      <c r="AW346" s="32" t="s">
        <v>47</v>
      </c>
      <c r="AX346" s="32" t="s">
        <v>83</v>
      </c>
      <c r="AY346" s="5" t="s">
        <v>144</v>
      </c>
    </row>
    <row r="347" spans="2:51" s="32" customFormat="1" ht="12.75">
      <c r="B347" s="25"/>
      <c r="D347" s="300" t="s">
        <v>154</v>
      </c>
      <c r="E347" s="5" t="s">
        <v>5</v>
      </c>
      <c r="F347" s="302" t="s">
        <v>188</v>
      </c>
      <c r="H347" s="303">
        <v>10.12</v>
      </c>
      <c r="I347" s="209"/>
      <c r="L347" s="25"/>
      <c r="M347" s="210"/>
      <c r="N347" s="26"/>
      <c r="O347" s="26"/>
      <c r="P347" s="26"/>
      <c r="Q347" s="26"/>
      <c r="R347" s="26"/>
      <c r="S347" s="26"/>
      <c r="T347" s="60"/>
      <c r="AT347" s="5" t="s">
        <v>154</v>
      </c>
      <c r="AU347" s="5" t="s">
        <v>25</v>
      </c>
      <c r="AV347" s="32" t="s">
        <v>150</v>
      </c>
      <c r="AW347" s="32" t="s">
        <v>47</v>
      </c>
      <c r="AX347" s="32" t="s">
        <v>83</v>
      </c>
      <c r="AY347" s="5" t="s">
        <v>144</v>
      </c>
    </row>
    <row r="348" spans="2:51" s="32" customFormat="1" ht="12.75">
      <c r="B348" s="25"/>
      <c r="D348" s="300" t="s">
        <v>154</v>
      </c>
      <c r="E348" s="5" t="s">
        <v>5</v>
      </c>
      <c r="F348" s="302" t="s">
        <v>213</v>
      </c>
      <c r="H348" s="303">
        <v>11</v>
      </c>
      <c r="I348" s="209"/>
      <c r="L348" s="25"/>
      <c r="M348" s="210"/>
      <c r="N348" s="26"/>
      <c r="O348" s="26"/>
      <c r="P348" s="26"/>
      <c r="Q348" s="26"/>
      <c r="R348" s="26"/>
      <c r="S348" s="26"/>
      <c r="T348" s="60"/>
      <c r="AT348" s="5" t="s">
        <v>154</v>
      </c>
      <c r="AU348" s="5" t="s">
        <v>25</v>
      </c>
      <c r="AV348" s="32" t="s">
        <v>25</v>
      </c>
      <c r="AW348" s="32" t="s">
        <v>47</v>
      </c>
      <c r="AX348" s="32" t="s">
        <v>26</v>
      </c>
      <c r="AY348" s="5" t="s">
        <v>144</v>
      </c>
    </row>
    <row r="349" spans="2:65" s="32" customFormat="1" ht="16.5" customHeight="1">
      <c r="B349" s="200"/>
      <c r="C349" s="201" t="s">
        <v>553</v>
      </c>
      <c r="D349" s="201" t="s">
        <v>146</v>
      </c>
      <c r="E349" s="202" t="s">
        <v>864</v>
      </c>
      <c r="F349" s="203" t="s">
        <v>865</v>
      </c>
      <c r="G349" s="204" t="s">
        <v>385</v>
      </c>
      <c r="H349" s="205">
        <v>71.6</v>
      </c>
      <c r="I349" s="206"/>
      <c r="J349" s="207">
        <f>ROUND(I349*H349,2)</f>
        <v>0</v>
      </c>
      <c r="K349" s="203" t="s">
        <v>1525</v>
      </c>
      <c r="L349" s="25"/>
      <c r="M349" s="296" t="s">
        <v>5</v>
      </c>
      <c r="N349" s="297" t="s">
        <v>55</v>
      </c>
      <c r="O349" s="26"/>
      <c r="P349" s="298">
        <f>O349*H349</f>
        <v>0</v>
      </c>
      <c r="Q349" s="298">
        <v>0</v>
      </c>
      <c r="R349" s="298">
        <f>Q349*H349</f>
        <v>0</v>
      </c>
      <c r="S349" s="298">
        <v>0</v>
      </c>
      <c r="T349" s="299">
        <f>S349*H349</f>
        <v>0</v>
      </c>
      <c r="AR349" s="5" t="s">
        <v>150</v>
      </c>
      <c r="AT349" s="5" t="s">
        <v>146</v>
      </c>
      <c r="AU349" s="5" t="s">
        <v>25</v>
      </c>
      <c r="AY349" s="5" t="s">
        <v>144</v>
      </c>
      <c r="BE349" s="208">
        <f>IF(N349="základní",J349,0)</f>
        <v>0</v>
      </c>
      <c r="BF349" s="208">
        <f>IF(N349="snížená",J349,0)</f>
        <v>0</v>
      </c>
      <c r="BG349" s="208">
        <f>IF(N349="zákl. přenesená",J349,0)</f>
        <v>0</v>
      </c>
      <c r="BH349" s="208">
        <f>IF(N349="sníž. přenesená",J349,0)</f>
        <v>0</v>
      </c>
      <c r="BI349" s="208">
        <f>IF(N349="nulová",J349,0)</f>
        <v>0</v>
      </c>
      <c r="BJ349" s="5" t="s">
        <v>26</v>
      </c>
      <c r="BK349" s="208">
        <f>ROUND(I349*H349,2)</f>
        <v>0</v>
      </c>
      <c r="BL349" s="5" t="s">
        <v>150</v>
      </c>
      <c r="BM349" s="5" t="s">
        <v>866</v>
      </c>
    </row>
    <row r="350" spans="2:47" s="32" customFormat="1" ht="12.75">
      <c r="B350" s="25"/>
      <c r="D350" s="300" t="s">
        <v>159</v>
      </c>
      <c r="F350" s="214" t="s">
        <v>867</v>
      </c>
      <c r="I350" s="209"/>
      <c r="L350" s="25"/>
      <c r="M350" s="210"/>
      <c r="N350" s="26"/>
      <c r="O350" s="26"/>
      <c r="P350" s="26"/>
      <c r="Q350" s="26"/>
      <c r="R350" s="26"/>
      <c r="S350" s="26"/>
      <c r="T350" s="60"/>
      <c r="AT350" s="5" t="s">
        <v>159</v>
      </c>
      <c r="AU350" s="5" t="s">
        <v>25</v>
      </c>
    </row>
    <row r="351" spans="2:47" s="32" customFormat="1" ht="22.5">
      <c r="B351" s="25"/>
      <c r="D351" s="300" t="s">
        <v>152</v>
      </c>
      <c r="F351" s="301" t="s">
        <v>925</v>
      </c>
      <c r="I351" s="209"/>
      <c r="L351" s="25"/>
      <c r="M351" s="210"/>
      <c r="N351" s="26"/>
      <c r="O351" s="26"/>
      <c r="P351" s="26"/>
      <c r="Q351" s="26"/>
      <c r="R351" s="26"/>
      <c r="S351" s="26"/>
      <c r="T351" s="60"/>
      <c r="AT351" s="5" t="s">
        <v>152</v>
      </c>
      <c r="AU351" s="5" t="s">
        <v>25</v>
      </c>
    </row>
    <row r="352" spans="2:65" s="32" customFormat="1" ht="16.5" customHeight="1">
      <c r="B352" s="200"/>
      <c r="C352" s="201" t="s">
        <v>558</v>
      </c>
      <c r="D352" s="201" t="s">
        <v>146</v>
      </c>
      <c r="E352" s="202" t="s">
        <v>869</v>
      </c>
      <c r="F352" s="203" t="s">
        <v>870</v>
      </c>
      <c r="G352" s="204" t="s">
        <v>385</v>
      </c>
      <c r="H352" s="205">
        <v>644.4</v>
      </c>
      <c r="I352" s="206"/>
      <c r="J352" s="207">
        <f>ROUND(I352*H352,2)</f>
        <v>0</v>
      </c>
      <c r="K352" s="203" t="s">
        <v>1525</v>
      </c>
      <c r="L352" s="25"/>
      <c r="M352" s="296" t="s">
        <v>5</v>
      </c>
      <c r="N352" s="297" t="s">
        <v>55</v>
      </c>
      <c r="O352" s="26"/>
      <c r="P352" s="298">
        <f>O352*H352</f>
        <v>0</v>
      </c>
      <c r="Q352" s="298">
        <v>0</v>
      </c>
      <c r="R352" s="298">
        <f>Q352*H352</f>
        <v>0</v>
      </c>
      <c r="S352" s="298">
        <v>0</v>
      </c>
      <c r="T352" s="299">
        <f>S352*H352</f>
        <v>0</v>
      </c>
      <c r="AR352" s="5" t="s">
        <v>150</v>
      </c>
      <c r="AT352" s="5" t="s">
        <v>146</v>
      </c>
      <c r="AU352" s="5" t="s">
        <v>25</v>
      </c>
      <c r="AY352" s="5" t="s">
        <v>144</v>
      </c>
      <c r="BE352" s="208">
        <f>IF(N352="základní",J352,0)</f>
        <v>0</v>
      </c>
      <c r="BF352" s="208">
        <f>IF(N352="snížená",J352,0)</f>
        <v>0</v>
      </c>
      <c r="BG352" s="208">
        <f>IF(N352="zákl. přenesená",J352,0)</f>
        <v>0</v>
      </c>
      <c r="BH352" s="208">
        <f>IF(N352="sníž. přenesená",J352,0)</f>
        <v>0</v>
      </c>
      <c r="BI352" s="208">
        <f>IF(N352="nulová",J352,0)</f>
        <v>0</v>
      </c>
      <c r="BJ352" s="5" t="s">
        <v>26</v>
      </c>
      <c r="BK352" s="208">
        <f>ROUND(I352*H352,2)</f>
        <v>0</v>
      </c>
      <c r="BL352" s="5" t="s">
        <v>150</v>
      </c>
      <c r="BM352" s="5" t="s">
        <v>871</v>
      </c>
    </row>
    <row r="353" spans="2:47" s="32" customFormat="1" ht="12.75">
      <c r="B353" s="25"/>
      <c r="D353" s="300" t="s">
        <v>159</v>
      </c>
      <c r="F353" s="214" t="s">
        <v>872</v>
      </c>
      <c r="I353" s="209"/>
      <c r="L353" s="25"/>
      <c r="M353" s="210"/>
      <c r="N353" s="26"/>
      <c r="O353" s="26"/>
      <c r="P353" s="26"/>
      <c r="Q353" s="26"/>
      <c r="R353" s="26"/>
      <c r="S353" s="26"/>
      <c r="T353" s="60"/>
      <c r="AT353" s="5" t="s">
        <v>159</v>
      </c>
      <c r="AU353" s="5" t="s">
        <v>25</v>
      </c>
    </row>
    <row r="354" spans="2:47" s="32" customFormat="1" ht="22.5">
      <c r="B354" s="25"/>
      <c r="D354" s="300" t="s">
        <v>152</v>
      </c>
      <c r="F354" s="301" t="s">
        <v>925</v>
      </c>
      <c r="I354" s="209"/>
      <c r="L354" s="25"/>
      <c r="M354" s="210"/>
      <c r="N354" s="26"/>
      <c r="O354" s="26"/>
      <c r="P354" s="26"/>
      <c r="Q354" s="26"/>
      <c r="R354" s="26"/>
      <c r="S354" s="26"/>
      <c r="T354" s="60"/>
      <c r="AT354" s="5" t="s">
        <v>152</v>
      </c>
      <c r="AU354" s="5" t="s">
        <v>25</v>
      </c>
    </row>
    <row r="355" spans="2:51" s="32" customFormat="1" ht="12.75">
      <c r="B355" s="25"/>
      <c r="D355" s="300" t="s">
        <v>154</v>
      </c>
      <c r="F355" s="302" t="s">
        <v>1020</v>
      </c>
      <c r="H355" s="303">
        <v>644.4</v>
      </c>
      <c r="I355" s="209"/>
      <c r="L355" s="25"/>
      <c r="M355" s="210"/>
      <c r="N355" s="26"/>
      <c r="O355" s="26"/>
      <c r="P355" s="26"/>
      <c r="Q355" s="26"/>
      <c r="R355" s="26"/>
      <c r="S355" s="26"/>
      <c r="T355" s="60"/>
      <c r="AT355" s="5" t="s">
        <v>154</v>
      </c>
      <c r="AU355" s="5" t="s">
        <v>25</v>
      </c>
      <c r="AV355" s="32" t="s">
        <v>25</v>
      </c>
      <c r="AW355" s="32" t="s">
        <v>6</v>
      </c>
      <c r="AX355" s="32" t="s">
        <v>26</v>
      </c>
      <c r="AY355" s="5" t="s">
        <v>144</v>
      </c>
    </row>
    <row r="356" spans="2:65" s="32" customFormat="1" ht="16.5" customHeight="1">
      <c r="B356" s="200"/>
      <c r="C356" s="201" t="s">
        <v>563</v>
      </c>
      <c r="D356" s="201" t="s">
        <v>146</v>
      </c>
      <c r="E356" s="202" t="s">
        <v>875</v>
      </c>
      <c r="F356" s="203" t="s">
        <v>876</v>
      </c>
      <c r="G356" s="204" t="s">
        <v>385</v>
      </c>
      <c r="H356" s="205">
        <v>71.6</v>
      </c>
      <c r="I356" s="206"/>
      <c r="J356" s="207">
        <f>ROUND(I356*H356,2)</f>
        <v>0</v>
      </c>
      <c r="K356" s="203" t="s">
        <v>1525</v>
      </c>
      <c r="L356" s="25"/>
      <c r="M356" s="296" t="s">
        <v>5</v>
      </c>
      <c r="N356" s="297" t="s">
        <v>55</v>
      </c>
      <c r="O356" s="26"/>
      <c r="P356" s="298">
        <f>O356*H356</f>
        <v>0</v>
      </c>
      <c r="Q356" s="298">
        <v>0</v>
      </c>
      <c r="R356" s="298">
        <f>Q356*H356</f>
        <v>0</v>
      </c>
      <c r="S356" s="298">
        <v>0</v>
      </c>
      <c r="T356" s="299">
        <f>S356*H356</f>
        <v>0</v>
      </c>
      <c r="AR356" s="5" t="s">
        <v>150</v>
      </c>
      <c r="AT356" s="5" t="s">
        <v>146</v>
      </c>
      <c r="AU356" s="5" t="s">
        <v>25</v>
      </c>
      <c r="AY356" s="5" t="s">
        <v>144</v>
      </c>
      <c r="BE356" s="208">
        <f>IF(N356="základní",J356,0)</f>
        <v>0</v>
      </c>
      <c r="BF356" s="208">
        <f>IF(N356="snížená",J356,0)</f>
        <v>0</v>
      </c>
      <c r="BG356" s="208">
        <f>IF(N356="zákl. přenesená",J356,0)</f>
        <v>0</v>
      </c>
      <c r="BH356" s="208">
        <f>IF(N356="sníž. přenesená",J356,0)</f>
        <v>0</v>
      </c>
      <c r="BI356" s="208">
        <f>IF(N356="nulová",J356,0)</f>
        <v>0</v>
      </c>
      <c r="BJ356" s="5" t="s">
        <v>26</v>
      </c>
      <c r="BK356" s="208">
        <f>ROUND(I356*H356,2)</f>
        <v>0</v>
      </c>
      <c r="BL356" s="5" t="s">
        <v>150</v>
      </c>
      <c r="BM356" s="5" t="s">
        <v>877</v>
      </c>
    </row>
    <row r="357" spans="2:47" s="32" customFormat="1" ht="22.5">
      <c r="B357" s="25"/>
      <c r="D357" s="300" t="s">
        <v>152</v>
      </c>
      <c r="F357" s="301" t="s">
        <v>925</v>
      </c>
      <c r="I357" s="209"/>
      <c r="L357" s="25"/>
      <c r="M357" s="210"/>
      <c r="N357" s="26"/>
      <c r="O357" s="26"/>
      <c r="P357" s="26"/>
      <c r="Q357" s="26"/>
      <c r="R357" s="26"/>
      <c r="S357" s="26"/>
      <c r="T357" s="60"/>
      <c r="AT357" s="5" t="s">
        <v>152</v>
      </c>
      <c r="AU357" s="5" t="s">
        <v>25</v>
      </c>
    </row>
    <row r="358" spans="2:65" s="32" customFormat="1" ht="25.5" customHeight="1">
      <c r="B358" s="200"/>
      <c r="C358" s="201" t="s">
        <v>569</v>
      </c>
      <c r="D358" s="201" t="s">
        <v>146</v>
      </c>
      <c r="E358" s="202" t="s">
        <v>879</v>
      </c>
      <c r="F358" s="203" t="s">
        <v>880</v>
      </c>
      <c r="G358" s="204" t="s">
        <v>234</v>
      </c>
      <c r="H358" s="205">
        <v>300</v>
      </c>
      <c r="I358" s="206"/>
      <c r="J358" s="207">
        <f>ROUND(I358*H358,2)</f>
        <v>0</v>
      </c>
      <c r="K358" s="203" t="s">
        <v>1525</v>
      </c>
      <c r="L358" s="25"/>
      <c r="M358" s="296" t="s">
        <v>5</v>
      </c>
      <c r="N358" s="297" t="s">
        <v>55</v>
      </c>
      <c r="O358" s="26"/>
      <c r="P358" s="298">
        <f>O358*H358</f>
        <v>0</v>
      </c>
      <c r="Q358" s="298">
        <v>0</v>
      </c>
      <c r="R358" s="298">
        <f>Q358*H358</f>
        <v>0</v>
      </c>
      <c r="S358" s="298">
        <v>0</v>
      </c>
      <c r="T358" s="299">
        <f>S358*H358</f>
        <v>0</v>
      </c>
      <c r="AR358" s="5" t="s">
        <v>150</v>
      </c>
      <c r="AT358" s="5" t="s">
        <v>146</v>
      </c>
      <c r="AU358" s="5" t="s">
        <v>25</v>
      </c>
      <c r="AY358" s="5" t="s">
        <v>144</v>
      </c>
      <c r="BE358" s="208">
        <f>IF(N358="základní",J358,0)</f>
        <v>0</v>
      </c>
      <c r="BF358" s="208">
        <f>IF(N358="snížená",J358,0)</f>
        <v>0</v>
      </c>
      <c r="BG358" s="208">
        <f>IF(N358="zákl. přenesená",J358,0)</f>
        <v>0</v>
      </c>
      <c r="BH358" s="208">
        <f>IF(N358="sníž. přenesená",J358,0)</f>
        <v>0</v>
      </c>
      <c r="BI358" s="208">
        <f>IF(N358="nulová",J358,0)</f>
        <v>0</v>
      </c>
      <c r="BJ358" s="5" t="s">
        <v>26</v>
      </c>
      <c r="BK358" s="208">
        <f>ROUND(I358*H358,2)</f>
        <v>0</v>
      </c>
      <c r="BL358" s="5" t="s">
        <v>150</v>
      </c>
      <c r="BM358" s="5" t="s">
        <v>881</v>
      </c>
    </row>
    <row r="359" spans="2:47" s="32" customFormat="1" ht="22.5">
      <c r="B359" s="25"/>
      <c r="D359" s="300" t="s">
        <v>152</v>
      </c>
      <c r="F359" s="301" t="s">
        <v>925</v>
      </c>
      <c r="I359" s="209"/>
      <c r="L359" s="25"/>
      <c r="M359" s="210"/>
      <c r="N359" s="26"/>
      <c r="O359" s="26"/>
      <c r="P359" s="26"/>
      <c r="Q359" s="26"/>
      <c r="R359" s="26"/>
      <c r="S359" s="26"/>
      <c r="T359" s="60"/>
      <c r="AT359" s="5" t="s">
        <v>152</v>
      </c>
      <c r="AU359" s="5" t="s">
        <v>25</v>
      </c>
    </row>
    <row r="360" spans="2:51" s="32" customFormat="1" ht="12.75">
      <c r="B360" s="25"/>
      <c r="D360" s="300" t="s">
        <v>154</v>
      </c>
      <c r="E360" s="5" t="s">
        <v>5</v>
      </c>
      <c r="F360" s="302" t="s">
        <v>947</v>
      </c>
      <c r="H360" s="303">
        <v>300</v>
      </c>
      <c r="I360" s="209"/>
      <c r="L360" s="25"/>
      <c r="M360" s="210"/>
      <c r="N360" s="26"/>
      <c r="O360" s="26"/>
      <c r="P360" s="26"/>
      <c r="Q360" s="26"/>
      <c r="R360" s="26"/>
      <c r="S360" s="26"/>
      <c r="T360" s="60"/>
      <c r="AT360" s="5" t="s">
        <v>154</v>
      </c>
      <c r="AU360" s="5" t="s">
        <v>25</v>
      </c>
      <c r="AV360" s="32" t="s">
        <v>25</v>
      </c>
      <c r="AW360" s="32" t="s">
        <v>47</v>
      </c>
      <c r="AX360" s="32" t="s">
        <v>26</v>
      </c>
      <c r="AY360" s="5" t="s">
        <v>144</v>
      </c>
    </row>
    <row r="361" spans="2:63" s="284" customFormat="1" ht="29.25" customHeight="1">
      <c r="B361" s="283"/>
      <c r="D361" s="285" t="s">
        <v>82</v>
      </c>
      <c r="E361" s="294" t="s">
        <v>759</v>
      </c>
      <c r="F361" s="294" t="s">
        <v>883</v>
      </c>
      <c r="I361" s="287"/>
      <c r="J361" s="295">
        <f>BK361</f>
        <v>0</v>
      </c>
      <c r="L361" s="283"/>
      <c r="M361" s="289"/>
      <c r="N361" s="290"/>
      <c r="O361" s="290"/>
      <c r="P361" s="291">
        <f>SUM(P362:P363)</f>
        <v>0</v>
      </c>
      <c r="Q361" s="290"/>
      <c r="R361" s="291">
        <f>SUM(R362:R363)</f>
        <v>0</v>
      </c>
      <c r="S361" s="290"/>
      <c r="T361" s="292">
        <f>SUM(T362:T363)</f>
        <v>0</v>
      </c>
      <c r="AR361" s="285" t="s">
        <v>26</v>
      </c>
      <c r="AT361" s="293" t="s">
        <v>82</v>
      </c>
      <c r="AU361" s="293" t="s">
        <v>26</v>
      </c>
      <c r="AY361" s="285" t="s">
        <v>144</v>
      </c>
      <c r="BK361" s="208">
        <f>SUM(BK362:BK363)</f>
        <v>0</v>
      </c>
    </row>
    <row r="362" spans="2:65" s="32" customFormat="1" ht="16.5" customHeight="1">
      <c r="B362" s="200"/>
      <c r="C362" s="201" t="s">
        <v>574</v>
      </c>
      <c r="D362" s="201" t="s">
        <v>146</v>
      </c>
      <c r="E362" s="202" t="s">
        <v>1021</v>
      </c>
      <c r="F362" s="203" t="s">
        <v>886</v>
      </c>
      <c r="G362" s="204" t="s">
        <v>385</v>
      </c>
      <c r="H362" s="205">
        <v>188.172</v>
      </c>
      <c r="I362" s="206"/>
      <c r="J362" s="207">
        <f>ROUND(I362*H362,2)</f>
        <v>0</v>
      </c>
      <c r="K362" s="203" t="s">
        <v>1525</v>
      </c>
      <c r="L362" s="25"/>
      <c r="M362" s="296" t="s">
        <v>5</v>
      </c>
      <c r="N362" s="297" t="s">
        <v>55</v>
      </c>
      <c r="O362" s="26"/>
      <c r="P362" s="298">
        <f>O362*H362</f>
        <v>0</v>
      </c>
      <c r="Q362" s="298">
        <v>0</v>
      </c>
      <c r="R362" s="298">
        <f>Q362*H362</f>
        <v>0</v>
      </c>
      <c r="S362" s="298">
        <v>0</v>
      </c>
      <c r="T362" s="299">
        <f>S362*H362</f>
        <v>0</v>
      </c>
      <c r="AR362" s="5" t="s">
        <v>150</v>
      </c>
      <c r="AT362" s="5" t="s">
        <v>146</v>
      </c>
      <c r="AU362" s="5" t="s">
        <v>25</v>
      </c>
      <c r="AY362" s="5" t="s">
        <v>144</v>
      </c>
      <c r="BE362" s="208">
        <f>IF(N362="základní",J362,0)</f>
        <v>0</v>
      </c>
      <c r="BF362" s="208">
        <f>IF(N362="snížená",J362,0)</f>
        <v>0</v>
      </c>
      <c r="BG362" s="208">
        <f>IF(N362="zákl. přenesená",J362,0)</f>
        <v>0</v>
      </c>
      <c r="BH362" s="208">
        <f>IF(N362="sníž. přenesená",J362,0)</f>
        <v>0</v>
      </c>
      <c r="BI362" s="208">
        <f>IF(N362="nulová",J362,0)</f>
        <v>0</v>
      </c>
      <c r="BJ362" s="5" t="s">
        <v>26</v>
      </c>
      <c r="BK362" s="208">
        <f>ROUND(I362*H362,2)</f>
        <v>0</v>
      </c>
      <c r="BL362" s="5" t="s">
        <v>150</v>
      </c>
      <c r="BM362" s="5" t="s">
        <v>1022</v>
      </c>
    </row>
    <row r="363" spans="2:47" s="32" customFormat="1" ht="22.5">
      <c r="B363" s="25"/>
      <c r="D363" s="300" t="s">
        <v>152</v>
      </c>
      <c r="F363" s="301" t="s">
        <v>925</v>
      </c>
      <c r="I363" s="209"/>
      <c r="L363" s="25"/>
      <c r="M363" s="210"/>
      <c r="N363" s="26"/>
      <c r="O363" s="26"/>
      <c r="P363" s="26"/>
      <c r="Q363" s="26"/>
      <c r="R363" s="26"/>
      <c r="S363" s="26"/>
      <c r="T363" s="60"/>
      <c r="AT363" s="5" t="s">
        <v>152</v>
      </c>
      <c r="AU363" s="5" t="s">
        <v>25</v>
      </c>
    </row>
    <row r="364" spans="2:63" s="284" customFormat="1" ht="36.75" customHeight="1">
      <c r="B364" s="283"/>
      <c r="D364" s="285" t="s">
        <v>82</v>
      </c>
      <c r="E364" s="286" t="s">
        <v>275</v>
      </c>
      <c r="F364" s="286" t="s">
        <v>888</v>
      </c>
      <c r="I364" s="287"/>
      <c r="J364" s="288">
        <f>BK364</f>
        <v>0</v>
      </c>
      <c r="L364" s="283"/>
      <c r="M364" s="289"/>
      <c r="N364" s="290"/>
      <c r="O364" s="290"/>
      <c r="P364" s="291">
        <f>P365</f>
        <v>0</v>
      </c>
      <c r="Q364" s="290"/>
      <c r="R364" s="291">
        <f>R365</f>
        <v>0</v>
      </c>
      <c r="S364" s="290"/>
      <c r="T364" s="292">
        <f>T365</f>
        <v>0</v>
      </c>
      <c r="AR364" s="285" t="s">
        <v>161</v>
      </c>
      <c r="AT364" s="293" t="s">
        <v>82</v>
      </c>
      <c r="AU364" s="293" t="s">
        <v>83</v>
      </c>
      <c r="AY364" s="285" t="s">
        <v>144</v>
      </c>
      <c r="BK364" s="208">
        <f>BK365</f>
        <v>0</v>
      </c>
    </row>
    <row r="365" spans="2:63" s="284" customFormat="1" ht="19.5" customHeight="1">
      <c r="B365" s="283"/>
      <c r="D365" s="285" t="s">
        <v>82</v>
      </c>
      <c r="E365" s="294" t="s">
        <v>889</v>
      </c>
      <c r="F365" s="294" t="s">
        <v>890</v>
      </c>
      <c r="I365" s="287"/>
      <c r="J365" s="295">
        <f>BK365</f>
        <v>0</v>
      </c>
      <c r="L365" s="283"/>
      <c r="M365" s="289"/>
      <c r="N365" s="290"/>
      <c r="O365" s="290"/>
      <c r="P365" s="291">
        <f>SUM(P366:P376)</f>
        <v>0</v>
      </c>
      <c r="Q365" s="290"/>
      <c r="R365" s="291">
        <f>SUM(R366:R376)</f>
        <v>0</v>
      </c>
      <c r="S365" s="290"/>
      <c r="T365" s="292">
        <f>SUM(T366:T376)</f>
        <v>0</v>
      </c>
      <c r="AR365" s="285" t="s">
        <v>161</v>
      </c>
      <c r="AT365" s="293" t="s">
        <v>82</v>
      </c>
      <c r="AU365" s="293" t="s">
        <v>26</v>
      </c>
      <c r="AY365" s="285" t="s">
        <v>144</v>
      </c>
      <c r="BK365" s="208">
        <f>SUM(BK366:BK376)</f>
        <v>0</v>
      </c>
    </row>
    <row r="366" spans="2:65" s="32" customFormat="1" ht="16.5" customHeight="1">
      <c r="B366" s="200"/>
      <c r="C366" s="201" t="s">
        <v>580</v>
      </c>
      <c r="D366" s="201" t="s">
        <v>146</v>
      </c>
      <c r="E366" s="202" t="s">
        <v>1023</v>
      </c>
      <c r="F366" s="203" t="s">
        <v>893</v>
      </c>
      <c r="G366" s="204" t="s">
        <v>894</v>
      </c>
      <c r="H366" s="205">
        <v>8</v>
      </c>
      <c r="I366" s="206"/>
      <c r="J366" s="207">
        <f>ROUND(I366*H366,2)</f>
        <v>0</v>
      </c>
      <c r="K366" s="203" t="s">
        <v>1525</v>
      </c>
      <c r="L366" s="25"/>
      <c r="M366" s="296" t="s">
        <v>5</v>
      </c>
      <c r="N366" s="297" t="s">
        <v>55</v>
      </c>
      <c r="O366" s="26"/>
      <c r="P366" s="298">
        <f>O366*H366</f>
        <v>0</v>
      </c>
      <c r="Q366" s="298">
        <v>0</v>
      </c>
      <c r="R366" s="298">
        <f>Q366*H366</f>
        <v>0</v>
      </c>
      <c r="S366" s="298">
        <v>0</v>
      </c>
      <c r="T366" s="299">
        <f>S366*H366</f>
        <v>0</v>
      </c>
      <c r="AR366" s="5" t="s">
        <v>563</v>
      </c>
      <c r="AT366" s="5" t="s">
        <v>146</v>
      </c>
      <c r="AU366" s="5" t="s">
        <v>25</v>
      </c>
      <c r="AY366" s="5" t="s">
        <v>144</v>
      </c>
      <c r="BE366" s="208">
        <f>IF(N366="základní",J366,0)</f>
        <v>0</v>
      </c>
      <c r="BF366" s="208">
        <f>IF(N366="snížená",J366,0)</f>
        <v>0</v>
      </c>
      <c r="BG366" s="208">
        <f>IF(N366="zákl. přenesená",J366,0)</f>
        <v>0</v>
      </c>
      <c r="BH366" s="208">
        <f>IF(N366="sníž. přenesená",J366,0)</f>
        <v>0</v>
      </c>
      <c r="BI366" s="208">
        <f>IF(N366="nulová",J366,0)</f>
        <v>0</v>
      </c>
      <c r="BJ366" s="5" t="s">
        <v>26</v>
      </c>
      <c r="BK366" s="208">
        <f>ROUND(I366*H366,2)</f>
        <v>0</v>
      </c>
      <c r="BL366" s="5" t="s">
        <v>563</v>
      </c>
      <c r="BM366" s="5" t="s">
        <v>1024</v>
      </c>
    </row>
    <row r="367" spans="2:47" s="32" customFormat="1" ht="22.5">
      <c r="B367" s="25"/>
      <c r="D367" s="300" t="s">
        <v>152</v>
      </c>
      <c r="F367" s="301" t="s">
        <v>925</v>
      </c>
      <c r="I367" s="209"/>
      <c r="L367" s="25"/>
      <c r="M367" s="210"/>
      <c r="N367" s="26"/>
      <c r="O367" s="26"/>
      <c r="P367" s="26"/>
      <c r="Q367" s="26"/>
      <c r="R367" s="26"/>
      <c r="S367" s="26"/>
      <c r="T367" s="60"/>
      <c r="AT367" s="5" t="s">
        <v>152</v>
      </c>
      <c r="AU367" s="5" t="s">
        <v>25</v>
      </c>
    </row>
    <row r="368" spans="2:65" s="32" customFormat="1" ht="16.5" customHeight="1">
      <c r="B368" s="200"/>
      <c r="C368" s="201" t="s">
        <v>585</v>
      </c>
      <c r="D368" s="201" t="s">
        <v>146</v>
      </c>
      <c r="E368" s="202" t="s">
        <v>898</v>
      </c>
      <c r="F368" s="203" t="s">
        <v>899</v>
      </c>
      <c r="G368" s="204" t="s">
        <v>204</v>
      </c>
      <c r="H368" s="205">
        <v>4</v>
      </c>
      <c r="I368" s="206"/>
      <c r="J368" s="207">
        <f>ROUND(I368*H368,2)</f>
        <v>0</v>
      </c>
      <c r="K368" s="203" t="s">
        <v>1525</v>
      </c>
      <c r="L368" s="25"/>
      <c r="M368" s="296" t="s">
        <v>5</v>
      </c>
      <c r="N368" s="297" t="s">
        <v>55</v>
      </c>
      <c r="O368" s="26"/>
      <c r="P368" s="298">
        <f>O368*H368</f>
        <v>0</v>
      </c>
      <c r="Q368" s="298">
        <v>0</v>
      </c>
      <c r="R368" s="298">
        <f>Q368*H368</f>
        <v>0</v>
      </c>
      <c r="S368" s="298">
        <v>0</v>
      </c>
      <c r="T368" s="299">
        <f>S368*H368</f>
        <v>0</v>
      </c>
      <c r="AR368" s="5" t="s">
        <v>563</v>
      </c>
      <c r="AT368" s="5" t="s">
        <v>146</v>
      </c>
      <c r="AU368" s="5" t="s">
        <v>25</v>
      </c>
      <c r="AY368" s="5" t="s">
        <v>144</v>
      </c>
      <c r="BE368" s="208">
        <f>IF(N368="základní",J368,0)</f>
        <v>0</v>
      </c>
      <c r="BF368" s="208">
        <f>IF(N368="snížená",J368,0)</f>
        <v>0</v>
      </c>
      <c r="BG368" s="208">
        <f>IF(N368="zákl. přenesená",J368,0)</f>
        <v>0</v>
      </c>
      <c r="BH368" s="208">
        <f>IF(N368="sníž. přenesená",J368,0)</f>
        <v>0</v>
      </c>
      <c r="BI368" s="208">
        <f>IF(N368="nulová",J368,0)</f>
        <v>0</v>
      </c>
      <c r="BJ368" s="5" t="s">
        <v>26</v>
      </c>
      <c r="BK368" s="208">
        <f>ROUND(I368*H368,2)</f>
        <v>0</v>
      </c>
      <c r="BL368" s="5" t="s">
        <v>563</v>
      </c>
      <c r="BM368" s="5" t="s">
        <v>900</v>
      </c>
    </row>
    <row r="369" spans="2:47" s="32" customFormat="1" ht="22.5">
      <c r="B369" s="25"/>
      <c r="D369" s="300" t="s">
        <v>152</v>
      </c>
      <c r="F369" s="301" t="s">
        <v>925</v>
      </c>
      <c r="I369" s="209"/>
      <c r="L369" s="25"/>
      <c r="M369" s="210"/>
      <c r="N369" s="26"/>
      <c r="O369" s="26"/>
      <c r="P369" s="26"/>
      <c r="Q369" s="26"/>
      <c r="R369" s="26"/>
      <c r="S369" s="26"/>
      <c r="T369" s="60"/>
      <c r="AT369" s="5" t="s">
        <v>152</v>
      </c>
      <c r="AU369" s="5" t="s">
        <v>25</v>
      </c>
    </row>
    <row r="370" spans="2:65" s="32" customFormat="1" ht="16.5" customHeight="1">
      <c r="B370" s="200"/>
      <c r="C370" s="201" t="s">
        <v>591</v>
      </c>
      <c r="D370" s="201" t="s">
        <v>146</v>
      </c>
      <c r="E370" s="202" t="s">
        <v>904</v>
      </c>
      <c r="F370" s="203" t="s">
        <v>905</v>
      </c>
      <c r="G370" s="204" t="s">
        <v>204</v>
      </c>
      <c r="H370" s="205">
        <v>1</v>
      </c>
      <c r="I370" s="206"/>
      <c r="J370" s="207">
        <f>ROUND(I370*H370,2)</f>
        <v>0</v>
      </c>
      <c r="K370" s="203" t="s">
        <v>1525</v>
      </c>
      <c r="L370" s="25"/>
      <c r="M370" s="296" t="s">
        <v>5</v>
      </c>
      <c r="N370" s="297" t="s">
        <v>55</v>
      </c>
      <c r="O370" s="26"/>
      <c r="P370" s="298">
        <f>O370*H370</f>
        <v>0</v>
      </c>
      <c r="Q370" s="298">
        <v>0</v>
      </c>
      <c r="R370" s="298">
        <f>Q370*H370</f>
        <v>0</v>
      </c>
      <c r="S370" s="298">
        <v>0</v>
      </c>
      <c r="T370" s="299">
        <f>S370*H370</f>
        <v>0</v>
      </c>
      <c r="AR370" s="5" t="s">
        <v>563</v>
      </c>
      <c r="AT370" s="5" t="s">
        <v>146</v>
      </c>
      <c r="AU370" s="5" t="s">
        <v>25</v>
      </c>
      <c r="AY370" s="5" t="s">
        <v>144</v>
      </c>
      <c r="BE370" s="208">
        <f>IF(N370="základní",J370,0)</f>
        <v>0</v>
      </c>
      <c r="BF370" s="208">
        <f>IF(N370="snížená",J370,0)</f>
        <v>0</v>
      </c>
      <c r="BG370" s="208">
        <f>IF(N370="zákl. přenesená",J370,0)</f>
        <v>0</v>
      </c>
      <c r="BH370" s="208">
        <f>IF(N370="sníž. přenesená",J370,0)</f>
        <v>0</v>
      </c>
      <c r="BI370" s="208">
        <f>IF(N370="nulová",J370,0)</f>
        <v>0</v>
      </c>
      <c r="BJ370" s="5" t="s">
        <v>26</v>
      </c>
      <c r="BK370" s="208">
        <f>ROUND(I370*H370,2)</f>
        <v>0</v>
      </c>
      <c r="BL370" s="5" t="s">
        <v>563</v>
      </c>
      <c r="BM370" s="5" t="s">
        <v>906</v>
      </c>
    </row>
    <row r="371" spans="2:47" s="32" customFormat="1" ht="22.5">
      <c r="B371" s="25"/>
      <c r="D371" s="300" t="s">
        <v>152</v>
      </c>
      <c r="F371" s="301" t="s">
        <v>925</v>
      </c>
      <c r="I371" s="209"/>
      <c r="L371" s="25"/>
      <c r="M371" s="210"/>
      <c r="N371" s="26"/>
      <c r="O371" s="26"/>
      <c r="P371" s="26"/>
      <c r="Q371" s="26"/>
      <c r="R371" s="26"/>
      <c r="S371" s="26"/>
      <c r="T371" s="60"/>
      <c r="AT371" s="5" t="s">
        <v>152</v>
      </c>
      <c r="AU371" s="5" t="s">
        <v>25</v>
      </c>
    </row>
    <row r="372" spans="2:65" s="32" customFormat="1" ht="16.5" customHeight="1">
      <c r="B372" s="200"/>
      <c r="C372" s="201" t="s">
        <v>604</v>
      </c>
      <c r="D372" s="201" t="s">
        <v>146</v>
      </c>
      <c r="E372" s="202" t="s">
        <v>908</v>
      </c>
      <c r="F372" s="203" t="s">
        <v>909</v>
      </c>
      <c r="G372" s="204" t="s">
        <v>204</v>
      </c>
      <c r="H372" s="205">
        <v>187.3</v>
      </c>
      <c r="I372" s="206"/>
      <c r="J372" s="207">
        <f>ROUND(I372*H372,2)</f>
        <v>0</v>
      </c>
      <c r="K372" s="203" t="s">
        <v>1525</v>
      </c>
      <c r="L372" s="25"/>
      <c r="M372" s="296" t="s">
        <v>5</v>
      </c>
      <c r="N372" s="297" t="s">
        <v>55</v>
      </c>
      <c r="O372" s="26"/>
      <c r="P372" s="298">
        <f>O372*H372</f>
        <v>0</v>
      </c>
      <c r="Q372" s="298">
        <v>0</v>
      </c>
      <c r="R372" s="298">
        <f>Q372*H372</f>
        <v>0</v>
      </c>
      <c r="S372" s="298">
        <v>0</v>
      </c>
      <c r="T372" s="299">
        <f>S372*H372</f>
        <v>0</v>
      </c>
      <c r="AR372" s="5" t="s">
        <v>563</v>
      </c>
      <c r="AT372" s="5" t="s">
        <v>146</v>
      </c>
      <c r="AU372" s="5" t="s">
        <v>25</v>
      </c>
      <c r="AY372" s="5" t="s">
        <v>144</v>
      </c>
      <c r="BE372" s="208">
        <f>IF(N372="základní",J372,0)</f>
        <v>0</v>
      </c>
      <c r="BF372" s="208">
        <f>IF(N372="snížená",J372,0)</f>
        <v>0</v>
      </c>
      <c r="BG372" s="208">
        <f>IF(N372="zákl. přenesená",J372,0)</f>
        <v>0</v>
      </c>
      <c r="BH372" s="208">
        <f>IF(N372="sníž. přenesená",J372,0)</f>
        <v>0</v>
      </c>
      <c r="BI372" s="208">
        <f>IF(N372="nulová",J372,0)</f>
        <v>0</v>
      </c>
      <c r="BJ372" s="5" t="s">
        <v>26</v>
      </c>
      <c r="BK372" s="208">
        <f>ROUND(I372*H372,2)</f>
        <v>0</v>
      </c>
      <c r="BL372" s="5" t="s">
        <v>563</v>
      </c>
      <c r="BM372" s="5" t="s">
        <v>910</v>
      </c>
    </row>
    <row r="373" spans="2:47" s="32" customFormat="1" ht="22.5">
      <c r="B373" s="25"/>
      <c r="D373" s="300" t="s">
        <v>152</v>
      </c>
      <c r="F373" s="301" t="s">
        <v>925</v>
      </c>
      <c r="I373" s="209"/>
      <c r="L373" s="25"/>
      <c r="M373" s="210"/>
      <c r="N373" s="26"/>
      <c r="O373" s="26"/>
      <c r="P373" s="26"/>
      <c r="Q373" s="26"/>
      <c r="R373" s="26"/>
      <c r="S373" s="26"/>
      <c r="T373" s="60"/>
      <c r="AT373" s="5" t="s">
        <v>152</v>
      </c>
      <c r="AU373" s="5" t="s">
        <v>25</v>
      </c>
    </row>
    <row r="374" spans="2:65" s="32" customFormat="1" ht="16.5" customHeight="1">
      <c r="B374" s="200"/>
      <c r="C374" s="201" t="s">
        <v>610</v>
      </c>
      <c r="D374" s="201" t="s">
        <v>146</v>
      </c>
      <c r="E374" s="202" t="s">
        <v>917</v>
      </c>
      <c r="F374" s="203" t="s">
        <v>918</v>
      </c>
      <c r="G374" s="204" t="s">
        <v>204</v>
      </c>
      <c r="H374" s="205">
        <v>16.8</v>
      </c>
      <c r="I374" s="206"/>
      <c r="J374" s="207">
        <f>ROUND(I374*H374,2)</f>
        <v>0</v>
      </c>
      <c r="K374" s="203" t="s">
        <v>1525</v>
      </c>
      <c r="L374" s="25"/>
      <c r="M374" s="296" t="s">
        <v>5</v>
      </c>
      <c r="N374" s="297" t="s">
        <v>55</v>
      </c>
      <c r="O374" s="26"/>
      <c r="P374" s="298">
        <f>O374*H374</f>
        <v>0</v>
      </c>
      <c r="Q374" s="298">
        <v>0</v>
      </c>
      <c r="R374" s="298">
        <f>Q374*H374</f>
        <v>0</v>
      </c>
      <c r="S374" s="298">
        <v>0</v>
      </c>
      <c r="T374" s="299">
        <f>S374*H374</f>
        <v>0</v>
      </c>
      <c r="AR374" s="5" t="s">
        <v>563</v>
      </c>
      <c r="AT374" s="5" t="s">
        <v>146</v>
      </c>
      <c r="AU374" s="5" t="s">
        <v>25</v>
      </c>
      <c r="AY374" s="5" t="s">
        <v>144</v>
      </c>
      <c r="BE374" s="208">
        <f>IF(N374="základní",J374,0)</f>
        <v>0</v>
      </c>
      <c r="BF374" s="208">
        <f>IF(N374="snížená",J374,0)</f>
        <v>0</v>
      </c>
      <c r="BG374" s="208">
        <f>IF(N374="zákl. přenesená",J374,0)</f>
        <v>0</v>
      </c>
      <c r="BH374" s="208">
        <f>IF(N374="sníž. přenesená",J374,0)</f>
        <v>0</v>
      </c>
      <c r="BI374" s="208">
        <f>IF(N374="nulová",J374,0)</f>
        <v>0</v>
      </c>
      <c r="BJ374" s="5" t="s">
        <v>26</v>
      </c>
      <c r="BK374" s="208">
        <f>ROUND(I374*H374,2)</f>
        <v>0</v>
      </c>
      <c r="BL374" s="5" t="s">
        <v>563</v>
      </c>
      <c r="BM374" s="5" t="s">
        <v>919</v>
      </c>
    </row>
    <row r="375" spans="2:47" s="32" customFormat="1" ht="22.5">
      <c r="B375" s="25"/>
      <c r="D375" s="300" t="s">
        <v>152</v>
      </c>
      <c r="F375" s="301" t="s">
        <v>925</v>
      </c>
      <c r="I375" s="209"/>
      <c r="L375" s="25"/>
      <c r="M375" s="210"/>
      <c r="N375" s="26"/>
      <c r="O375" s="26"/>
      <c r="P375" s="26"/>
      <c r="Q375" s="26"/>
      <c r="R375" s="26"/>
      <c r="S375" s="26"/>
      <c r="T375" s="60"/>
      <c r="AT375" s="5" t="s">
        <v>152</v>
      </c>
      <c r="AU375" s="5" t="s">
        <v>25</v>
      </c>
    </row>
    <row r="376" spans="2:51" s="32" customFormat="1" ht="12.75">
      <c r="B376" s="25"/>
      <c r="D376" s="300" t="s">
        <v>154</v>
      </c>
      <c r="E376" s="5" t="s">
        <v>5</v>
      </c>
      <c r="F376" s="302" t="s">
        <v>1025</v>
      </c>
      <c r="H376" s="303">
        <v>16.8</v>
      </c>
      <c r="I376" s="209"/>
      <c r="L376" s="25"/>
      <c r="M376" s="211"/>
      <c r="N376" s="212"/>
      <c r="O376" s="212"/>
      <c r="P376" s="212"/>
      <c r="Q376" s="212"/>
      <c r="R376" s="212"/>
      <c r="S376" s="212"/>
      <c r="T376" s="213"/>
      <c r="AT376" s="5" t="s">
        <v>154</v>
      </c>
      <c r="AU376" s="5" t="s">
        <v>25</v>
      </c>
      <c r="AV376" s="32" t="s">
        <v>25</v>
      </c>
      <c r="AW376" s="32" t="s">
        <v>47</v>
      </c>
      <c r="AX376" s="32" t="s">
        <v>26</v>
      </c>
      <c r="AY376" s="5" t="s">
        <v>144</v>
      </c>
    </row>
    <row r="377" spans="2:12" s="32" customFormat="1" ht="6.75" customHeight="1">
      <c r="B377" s="42"/>
      <c r="C377" s="43"/>
      <c r="D377" s="43"/>
      <c r="E377" s="43"/>
      <c r="F377" s="43"/>
      <c r="G377" s="43"/>
      <c r="H377" s="43"/>
      <c r="I377" s="182"/>
      <c r="J377" s="43"/>
      <c r="K377" s="43"/>
      <c r="L377" s="25"/>
    </row>
  </sheetData>
  <sheetProtection password="C708" sheet="1"/>
  <autoFilter ref="C85:K376"/>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76"/>
  <sheetViews>
    <sheetView showGridLines="0" zoomScalePageLayoutView="0" workbookViewId="0" topLeftCell="A1">
      <pane ySplit="1" topLeftCell="A2" activePane="bottomLeft" state="frozen"/>
      <selection pane="topLeft" activeCell="A1" sqref="A1:IV16384"/>
      <selection pane="bottomLeft" activeCell="D4" sqref="D4"/>
    </sheetView>
  </sheetViews>
  <sheetFormatPr defaultColWidth="9.33203125" defaultRowHeight="13.5"/>
  <cols>
    <col min="1" max="1" width="8.33203125" style="3" customWidth="1"/>
    <col min="2" max="2" width="1.66796875" style="3" customWidth="1"/>
    <col min="3" max="3" width="4.16015625" style="3" customWidth="1"/>
    <col min="4" max="4" width="4.33203125" style="3" customWidth="1"/>
    <col min="5" max="5" width="17.16015625" style="3" customWidth="1"/>
    <col min="6" max="6" width="75" style="3" customWidth="1"/>
    <col min="7" max="7" width="8.66015625" style="3" customWidth="1"/>
    <col min="8" max="8" width="11.16015625" style="3" customWidth="1"/>
    <col min="9" max="9" width="12.66015625" style="160" customWidth="1"/>
    <col min="10" max="10" width="23.5" style="3" customWidth="1"/>
    <col min="11" max="11" width="15.5" style="3" customWidth="1"/>
    <col min="12" max="12" width="9.33203125" style="3" customWidth="1"/>
    <col min="13" max="18" width="9.33203125" style="3" hidden="1" customWidth="1"/>
    <col min="19" max="19" width="8.16015625" style="3" hidden="1" customWidth="1"/>
    <col min="20" max="20" width="29.66015625" style="3" hidden="1" customWidth="1"/>
    <col min="21" max="21" width="16.33203125" style="3" hidden="1" customWidth="1"/>
    <col min="22" max="22" width="12.33203125" style="3" customWidth="1"/>
    <col min="23" max="23" width="16.33203125" style="3" customWidth="1"/>
    <col min="24" max="24" width="12.33203125" style="3" customWidth="1"/>
    <col min="25" max="25" width="15" style="3" customWidth="1"/>
    <col min="26" max="26" width="11" style="3" customWidth="1"/>
    <col min="27" max="27" width="15" style="3" customWidth="1"/>
    <col min="28" max="28" width="16.33203125" style="3" customWidth="1"/>
    <col min="29" max="29" width="11" style="3" customWidth="1"/>
    <col min="30" max="30" width="15" style="3" customWidth="1"/>
    <col min="31" max="31" width="16.33203125" style="3" customWidth="1"/>
    <col min="32" max="43" width="9.33203125" style="3" customWidth="1"/>
    <col min="44" max="65" width="9.33203125" style="3" hidden="1" customWidth="1"/>
    <col min="66" max="16384" width="9.33203125" style="3" customWidth="1"/>
  </cols>
  <sheetData>
    <row r="1" spans="1:70" ht="21.75" customHeight="1">
      <c r="A1" s="2"/>
      <c r="B1" s="158"/>
      <c r="C1" s="158"/>
      <c r="D1" s="253" t="s">
        <v>1</v>
      </c>
      <c r="E1" s="158"/>
      <c r="F1" s="254" t="s">
        <v>105</v>
      </c>
      <c r="G1" s="255" t="s">
        <v>106</v>
      </c>
      <c r="H1" s="255"/>
      <c r="I1" s="159"/>
      <c r="J1" s="254" t="s">
        <v>107</v>
      </c>
      <c r="K1" s="253" t="s">
        <v>108</v>
      </c>
      <c r="L1" s="254" t="s">
        <v>109</v>
      </c>
      <c r="M1" s="254"/>
      <c r="N1" s="254"/>
      <c r="O1" s="254"/>
      <c r="P1" s="254"/>
      <c r="Q1" s="254"/>
      <c r="R1" s="254"/>
      <c r="S1" s="254"/>
      <c r="T1" s="254"/>
      <c r="U1" s="219"/>
      <c r="V1" s="21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46" ht="36.75" customHeight="1">
      <c r="L2" s="221" t="s">
        <v>8</v>
      </c>
      <c r="M2" s="4"/>
      <c r="N2" s="4"/>
      <c r="O2" s="4"/>
      <c r="P2" s="4"/>
      <c r="Q2" s="4"/>
      <c r="R2" s="4"/>
      <c r="S2" s="4"/>
      <c r="T2" s="4"/>
      <c r="U2" s="4"/>
      <c r="V2" s="4"/>
      <c r="AT2" s="5" t="s">
        <v>97</v>
      </c>
    </row>
    <row r="3" spans="2:46" ht="6.75" customHeight="1">
      <c r="B3" s="6"/>
      <c r="C3" s="7"/>
      <c r="D3" s="7"/>
      <c r="E3" s="7"/>
      <c r="F3" s="7"/>
      <c r="G3" s="7"/>
      <c r="H3" s="7"/>
      <c r="I3" s="161"/>
      <c r="J3" s="7"/>
      <c r="K3" s="8"/>
      <c r="AT3" s="5" t="s">
        <v>25</v>
      </c>
    </row>
    <row r="4" spans="2:46" ht="36.75" customHeight="1">
      <c r="B4" s="9"/>
      <c r="C4" s="10"/>
      <c r="D4" s="11" t="s">
        <v>1422</v>
      </c>
      <c r="E4" s="10"/>
      <c r="F4" s="10"/>
      <c r="G4" s="10"/>
      <c r="H4" s="10"/>
      <c r="I4" s="162"/>
      <c r="J4" s="10"/>
      <c r="K4" s="12"/>
      <c r="M4" s="5" t="s">
        <v>13</v>
      </c>
      <c r="AT4" s="5" t="s">
        <v>6</v>
      </c>
    </row>
    <row r="5" spans="2:11" ht="6.75" customHeight="1">
      <c r="B5" s="9"/>
      <c r="C5" s="10"/>
      <c r="D5" s="10"/>
      <c r="E5" s="10"/>
      <c r="F5" s="10"/>
      <c r="G5" s="10"/>
      <c r="H5" s="10"/>
      <c r="I5" s="162"/>
      <c r="J5" s="10"/>
      <c r="K5" s="12"/>
    </row>
    <row r="6" spans="2:11" ht="13.5">
      <c r="B6" s="9"/>
      <c r="C6" s="10"/>
      <c r="D6" s="17" t="s">
        <v>19</v>
      </c>
      <c r="E6" s="10"/>
      <c r="F6" s="10"/>
      <c r="G6" s="10"/>
      <c r="H6" s="10"/>
      <c r="I6" s="162"/>
      <c r="J6" s="10"/>
      <c r="K6" s="12"/>
    </row>
    <row r="7" spans="2:11" ht="16.5" customHeight="1">
      <c r="B7" s="9"/>
      <c r="C7" s="10"/>
      <c r="D7" s="10"/>
      <c r="E7" s="23" t="str">
        <f>'Rekapitulace stavby'!K6</f>
        <v>Rekonstrukce kanalizace ul. Soukenická, Valchařská a Gorkého</v>
      </c>
      <c r="F7" s="13"/>
      <c r="G7" s="13"/>
      <c r="H7" s="13"/>
      <c r="I7" s="162"/>
      <c r="J7" s="10"/>
      <c r="K7" s="12"/>
    </row>
    <row r="8" spans="2:11" s="32" customFormat="1" ht="13.5">
      <c r="B8" s="25"/>
      <c r="C8" s="26"/>
      <c r="D8" s="17" t="s">
        <v>110</v>
      </c>
      <c r="E8" s="26"/>
      <c r="F8" s="26"/>
      <c r="G8" s="26"/>
      <c r="H8" s="26"/>
      <c r="I8" s="163"/>
      <c r="J8" s="26"/>
      <c r="K8" s="31"/>
    </row>
    <row r="9" spans="2:11" s="32" customFormat="1" ht="36.75" customHeight="1">
      <c r="B9" s="25"/>
      <c r="C9" s="26"/>
      <c r="D9" s="26"/>
      <c r="E9" s="164" t="s">
        <v>1026</v>
      </c>
      <c r="F9" s="165"/>
      <c r="G9" s="165"/>
      <c r="H9" s="165"/>
      <c r="I9" s="163"/>
      <c r="J9" s="26"/>
      <c r="K9" s="31"/>
    </row>
    <row r="10" spans="2:11" s="32" customFormat="1" ht="12.75">
      <c r="B10" s="25"/>
      <c r="C10" s="26"/>
      <c r="D10" s="26"/>
      <c r="E10" s="26"/>
      <c r="F10" s="26"/>
      <c r="G10" s="26"/>
      <c r="H10" s="26"/>
      <c r="I10" s="163"/>
      <c r="J10" s="26"/>
      <c r="K10" s="31"/>
    </row>
    <row r="11" spans="2:11" s="32" customFormat="1" ht="14.25" customHeight="1">
      <c r="B11" s="25"/>
      <c r="C11" s="26"/>
      <c r="D11" s="17" t="s">
        <v>22</v>
      </c>
      <c r="E11" s="26"/>
      <c r="F11" s="17" t="s">
        <v>23</v>
      </c>
      <c r="G11" s="26"/>
      <c r="H11" s="26"/>
      <c r="I11" s="91" t="s">
        <v>24</v>
      </c>
      <c r="J11" s="17" t="s">
        <v>25</v>
      </c>
      <c r="K11" s="31"/>
    </row>
    <row r="12" spans="2:11" s="32" customFormat="1" ht="14.25" customHeight="1">
      <c r="B12" s="25"/>
      <c r="C12" s="26"/>
      <c r="D12" s="17" t="s">
        <v>27</v>
      </c>
      <c r="E12" s="26"/>
      <c r="F12" s="17" t="s">
        <v>28</v>
      </c>
      <c r="G12" s="26"/>
      <c r="H12" s="26"/>
      <c r="I12" s="91" t="s">
        <v>29</v>
      </c>
      <c r="J12" s="166" t="str">
        <f>'Rekapitulace stavby'!AN8</f>
        <v>28. 9. 2017</v>
      </c>
      <c r="K12" s="31"/>
    </row>
    <row r="13" spans="2:11" s="32" customFormat="1" ht="21.75" customHeight="1">
      <c r="B13" s="25"/>
      <c r="C13" s="26"/>
      <c r="D13" s="19" t="s">
        <v>32</v>
      </c>
      <c r="E13" s="26"/>
      <c r="F13" s="19" t="s">
        <v>33</v>
      </c>
      <c r="G13" s="26"/>
      <c r="H13" s="26"/>
      <c r="I13" s="137" t="s">
        <v>112</v>
      </c>
      <c r="J13" s="19" t="s">
        <v>113</v>
      </c>
      <c r="K13" s="31"/>
    </row>
    <row r="14" spans="2:11" s="32" customFormat="1" ht="14.25" customHeight="1">
      <c r="B14" s="25"/>
      <c r="C14" s="26"/>
      <c r="D14" s="17" t="s">
        <v>35</v>
      </c>
      <c r="E14" s="26"/>
      <c r="F14" s="26"/>
      <c r="G14" s="26"/>
      <c r="H14" s="26"/>
      <c r="I14" s="91" t="s">
        <v>36</v>
      </c>
      <c r="J14" s="17" t="s">
        <v>37</v>
      </c>
      <c r="K14" s="31"/>
    </row>
    <row r="15" spans="2:11" s="32" customFormat="1" ht="18" customHeight="1">
      <c r="B15" s="25"/>
      <c r="C15" s="26"/>
      <c r="D15" s="26"/>
      <c r="E15" s="17" t="s">
        <v>38</v>
      </c>
      <c r="F15" s="26"/>
      <c r="G15" s="26"/>
      <c r="H15" s="26"/>
      <c r="I15" s="91" t="s">
        <v>39</v>
      </c>
      <c r="J15" s="17" t="s">
        <v>40</v>
      </c>
      <c r="K15" s="31"/>
    </row>
    <row r="16" spans="2:11" s="32" customFormat="1" ht="6.75" customHeight="1">
      <c r="B16" s="25"/>
      <c r="C16" s="26"/>
      <c r="D16" s="26"/>
      <c r="E16" s="26"/>
      <c r="F16" s="26"/>
      <c r="G16" s="26"/>
      <c r="H16" s="26"/>
      <c r="I16" s="163"/>
      <c r="J16" s="26"/>
      <c r="K16" s="31"/>
    </row>
    <row r="17" spans="2:11" s="32" customFormat="1" ht="14.25" customHeight="1">
      <c r="B17" s="25"/>
      <c r="C17" s="26"/>
      <c r="D17" s="17" t="s">
        <v>41</v>
      </c>
      <c r="E17" s="26"/>
      <c r="F17" s="26"/>
      <c r="G17" s="26"/>
      <c r="H17" s="26"/>
      <c r="I17" s="91" t="s">
        <v>36</v>
      </c>
      <c r="J17" s="17">
        <f>IF('Rekapitulace stavby'!AN13="Vyplň údaj","",IF('Rekapitulace stavby'!AN13="","",'Rekapitulace stavby'!AN13))</f>
      </c>
      <c r="K17" s="31"/>
    </row>
    <row r="18" spans="2:11" s="32" customFormat="1" ht="18" customHeight="1">
      <c r="B18" s="25"/>
      <c r="C18" s="26"/>
      <c r="D18" s="26"/>
      <c r="E18" s="17">
        <f>IF('Rekapitulace stavby'!E14="Vyplň údaj","",IF('Rekapitulace stavby'!E14="","",'Rekapitulace stavby'!E14))</f>
      </c>
      <c r="F18" s="26"/>
      <c r="G18" s="26"/>
      <c r="H18" s="26"/>
      <c r="I18" s="91" t="s">
        <v>39</v>
      </c>
      <c r="J18" s="17">
        <f>IF('Rekapitulace stavby'!AN14="Vyplň údaj","",IF('Rekapitulace stavby'!AN14="","",'Rekapitulace stavby'!AN14))</f>
      </c>
      <c r="K18" s="31"/>
    </row>
    <row r="19" spans="2:11" s="32" customFormat="1" ht="6.75" customHeight="1">
      <c r="B19" s="25"/>
      <c r="C19" s="26"/>
      <c r="D19" s="26"/>
      <c r="E19" s="26"/>
      <c r="F19" s="26"/>
      <c r="G19" s="26"/>
      <c r="H19" s="26"/>
      <c r="I19" s="163"/>
      <c r="J19" s="26"/>
      <c r="K19" s="31"/>
    </row>
    <row r="20" spans="2:11" s="32" customFormat="1" ht="14.25" customHeight="1">
      <c r="B20" s="25"/>
      <c r="C20" s="26"/>
      <c r="D20" s="17" t="s">
        <v>43</v>
      </c>
      <c r="E20" s="26"/>
      <c r="F20" s="26"/>
      <c r="G20" s="26"/>
      <c r="H20" s="26"/>
      <c r="I20" s="91" t="s">
        <v>36</v>
      </c>
      <c r="J20" s="17" t="s">
        <v>44</v>
      </c>
      <c r="K20" s="31"/>
    </row>
    <row r="21" spans="2:11" s="32" customFormat="1" ht="18" customHeight="1">
      <c r="B21" s="25"/>
      <c r="C21" s="26"/>
      <c r="D21" s="26"/>
      <c r="E21" s="17" t="s">
        <v>45</v>
      </c>
      <c r="F21" s="26"/>
      <c r="G21" s="26"/>
      <c r="H21" s="26"/>
      <c r="I21" s="91" t="s">
        <v>39</v>
      </c>
      <c r="J21" s="17" t="s">
        <v>46</v>
      </c>
      <c r="K21" s="31"/>
    </row>
    <row r="22" spans="2:11" s="32" customFormat="1" ht="6.75" customHeight="1">
      <c r="B22" s="25"/>
      <c r="C22" s="26"/>
      <c r="D22" s="26"/>
      <c r="E22" s="26"/>
      <c r="F22" s="26"/>
      <c r="G22" s="26"/>
      <c r="H22" s="26"/>
      <c r="I22" s="163"/>
      <c r="J22" s="26"/>
      <c r="K22" s="31"/>
    </row>
    <row r="23" spans="2:11" s="32" customFormat="1" ht="14.25" customHeight="1">
      <c r="B23" s="25"/>
      <c r="C23" s="26"/>
      <c r="D23" s="17" t="s">
        <v>48</v>
      </c>
      <c r="E23" s="26"/>
      <c r="F23" s="26"/>
      <c r="G23" s="26"/>
      <c r="H23" s="26"/>
      <c r="I23" s="163"/>
      <c r="J23" s="26"/>
      <c r="K23" s="31"/>
    </row>
    <row r="24" spans="2:11" s="171" customFormat="1" ht="42.75" customHeight="1">
      <c r="B24" s="167"/>
      <c r="C24" s="168"/>
      <c r="D24" s="168"/>
      <c r="E24" s="23" t="s">
        <v>114</v>
      </c>
      <c r="F24" s="23"/>
      <c r="G24" s="23"/>
      <c r="H24" s="23"/>
      <c r="I24" s="169"/>
      <c r="J24" s="168"/>
      <c r="K24" s="170"/>
    </row>
    <row r="25" spans="2:11" s="32" customFormat="1" ht="6.75" customHeight="1">
      <c r="B25" s="25"/>
      <c r="C25" s="26"/>
      <c r="D25" s="26"/>
      <c r="E25" s="26"/>
      <c r="F25" s="26"/>
      <c r="G25" s="26"/>
      <c r="H25" s="26"/>
      <c r="I25" s="163"/>
      <c r="J25" s="26"/>
      <c r="K25" s="31"/>
    </row>
    <row r="26" spans="2:11" s="32" customFormat="1" ht="6.75" customHeight="1">
      <c r="B26" s="25"/>
      <c r="C26" s="26"/>
      <c r="D26" s="58"/>
      <c r="E26" s="58"/>
      <c r="F26" s="58"/>
      <c r="G26" s="58"/>
      <c r="H26" s="58"/>
      <c r="I26" s="172"/>
      <c r="J26" s="58"/>
      <c r="K26" s="173"/>
    </row>
    <row r="27" spans="2:11" s="32" customFormat="1" ht="24.75" customHeight="1">
      <c r="B27" s="25"/>
      <c r="C27" s="26"/>
      <c r="D27" s="174" t="s">
        <v>50</v>
      </c>
      <c r="E27" s="26"/>
      <c r="F27" s="26"/>
      <c r="G27" s="26"/>
      <c r="H27" s="26"/>
      <c r="I27" s="163"/>
      <c r="J27" s="256">
        <f>ROUNDUP(J85,2)</f>
        <v>0</v>
      </c>
      <c r="K27" s="31"/>
    </row>
    <row r="28" spans="2:11" s="32" customFormat="1" ht="6.75" customHeight="1">
      <c r="B28" s="25"/>
      <c r="C28" s="26"/>
      <c r="D28" s="58"/>
      <c r="E28" s="58"/>
      <c r="F28" s="58"/>
      <c r="G28" s="58"/>
      <c r="H28" s="58"/>
      <c r="I28" s="172"/>
      <c r="J28" s="58"/>
      <c r="K28" s="173"/>
    </row>
    <row r="29" spans="2:11" s="32" customFormat="1" ht="14.25" customHeight="1">
      <c r="B29" s="25"/>
      <c r="C29" s="26"/>
      <c r="D29" s="26"/>
      <c r="E29" s="26"/>
      <c r="F29" s="257" t="s">
        <v>52</v>
      </c>
      <c r="G29" s="26"/>
      <c r="H29" s="26"/>
      <c r="I29" s="258" t="s">
        <v>51</v>
      </c>
      <c r="J29" s="257" t="s">
        <v>53</v>
      </c>
      <c r="K29" s="31"/>
    </row>
    <row r="30" spans="2:11" s="32" customFormat="1" ht="14.25" customHeight="1">
      <c r="B30" s="25"/>
      <c r="C30" s="26"/>
      <c r="D30" s="225" t="s">
        <v>54</v>
      </c>
      <c r="E30" s="225" t="s">
        <v>55</v>
      </c>
      <c r="F30" s="259">
        <f>ROUNDUP(SUM(BE85:BE475),2)</f>
        <v>0</v>
      </c>
      <c r="G30" s="26"/>
      <c r="H30" s="26"/>
      <c r="I30" s="260">
        <v>0.21</v>
      </c>
      <c r="J30" s="259">
        <f>ROUNDUP(ROUNDUP((SUM(BE85:BE475)),2)*I30,1)</f>
        <v>0</v>
      </c>
      <c r="K30" s="31"/>
    </row>
    <row r="31" spans="2:11" s="32" customFormat="1" ht="14.25" customHeight="1">
      <c r="B31" s="25"/>
      <c r="C31" s="26"/>
      <c r="D31" s="26"/>
      <c r="E31" s="225" t="s">
        <v>56</v>
      </c>
      <c r="F31" s="259">
        <f>ROUNDUP(SUM(BF85:BF475),2)</f>
        <v>0</v>
      </c>
      <c r="G31" s="26"/>
      <c r="H31" s="26"/>
      <c r="I31" s="260">
        <v>0.15</v>
      </c>
      <c r="J31" s="259">
        <f>ROUNDUP(ROUNDUP((SUM(BF85:BF475)),2)*I31,1)</f>
        <v>0</v>
      </c>
      <c r="K31" s="31"/>
    </row>
    <row r="32" spans="2:11" s="32" customFormat="1" ht="14.25" customHeight="1" hidden="1">
      <c r="B32" s="25"/>
      <c r="C32" s="26"/>
      <c r="D32" s="26"/>
      <c r="E32" s="225" t="s">
        <v>57</v>
      </c>
      <c r="F32" s="259">
        <f>ROUNDUP(SUM(BG85:BG475),2)</f>
        <v>0</v>
      </c>
      <c r="G32" s="26"/>
      <c r="H32" s="26"/>
      <c r="I32" s="260">
        <v>0.21</v>
      </c>
      <c r="J32" s="259">
        <v>0</v>
      </c>
      <c r="K32" s="31"/>
    </row>
    <row r="33" spans="2:11" s="32" customFormat="1" ht="14.25" customHeight="1" hidden="1">
      <c r="B33" s="25"/>
      <c r="C33" s="26"/>
      <c r="D33" s="26"/>
      <c r="E33" s="225" t="s">
        <v>58</v>
      </c>
      <c r="F33" s="259">
        <f>ROUNDUP(SUM(BH85:BH475),2)</f>
        <v>0</v>
      </c>
      <c r="G33" s="26"/>
      <c r="H33" s="26"/>
      <c r="I33" s="260">
        <v>0.15</v>
      </c>
      <c r="J33" s="259">
        <v>0</v>
      </c>
      <c r="K33" s="31"/>
    </row>
    <row r="34" spans="2:11" s="32" customFormat="1" ht="14.25" customHeight="1" hidden="1">
      <c r="B34" s="25"/>
      <c r="C34" s="26"/>
      <c r="D34" s="26"/>
      <c r="E34" s="225" t="s">
        <v>59</v>
      </c>
      <c r="F34" s="259">
        <f>ROUNDUP(SUM(BI85:BI475),2)</f>
        <v>0</v>
      </c>
      <c r="G34" s="26"/>
      <c r="H34" s="26"/>
      <c r="I34" s="260">
        <v>0</v>
      </c>
      <c r="J34" s="259">
        <v>0</v>
      </c>
      <c r="K34" s="31"/>
    </row>
    <row r="35" spans="2:11" s="32" customFormat="1" ht="6.75" customHeight="1">
      <c r="B35" s="25"/>
      <c r="C35" s="26"/>
      <c r="D35" s="26"/>
      <c r="E35" s="26"/>
      <c r="F35" s="26"/>
      <c r="G35" s="26"/>
      <c r="H35" s="26"/>
      <c r="I35" s="163"/>
      <c r="J35" s="26"/>
      <c r="K35" s="31"/>
    </row>
    <row r="36" spans="2:11" s="32" customFormat="1" ht="24.75" customHeight="1">
      <c r="B36" s="25"/>
      <c r="C36" s="175"/>
      <c r="D36" s="176" t="s">
        <v>60</v>
      </c>
      <c r="E36" s="63"/>
      <c r="F36" s="63"/>
      <c r="G36" s="177" t="s">
        <v>61</v>
      </c>
      <c r="H36" s="178" t="s">
        <v>62</v>
      </c>
      <c r="I36" s="179"/>
      <c r="J36" s="180">
        <f>SUM(J27:J34)</f>
        <v>0</v>
      </c>
      <c r="K36" s="181"/>
    </row>
    <row r="37" spans="2:11" s="32" customFormat="1" ht="14.25" customHeight="1">
      <c r="B37" s="42"/>
      <c r="C37" s="43"/>
      <c r="D37" s="43"/>
      <c r="E37" s="43"/>
      <c r="F37" s="43"/>
      <c r="G37" s="43"/>
      <c r="H37" s="43"/>
      <c r="I37" s="182"/>
      <c r="J37" s="43"/>
      <c r="K37" s="44"/>
    </row>
    <row r="41" spans="2:11" s="32" customFormat="1" ht="6.75" customHeight="1">
      <c r="B41" s="45"/>
      <c r="C41" s="46"/>
      <c r="D41" s="46"/>
      <c r="E41" s="46"/>
      <c r="F41" s="46"/>
      <c r="G41" s="46"/>
      <c r="H41" s="46"/>
      <c r="I41" s="183"/>
      <c r="J41" s="46"/>
      <c r="K41" s="184"/>
    </row>
    <row r="42" spans="2:11" s="32" customFormat="1" ht="36.75" customHeight="1">
      <c r="B42" s="25"/>
      <c r="C42" s="11" t="s">
        <v>1423</v>
      </c>
      <c r="D42" s="26"/>
      <c r="E42" s="26"/>
      <c r="F42" s="26"/>
      <c r="G42" s="26"/>
      <c r="H42" s="26"/>
      <c r="I42" s="163"/>
      <c r="J42" s="26"/>
      <c r="K42" s="31"/>
    </row>
    <row r="43" spans="2:11" s="32" customFormat="1" ht="6.75" customHeight="1">
      <c r="B43" s="25"/>
      <c r="C43" s="26"/>
      <c r="D43" s="26"/>
      <c r="E43" s="26"/>
      <c r="F43" s="26"/>
      <c r="G43" s="26"/>
      <c r="H43" s="26"/>
      <c r="I43" s="163"/>
      <c r="J43" s="26"/>
      <c r="K43" s="31"/>
    </row>
    <row r="44" spans="2:11" s="32" customFormat="1" ht="14.25" customHeight="1">
      <c r="B44" s="25"/>
      <c r="C44" s="17" t="s">
        <v>19</v>
      </c>
      <c r="D44" s="26"/>
      <c r="E44" s="26"/>
      <c r="F44" s="26"/>
      <c r="G44" s="26"/>
      <c r="H44" s="26"/>
      <c r="I44" s="163"/>
      <c r="J44" s="26"/>
      <c r="K44" s="31"/>
    </row>
    <row r="45" spans="2:11" s="32" customFormat="1" ht="16.5" customHeight="1">
      <c r="B45" s="25"/>
      <c r="C45" s="26"/>
      <c r="D45" s="26"/>
      <c r="E45" s="23" t="str">
        <f>E7</f>
        <v>Rekonstrukce kanalizace ul. Soukenická, Valchařská a Gorkého</v>
      </c>
      <c r="F45" s="13"/>
      <c r="G45" s="13"/>
      <c r="H45" s="13"/>
      <c r="I45" s="163"/>
      <c r="J45" s="26"/>
      <c r="K45" s="31"/>
    </row>
    <row r="46" spans="2:11" s="32" customFormat="1" ht="14.25" customHeight="1">
      <c r="B46" s="25"/>
      <c r="C46" s="17" t="s">
        <v>110</v>
      </c>
      <c r="D46" s="26"/>
      <c r="E46" s="26"/>
      <c r="F46" s="26"/>
      <c r="G46" s="26"/>
      <c r="H46" s="26"/>
      <c r="I46" s="163"/>
      <c r="J46" s="26"/>
      <c r="K46" s="31"/>
    </row>
    <row r="47" spans="2:11" s="32" customFormat="1" ht="17.25" customHeight="1">
      <c r="B47" s="25"/>
      <c r="C47" s="26"/>
      <c r="D47" s="26"/>
      <c r="E47" s="164" t="str">
        <f>E9</f>
        <v>SO 03 - Kanalizace ul. Valchařská</v>
      </c>
      <c r="F47" s="165"/>
      <c r="G47" s="165"/>
      <c r="H47" s="165"/>
      <c r="I47" s="163"/>
      <c r="J47" s="26"/>
      <c r="K47" s="31"/>
    </row>
    <row r="48" spans="2:11" s="32" customFormat="1" ht="6.75" customHeight="1">
      <c r="B48" s="25"/>
      <c r="C48" s="26"/>
      <c r="D48" s="26"/>
      <c r="E48" s="26"/>
      <c r="F48" s="26"/>
      <c r="G48" s="26"/>
      <c r="H48" s="26"/>
      <c r="I48" s="163"/>
      <c r="J48" s="26"/>
      <c r="K48" s="31"/>
    </row>
    <row r="49" spans="2:11" s="32" customFormat="1" ht="18" customHeight="1">
      <c r="B49" s="25"/>
      <c r="C49" s="17" t="s">
        <v>27</v>
      </c>
      <c r="D49" s="26"/>
      <c r="E49" s="26"/>
      <c r="F49" s="17" t="str">
        <f>F12</f>
        <v>Ostrava</v>
      </c>
      <c r="G49" s="26"/>
      <c r="H49" s="26"/>
      <c r="I49" s="91" t="s">
        <v>29</v>
      </c>
      <c r="J49" s="166" t="str">
        <f>IF(J12="","",J12)</f>
        <v>28. 9. 2017</v>
      </c>
      <c r="K49" s="31"/>
    </row>
    <row r="50" spans="2:11" s="32" customFormat="1" ht="6.75" customHeight="1">
      <c r="B50" s="25"/>
      <c r="C50" s="26"/>
      <c r="D50" s="26"/>
      <c r="E50" s="26"/>
      <c r="F50" s="26"/>
      <c r="G50" s="26"/>
      <c r="H50" s="26"/>
      <c r="I50" s="163"/>
      <c r="J50" s="26"/>
      <c r="K50" s="31"/>
    </row>
    <row r="51" spans="2:11" s="32" customFormat="1" ht="13.5">
      <c r="B51" s="25"/>
      <c r="C51" s="17" t="s">
        <v>35</v>
      </c>
      <c r="D51" s="26"/>
      <c r="E51" s="26"/>
      <c r="F51" s="17" t="str">
        <f>E15</f>
        <v>Statutární město Ostrava</v>
      </c>
      <c r="G51" s="26"/>
      <c r="H51" s="26"/>
      <c r="I51" s="91" t="s">
        <v>43</v>
      </c>
      <c r="J51" s="23" t="str">
        <f>E21</f>
        <v>Koneko,spol.s r.o.(ÚRS2017/2-KROS4)</v>
      </c>
      <c r="K51" s="31"/>
    </row>
    <row r="52" spans="2:11" s="32" customFormat="1" ht="14.25" customHeight="1">
      <c r="B52" s="25"/>
      <c r="C52" s="17" t="s">
        <v>41</v>
      </c>
      <c r="D52" s="26"/>
      <c r="E52" s="26"/>
      <c r="F52" s="17">
        <f>IF(E18="","",E18)</f>
      </c>
      <c r="G52" s="26"/>
      <c r="H52" s="26"/>
      <c r="I52" s="163"/>
      <c r="J52" s="185"/>
      <c r="K52" s="31"/>
    </row>
    <row r="53" spans="2:11" s="32" customFormat="1" ht="9.75" customHeight="1">
      <c r="B53" s="25"/>
      <c r="C53" s="26"/>
      <c r="D53" s="26"/>
      <c r="E53" s="26"/>
      <c r="F53" s="26"/>
      <c r="G53" s="26"/>
      <c r="H53" s="26"/>
      <c r="I53" s="163"/>
      <c r="J53" s="26"/>
      <c r="K53" s="31"/>
    </row>
    <row r="54" spans="2:11" s="32" customFormat="1" ht="29.25" customHeight="1">
      <c r="B54" s="25"/>
      <c r="C54" s="186" t="s">
        <v>115</v>
      </c>
      <c r="D54" s="175"/>
      <c r="E54" s="175"/>
      <c r="F54" s="175"/>
      <c r="G54" s="175"/>
      <c r="H54" s="175"/>
      <c r="I54" s="187"/>
      <c r="J54" s="188" t="s">
        <v>116</v>
      </c>
      <c r="K54" s="189"/>
    </row>
    <row r="55" spans="2:11" s="32" customFormat="1" ht="9.75" customHeight="1">
      <c r="B55" s="25"/>
      <c r="C55" s="26"/>
      <c r="D55" s="26"/>
      <c r="E55" s="26"/>
      <c r="F55" s="26"/>
      <c r="G55" s="26"/>
      <c r="H55" s="26"/>
      <c r="I55" s="163"/>
      <c r="J55" s="26"/>
      <c r="K55" s="31"/>
    </row>
    <row r="56" spans="2:47" s="32" customFormat="1" ht="29.25" customHeight="1">
      <c r="B56" s="25"/>
      <c r="C56" s="261" t="s">
        <v>117</v>
      </c>
      <c r="D56" s="26"/>
      <c r="E56" s="26"/>
      <c r="F56" s="26"/>
      <c r="G56" s="26"/>
      <c r="H56" s="26"/>
      <c r="I56" s="163"/>
      <c r="J56" s="256">
        <f>J85</f>
        <v>0</v>
      </c>
      <c r="K56" s="31"/>
      <c r="AU56" s="5" t="s">
        <v>118</v>
      </c>
    </row>
    <row r="57" spans="2:11" s="269" customFormat="1" ht="24.75" customHeight="1">
      <c r="B57" s="262"/>
      <c r="C57" s="263"/>
      <c r="D57" s="264" t="s">
        <v>119</v>
      </c>
      <c r="E57" s="265"/>
      <c r="F57" s="265"/>
      <c r="G57" s="265"/>
      <c r="H57" s="265"/>
      <c r="I57" s="266"/>
      <c r="J57" s="267">
        <f>J86</f>
        <v>0</v>
      </c>
      <c r="K57" s="268"/>
    </row>
    <row r="58" spans="2:11" s="277" customFormat="1" ht="19.5" customHeight="1">
      <c r="B58" s="270"/>
      <c r="C58" s="271"/>
      <c r="D58" s="272" t="s">
        <v>120</v>
      </c>
      <c r="E58" s="273"/>
      <c r="F58" s="273"/>
      <c r="G58" s="273"/>
      <c r="H58" s="273"/>
      <c r="I58" s="274"/>
      <c r="J58" s="275">
        <f>J87</f>
        <v>0</v>
      </c>
      <c r="K58" s="276"/>
    </row>
    <row r="59" spans="2:11" s="277" customFormat="1" ht="19.5" customHeight="1">
      <c r="B59" s="270"/>
      <c r="C59" s="271"/>
      <c r="D59" s="272" t="s">
        <v>122</v>
      </c>
      <c r="E59" s="273"/>
      <c r="F59" s="273"/>
      <c r="G59" s="273"/>
      <c r="H59" s="273"/>
      <c r="I59" s="274"/>
      <c r="J59" s="275">
        <f>J246</f>
        <v>0</v>
      </c>
      <c r="K59" s="276"/>
    </row>
    <row r="60" spans="2:11" s="277" customFormat="1" ht="19.5" customHeight="1">
      <c r="B60" s="270"/>
      <c r="C60" s="271"/>
      <c r="D60" s="272" t="s">
        <v>123</v>
      </c>
      <c r="E60" s="273"/>
      <c r="F60" s="273"/>
      <c r="G60" s="273"/>
      <c r="H60" s="273"/>
      <c r="I60" s="274"/>
      <c r="J60" s="275">
        <f>J274</f>
        <v>0</v>
      </c>
      <c r="K60" s="276"/>
    </row>
    <row r="61" spans="2:11" s="277" customFormat="1" ht="19.5" customHeight="1">
      <c r="B61" s="270"/>
      <c r="C61" s="271"/>
      <c r="D61" s="272" t="s">
        <v>124</v>
      </c>
      <c r="E61" s="273"/>
      <c r="F61" s="273"/>
      <c r="G61" s="273"/>
      <c r="H61" s="273"/>
      <c r="I61" s="274"/>
      <c r="J61" s="275">
        <f>J331</f>
        <v>0</v>
      </c>
      <c r="K61" s="276"/>
    </row>
    <row r="62" spans="2:11" s="277" customFormat="1" ht="19.5" customHeight="1">
      <c r="B62" s="270"/>
      <c r="C62" s="271"/>
      <c r="D62" s="272" t="s">
        <v>125</v>
      </c>
      <c r="E62" s="273"/>
      <c r="F62" s="273"/>
      <c r="G62" s="273"/>
      <c r="H62" s="273"/>
      <c r="I62" s="274"/>
      <c r="J62" s="275">
        <f>J414</f>
        <v>0</v>
      </c>
      <c r="K62" s="276"/>
    </row>
    <row r="63" spans="2:11" s="277" customFormat="1" ht="19.5" customHeight="1">
      <c r="B63" s="270"/>
      <c r="C63" s="271"/>
      <c r="D63" s="272" t="s">
        <v>126</v>
      </c>
      <c r="E63" s="273"/>
      <c r="F63" s="273"/>
      <c r="G63" s="273"/>
      <c r="H63" s="273"/>
      <c r="I63" s="274"/>
      <c r="J63" s="275">
        <f>J458</f>
        <v>0</v>
      </c>
      <c r="K63" s="276"/>
    </row>
    <row r="64" spans="2:11" s="269" customFormat="1" ht="24.75" customHeight="1">
      <c r="B64" s="262"/>
      <c r="C64" s="263"/>
      <c r="D64" s="264" t="s">
        <v>127</v>
      </c>
      <c r="E64" s="265"/>
      <c r="F64" s="265"/>
      <c r="G64" s="265"/>
      <c r="H64" s="265"/>
      <c r="I64" s="266"/>
      <c r="J64" s="267">
        <f>J461</f>
        <v>0</v>
      </c>
      <c r="K64" s="268"/>
    </row>
    <row r="65" spans="2:11" s="277" customFormat="1" ht="19.5" customHeight="1">
      <c r="B65" s="270"/>
      <c r="C65" s="271"/>
      <c r="D65" s="272" t="s">
        <v>128</v>
      </c>
      <c r="E65" s="273"/>
      <c r="F65" s="273"/>
      <c r="G65" s="273"/>
      <c r="H65" s="273"/>
      <c r="I65" s="274"/>
      <c r="J65" s="275">
        <f>J462</f>
        <v>0</v>
      </c>
      <c r="K65" s="276"/>
    </row>
    <row r="66" spans="2:11" s="32" customFormat="1" ht="21.75" customHeight="1">
      <c r="B66" s="25"/>
      <c r="C66" s="26"/>
      <c r="D66" s="26"/>
      <c r="E66" s="26"/>
      <c r="F66" s="26"/>
      <c r="G66" s="26"/>
      <c r="H66" s="26"/>
      <c r="I66" s="163"/>
      <c r="J66" s="26"/>
      <c r="K66" s="31"/>
    </row>
    <row r="67" spans="2:11" s="32" customFormat="1" ht="6.75" customHeight="1">
      <c r="B67" s="42"/>
      <c r="C67" s="43"/>
      <c r="D67" s="43"/>
      <c r="E67" s="43"/>
      <c r="F67" s="43"/>
      <c r="G67" s="43"/>
      <c r="H67" s="43"/>
      <c r="I67" s="182"/>
      <c r="J67" s="43"/>
      <c r="K67" s="44"/>
    </row>
    <row r="71" spans="2:12" s="32" customFormat="1" ht="6.75" customHeight="1">
      <c r="B71" s="45"/>
      <c r="C71" s="46"/>
      <c r="D71" s="46"/>
      <c r="E71" s="46"/>
      <c r="F71" s="46"/>
      <c r="G71" s="46"/>
      <c r="H71" s="46"/>
      <c r="I71" s="183"/>
      <c r="J71" s="46"/>
      <c r="K71" s="46"/>
      <c r="L71" s="25"/>
    </row>
    <row r="72" spans="2:12" s="32" customFormat="1" ht="36.75" customHeight="1">
      <c r="B72" s="25"/>
      <c r="C72" s="47" t="s">
        <v>1424</v>
      </c>
      <c r="L72" s="25"/>
    </row>
    <row r="73" spans="2:12" s="32" customFormat="1" ht="6.75" customHeight="1">
      <c r="B73" s="25"/>
      <c r="L73" s="25"/>
    </row>
    <row r="74" spans="2:12" s="32" customFormat="1" ht="14.25" customHeight="1">
      <c r="B74" s="25"/>
      <c r="C74" s="191" t="s">
        <v>19</v>
      </c>
      <c r="L74" s="25"/>
    </row>
    <row r="75" spans="2:12" s="32" customFormat="1" ht="16.5" customHeight="1">
      <c r="B75" s="25"/>
      <c r="E75" s="278" t="str">
        <f>E7</f>
        <v>Rekonstrukce kanalizace ul. Soukenická, Valchařská a Gorkého</v>
      </c>
      <c r="F75" s="279"/>
      <c r="G75" s="279"/>
      <c r="H75" s="279"/>
      <c r="L75" s="25"/>
    </row>
    <row r="76" spans="2:12" s="32" customFormat="1" ht="14.25" customHeight="1">
      <c r="B76" s="25"/>
      <c r="C76" s="191" t="s">
        <v>110</v>
      </c>
      <c r="L76" s="25"/>
    </row>
    <row r="77" spans="2:12" s="32" customFormat="1" ht="17.25" customHeight="1">
      <c r="B77" s="25"/>
      <c r="E77" s="53" t="str">
        <f>E9</f>
        <v>SO 03 - Kanalizace ul. Valchařská</v>
      </c>
      <c r="F77" s="190"/>
      <c r="G77" s="190"/>
      <c r="H77" s="190"/>
      <c r="L77" s="25"/>
    </row>
    <row r="78" spans="2:12" s="32" customFormat="1" ht="6.75" customHeight="1">
      <c r="B78" s="25"/>
      <c r="L78" s="25"/>
    </row>
    <row r="79" spans="2:12" s="32" customFormat="1" ht="18" customHeight="1">
      <c r="B79" s="25"/>
      <c r="C79" s="191" t="s">
        <v>27</v>
      </c>
      <c r="F79" s="191" t="str">
        <f>F12</f>
        <v>Ostrava</v>
      </c>
      <c r="I79" s="110" t="s">
        <v>29</v>
      </c>
      <c r="J79" s="192" t="str">
        <f>IF(J12="","",J12)</f>
        <v>28. 9. 2017</v>
      </c>
      <c r="L79" s="25"/>
    </row>
    <row r="80" spans="2:12" s="32" customFormat="1" ht="6.75" customHeight="1">
      <c r="B80" s="25"/>
      <c r="L80" s="25"/>
    </row>
    <row r="81" spans="2:12" s="32" customFormat="1" ht="13.5">
      <c r="B81" s="25"/>
      <c r="C81" s="191" t="s">
        <v>35</v>
      </c>
      <c r="F81" s="191" t="str">
        <f>E15</f>
        <v>Statutární město Ostrava</v>
      </c>
      <c r="I81" s="110" t="s">
        <v>43</v>
      </c>
      <c r="J81" s="191" t="str">
        <f>E21</f>
        <v>Koneko,spol.s r.o.(ÚRS2017/2-KROS4)</v>
      </c>
      <c r="L81" s="25"/>
    </row>
    <row r="82" spans="2:12" s="32" customFormat="1" ht="14.25" customHeight="1">
      <c r="B82" s="25"/>
      <c r="C82" s="191" t="s">
        <v>41</v>
      </c>
      <c r="F82" s="191">
        <f>IF(E18="","",E18)</f>
      </c>
      <c r="L82" s="25"/>
    </row>
    <row r="83" spans="2:12" s="32" customFormat="1" ht="9.75" customHeight="1">
      <c r="B83" s="25"/>
      <c r="L83" s="25"/>
    </row>
    <row r="84" spans="2:20" s="198" customFormat="1" ht="29.25" customHeight="1">
      <c r="B84" s="193"/>
      <c r="C84" s="194" t="s">
        <v>129</v>
      </c>
      <c r="D84" s="195" t="s">
        <v>68</v>
      </c>
      <c r="E84" s="195" t="s">
        <v>64</v>
      </c>
      <c r="F84" s="195" t="s">
        <v>130</v>
      </c>
      <c r="G84" s="195" t="s">
        <v>131</v>
      </c>
      <c r="H84" s="195" t="s">
        <v>132</v>
      </c>
      <c r="I84" s="196" t="s">
        <v>133</v>
      </c>
      <c r="J84" s="195" t="s">
        <v>116</v>
      </c>
      <c r="K84" s="197" t="s">
        <v>134</v>
      </c>
      <c r="L84" s="193"/>
      <c r="M84" s="231" t="s">
        <v>135</v>
      </c>
      <c r="N84" s="232" t="s">
        <v>54</v>
      </c>
      <c r="O84" s="232" t="s">
        <v>136</v>
      </c>
      <c r="P84" s="232" t="s">
        <v>137</v>
      </c>
      <c r="Q84" s="232" t="s">
        <v>138</v>
      </c>
      <c r="R84" s="232" t="s">
        <v>139</v>
      </c>
      <c r="S84" s="232" t="s">
        <v>140</v>
      </c>
      <c r="T84" s="233" t="s">
        <v>141</v>
      </c>
    </row>
    <row r="85" spans="2:63" s="32" customFormat="1" ht="29.25" customHeight="1">
      <c r="B85" s="25"/>
      <c r="C85" s="51" t="s">
        <v>117</v>
      </c>
      <c r="J85" s="280">
        <f>BK85</f>
        <v>0</v>
      </c>
      <c r="L85" s="25"/>
      <c r="M85" s="67"/>
      <c r="N85" s="58"/>
      <c r="O85" s="58"/>
      <c r="P85" s="281">
        <f>P86+P461</f>
        <v>0</v>
      </c>
      <c r="Q85" s="58"/>
      <c r="R85" s="281">
        <f>R86+R461</f>
        <v>843.1634157999999</v>
      </c>
      <c r="S85" s="58"/>
      <c r="T85" s="282">
        <f>T86+T461</f>
        <v>322.03</v>
      </c>
      <c r="AT85" s="5" t="s">
        <v>82</v>
      </c>
      <c r="AU85" s="5" t="s">
        <v>118</v>
      </c>
      <c r="BK85" s="199">
        <f>BK86+BK461</f>
        <v>0</v>
      </c>
    </row>
    <row r="86" spans="2:63" s="284" customFormat="1" ht="36.75" customHeight="1">
      <c r="B86" s="283"/>
      <c r="D86" s="285" t="s">
        <v>82</v>
      </c>
      <c r="E86" s="286" t="s">
        <v>142</v>
      </c>
      <c r="F86" s="286" t="s">
        <v>143</v>
      </c>
      <c r="I86" s="287"/>
      <c r="J86" s="288">
        <f>BK86</f>
        <v>0</v>
      </c>
      <c r="L86" s="283"/>
      <c r="M86" s="289"/>
      <c r="N86" s="290"/>
      <c r="O86" s="290"/>
      <c r="P86" s="291">
        <f>P87+P246+P274+P331+P414+P458</f>
        <v>0</v>
      </c>
      <c r="Q86" s="290"/>
      <c r="R86" s="291">
        <f>R87+R246+R274+R331+R414+R458</f>
        <v>843.1634157999999</v>
      </c>
      <c r="S86" s="290"/>
      <c r="T86" s="292">
        <f>T87+T246+T274+T331+T414+T458</f>
        <v>322.03</v>
      </c>
      <c r="AR86" s="285" t="s">
        <v>26</v>
      </c>
      <c r="AT86" s="293" t="s">
        <v>82</v>
      </c>
      <c r="AU86" s="293" t="s">
        <v>83</v>
      </c>
      <c r="AY86" s="285" t="s">
        <v>144</v>
      </c>
      <c r="BK86" s="208">
        <f>BK87+BK246+BK274+BK331+BK414+BK458</f>
        <v>0</v>
      </c>
    </row>
    <row r="87" spans="2:63" s="284" customFormat="1" ht="19.5" customHeight="1">
      <c r="B87" s="283"/>
      <c r="D87" s="285" t="s">
        <v>82</v>
      </c>
      <c r="E87" s="294" t="s">
        <v>26</v>
      </c>
      <c r="F87" s="294" t="s">
        <v>145</v>
      </c>
      <c r="I87" s="287"/>
      <c r="J87" s="295">
        <f>BK87</f>
        <v>0</v>
      </c>
      <c r="L87" s="283"/>
      <c r="M87" s="289"/>
      <c r="N87" s="290"/>
      <c r="O87" s="290"/>
      <c r="P87" s="291">
        <f>SUM(P88:P245)</f>
        <v>0</v>
      </c>
      <c r="Q87" s="290"/>
      <c r="R87" s="291">
        <f>SUM(R88:R245)</f>
        <v>676.6147339999999</v>
      </c>
      <c r="S87" s="290"/>
      <c r="T87" s="292">
        <f>SUM(T88:T245)</f>
        <v>322.03</v>
      </c>
      <c r="AR87" s="285" t="s">
        <v>26</v>
      </c>
      <c r="AT87" s="293" t="s">
        <v>82</v>
      </c>
      <c r="AU87" s="293" t="s">
        <v>26</v>
      </c>
      <c r="AY87" s="285" t="s">
        <v>144</v>
      </c>
      <c r="BK87" s="208">
        <f>SUM(BK88:BK245)</f>
        <v>0</v>
      </c>
    </row>
    <row r="88" spans="2:65" s="32" customFormat="1" ht="25.5" customHeight="1">
      <c r="B88" s="200"/>
      <c r="C88" s="201" t="s">
        <v>26</v>
      </c>
      <c r="D88" s="201" t="s">
        <v>146</v>
      </c>
      <c r="E88" s="202" t="s">
        <v>147</v>
      </c>
      <c r="F88" s="203" t="s">
        <v>148</v>
      </c>
      <c r="G88" s="204" t="s">
        <v>149</v>
      </c>
      <c r="H88" s="205">
        <v>25</v>
      </c>
      <c r="I88" s="206"/>
      <c r="J88" s="207">
        <f>ROUND(I88*H88,2)</f>
        <v>0</v>
      </c>
      <c r="K88" s="203" t="s">
        <v>1525</v>
      </c>
      <c r="L88" s="25"/>
      <c r="M88" s="296" t="s">
        <v>5</v>
      </c>
      <c r="N88" s="297" t="s">
        <v>55</v>
      </c>
      <c r="O88" s="26"/>
      <c r="P88" s="298">
        <f>O88*H88</f>
        <v>0</v>
      </c>
      <c r="Q88" s="298">
        <v>0</v>
      </c>
      <c r="R88" s="298">
        <f>Q88*H88</f>
        <v>0</v>
      </c>
      <c r="S88" s="298">
        <v>0.255</v>
      </c>
      <c r="T88" s="299">
        <f>S88*H88</f>
        <v>6.375</v>
      </c>
      <c r="AR88" s="5" t="s">
        <v>150</v>
      </c>
      <c r="AT88" s="5" t="s">
        <v>146</v>
      </c>
      <c r="AU88" s="5" t="s">
        <v>25</v>
      </c>
      <c r="AY88" s="5" t="s">
        <v>144</v>
      </c>
      <c r="BE88" s="208">
        <f>IF(N88="základní",J88,0)</f>
        <v>0</v>
      </c>
      <c r="BF88" s="208">
        <f>IF(N88="snížená",J88,0)</f>
        <v>0</v>
      </c>
      <c r="BG88" s="208">
        <f>IF(N88="zákl. přenesená",J88,0)</f>
        <v>0</v>
      </c>
      <c r="BH88" s="208">
        <f>IF(N88="sníž. přenesená",J88,0)</f>
        <v>0</v>
      </c>
      <c r="BI88" s="208">
        <f>IF(N88="nulová",J88,0)</f>
        <v>0</v>
      </c>
      <c r="BJ88" s="5" t="s">
        <v>26</v>
      </c>
      <c r="BK88" s="208">
        <f>ROUND(I88*H88,2)</f>
        <v>0</v>
      </c>
      <c r="BL88" s="5" t="s">
        <v>150</v>
      </c>
      <c r="BM88" s="5" t="s">
        <v>151</v>
      </c>
    </row>
    <row r="89" spans="2:47" s="32" customFormat="1" ht="22.5">
      <c r="B89" s="25"/>
      <c r="D89" s="300" t="s">
        <v>152</v>
      </c>
      <c r="F89" s="301" t="s">
        <v>1027</v>
      </c>
      <c r="I89" s="209"/>
      <c r="L89" s="25"/>
      <c r="M89" s="210"/>
      <c r="N89" s="26"/>
      <c r="O89" s="26"/>
      <c r="P89" s="26"/>
      <c r="Q89" s="26"/>
      <c r="R89" s="26"/>
      <c r="S89" s="26"/>
      <c r="T89" s="60"/>
      <c r="AT89" s="5" t="s">
        <v>152</v>
      </c>
      <c r="AU89" s="5" t="s">
        <v>25</v>
      </c>
    </row>
    <row r="90" spans="2:51" s="32" customFormat="1" ht="12.75">
      <c r="B90" s="25"/>
      <c r="D90" s="300" t="s">
        <v>154</v>
      </c>
      <c r="E90" s="5" t="s">
        <v>5</v>
      </c>
      <c r="F90" s="302" t="s">
        <v>1028</v>
      </c>
      <c r="H90" s="303">
        <v>26.55</v>
      </c>
      <c r="I90" s="209"/>
      <c r="L90" s="25"/>
      <c r="M90" s="210"/>
      <c r="N90" s="26"/>
      <c r="O90" s="26"/>
      <c r="P90" s="26"/>
      <c r="Q90" s="26"/>
      <c r="R90" s="26"/>
      <c r="S90" s="26"/>
      <c r="T90" s="60"/>
      <c r="AT90" s="5" t="s">
        <v>154</v>
      </c>
      <c r="AU90" s="5" t="s">
        <v>25</v>
      </c>
      <c r="AV90" s="32" t="s">
        <v>25</v>
      </c>
      <c r="AW90" s="32" t="s">
        <v>47</v>
      </c>
      <c r="AX90" s="32" t="s">
        <v>83</v>
      </c>
      <c r="AY90" s="5" t="s">
        <v>144</v>
      </c>
    </row>
    <row r="91" spans="2:51" s="32" customFormat="1" ht="12.75">
      <c r="B91" s="25"/>
      <c r="D91" s="300" t="s">
        <v>154</v>
      </c>
      <c r="E91" s="5" t="s">
        <v>5</v>
      </c>
      <c r="F91" s="302" t="s">
        <v>300</v>
      </c>
      <c r="H91" s="303">
        <v>25</v>
      </c>
      <c r="I91" s="209"/>
      <c r="L91" s="25"/>
      <c r="M91" s="210"/>
      <c r="N91" s="26"/>
      <c r="O91" s="26"/>
      <c r="P91" s="26"/>
      <c r="Q91" s="26"/>
      <c r="R91" s="26"/>
      <c r="S91" s="26"/>
      <c r="T91" s="60"/>
      <c r="AT91" s="5" t="s">
        <v>154</v>
      </c>
      <c r="AU91" s="5" t="s">
        <v>25</v>
      </c>
      <c r="AV91" s="32" t="s">
        <v>25</v>
      </c>
      <c r="AW91" s="32" t="s">
        <v>47</v>
      </c>
      <c r="AX91" s="32" t="s">
        <v>26</v>
      </c>
      <c r="AY91" s="5" t="s">
        <v>144</v>
      </c>
    </row>
    <row r="92" spans="2:65" s="32" customFormat="1" ht="16.5" customHeight="1">
      <c r="B92" s="200"/>
      <c r="C92" s="201" t="s">
        <v>25</v>
      </c>
      <c r="D92" s="201" t="s">
        <v>146</v>
      </c>
      <c r="E92" s="202" t="s">
        <v>156</v>
      </c>
      <c r="F92" s="203" t="s">
        <v>157</v>
      </c>
      <c r="G92" s="204" t="s">
        <v>149</v>
      </c>
      <c r="H92" s="205">
        <v>25</v>
      </c>
      <c r="I92" s="206"/>
      <c r="J92" s="207">
        <f>ROUND(I92*H92,2)</f>
        <v>0</v>
      </c>
      <c r="K92" s="203" t="s">
        <v>1525</v>
      </c>
      <c r="L92" s="25"/>
      <c r="M92" s="296" t="s">
        <v>5</v>
      </c>
      <c r="N92" s="297" t="s">
        <v>55</v>
      </c>
      <c r="O92" s="26"/>
      <c r="P92" s="298">
        <f>O92*H92</f>
        <v>0</v>
      </c>
      <c r="Q92" s="298">
        <v>0</v>
      </c>
      <c r="R92" s="298">
        <f>Q92*H92</f>
        <v>0</v>
      </c>
      <c r="S92" s="298">
        <v>0.235</v>
      </c>
      <c r="T92" s="299">
        <f>S92*H92</f>
        <v>5.875</v>
      </c>
      <c r="AR92" s="5" t="s">
        <v>150</v>
      </c>
      <c r="AT92" s="5" t="s">
        <v>146</v>
      </c>
      <c r="AU92" s="5" t="s">
        <v>25</v>
      </c>
      <c r="AY92" s="5" t="s">
        <v>144</v>
      </c>
      <c r="BE92" s="208">
        <f>IF(N92="základní",J92,0)</f>
        <v>0</v>
      </c>
      <c r="BF92" s="208">
        <f>IF(N92="snížená",J92,0)</f>
        <v>0</v>
      </c>
      <c r="BG92" s="208">
        <f>IF(N92="zákl. přenesená",J92,0)</f>
        <v>0</v>
      </c>
      <c r="BH92" s="208">
        <f>IF(N92="sníž. přenesená",J92,0)</f>
        <v>0</v>
      </c>
      <c r="BI92" s="208">
        <f>IF(N92="nulová",J92,0)</f>
        <v>0</v>
      </c>
      <c r="BJ92" s="5" t="s">
        <v>26</v>
      </c>
      <c r="BK92" s="208">
        <f>ROUND(I92*H92,2)</f>
        <v>0</v>
      </c>
      <c r="BL92" s="5" t="s">
        <v>150</v>
      </c>
      <c r="BM92" s="5" t="s">
        <v>1029</v>
      </c>
    </row>
    <row r="93" spans="2:47" s="32" customFormat="1" ht="22.5">
      <c r="B93" s="25"/>
      <c r="D93" s="300" t="s">
        <v>159</v>
      </c>
      <c r="F93" s="214" t="s">
        <v>160</v>
      </c>
      <c r="I93" s="209"/>
      <c r="L93" s="25"/>
      <c r="M93" s="210"/>
      <c r="N93" s="26"/>
      <c r="O93" s="26"/>
      <c r="P93" s="26"/>
      <c r="Q93" s="26"/>
      <c r="R93" s="26"/>
      <c r="S93" s="26"/>
      <c r="T93" s="60"/>
      <c r="AT93" s="5" t="s">
        <v>159</v>
      </c>
      <c r="AU93" s="5" t="s">
        <v>25</v>
      </c>
    </row>
    <row r="94" spans="2:47" s="32" customFormat="1" ht="22.5">
      <c r="B94" s="25"/>
      <c r="D94" s="300" t="s">
        <v>152</v>
      </c>
      <c r="F94" s="301" t="s">
        <v>1027</v>
      </c>
      <c r="I94" s="209"/>
      <c r="L94" s="25"/>
      <c r="M94" s="210"/>
      <c r="N94" s="26"/>
      <c r="O94" s="26"/>
      <c r="P94" s="26"/>
      <c r="Q94" s="26"/>
      <c r="R94" s="26"/>
      <c r="S94" s="26"/>
      <c r="T94" s="60"/>
      <c r="AT94" s="5" t="s">
        <v>152</v>
      </c>
      <c r="AU94" s="5" t="s">
        <v>25</v>
      </c>
    </row>
    <row r="95" spans="2:65" s="32" customFormat="1" ht="16.5" customHeight="1">
      <c r="B95" s="200"/>
      <c r="C95" s="201" t="s">
        <v>161</v>
      </c>
      <c r="D95" s="201" t="s">
        <v>146</v>
      </c>
      <c r="E95" s="202" t="s">
        <v>177</v>
      </c>
      <c r="F95" s="203" t="s">
        <v>178</v>
      </c>
      <c r="G95" s="204" t="s">
        <v>149</v>
      </c>
      <c r="H95" s="205">
        <v>400</v>
      </c>
      <c r="I95" s="206"/>
      <c r="J95" s="207">
        <f>ROUND(I95*H95,2)</f>
        <v>0</v>
      </c>
      <c r="K95" s="203" t="s">
        <v>1525</v>
      </c>
      <c r="L95" s="25"/>
      <c r="M95" s="296" t="s">
        <v>5</v>
      </c>
      <c r="N95" s="297" t="s">
        <v>55</v>
      </c>
      <c r="O95" s="26"/>
      <c r="P95" s="298">
        <f>O95*H95</f>
        <v>0</v>
      </c>
      <c r="Q95" s="298">
        <v>0</v>
      </c>
      <c r="R95" s="298">
        <f>Q95*H95</f>
        <v>0</v>
      </c>
      <c r="S95" s="298">
        <v>0.4</v>
      </c>
      <c r="T95" s="299">
        <f>S95*H95</f>
        <v>160</v>
      </c>
      <c r="AR95" s="5" t="s">
        <v>150</v>
      </c>
      <c r="AT95" s="5" t="s">
        <v>146</v>
      </c>
      <c r="AU95" s="5" t="s">
        <v>25</v>
      </c>
      <c r="AY95" s="5" t="s">
        <v>144</v>
      </c>
      <c r="BE95" s="208">
        <f>IF(N95="základní",J95,0)</f>
        <v>0</v>
      </c>
      <c r="BF95" s="208">
        <f>IF(N95="snížená",J95,0)</f>
        <v>0</v>
      </c>
      <c r="BG95" s="208">
        <f>IF(N95="zákl. přenesená",J95,0)</f>
        <v>0</v>
      </c>
      <c r="BH95" s="208">
        <f>IF(N95="sníž. přenesená",J95,0)</f>
        <v>0</v>
      </c>
      <c r="BI95" s="208">
        <f>IF(N95="nulová",J95,0)</f>
        <v>0</v>
      </c>
      <c r="BJ95" s="5" t="s">
        <v>26</v>
      </c>
      <c r="BK95" s="208">
        <f>ROUND(I95*H95,2)</f>
        <v>0</v>
      </c>
      <c r="BL95" s="5" t="s">
        <v>150</v>
      </c>
      <c r="BM95" s="5" t="s">
        <v>1030</v>
      </c>
    </row>
    <row r="96" spans="2:47" s="32" customFormat="1" ht="22.5">
      <c r="B96" s="25"/>
      <c r="D96" s="300" t="s">
        <v>159</v>
      </c>
      <c r="F96" s="214" t="s">
        <v>180</v>
      </c>
      <c r="I96" s="209"/>
      <c r="L96" s="25"/>
      <c r="M96" s="210"/>
      <c r="N96" s="26"/>
      <c r="O96" s="26"/>
      <c r="P96" s="26"/>
      <c r="Q96" s="26"/>
      <c r="R96" s="26"/>
      <c r="S96" s="26"/>
      <c r="T96" s="60"/>
      <c r="AT96" s="5" t="s">
        <v>159</v>
      </c>
      <c r="AU96" s="5" t="s">
        <v>25</v>
      </c>
    </row>
    <row r="97" spans="2:47" s="32" customFormat="1" ht="22.5">
      <c r="B97" s="25"/>
      <c r="D97" s="300" t="s">
        <v>152</v>
      </c>
      <c r="F97" s="301" t="s">
        <v>1027</v>
      </c>
      <c r="I97" s="209"/>
      <c r="L97" s="25"/>
      <c r="M97" s="210"/>
      <c r="N97" s="26"/>
      <c r="O97" s="26"/>
      <c r="P97" s="26"/>
      <c r="Q97" s="26"/>
      <c r="R97" s="26"/>
      <c r="S97" s="26"/>
      <c r="T97" s="60"/>
      <c r="AT97" s="5" t="s">
        <v>152</v>
      </c>
      <c r="AU97" s="5" t="s">
        <v>25</v>
      </c>
    </row>
    <row r="98" spans="2:51" s="32" customFormat="1" ht="12.75">
      <c r="B98" s="25"/>
      <c r="D98" s="300" t="s">
        <v>154</v>
      </c>
      <c r="E98" s="5" t="s">
        <v>5</v>
      </c>
      <c r="F98" s="302" t="s">
        <v>1031</v>
      </c>
      <c r="H98" s="303">
        <v>246.4</v>
      </c>
      <c r="I98" s="209"/>
      <c r="L98" s="25"/>
      <c r="M98" s="210"/>
      <c r="N98" s="26"/>
      <c r="O98" s="26"/>
      <c r="P98" s="26"/>
      <c r="Q98" s="26"/>
      <c r="R98" s="26"/>
      <c r="S98" s="26"/>
      <c r="T98" s="60"/>
      <c r="AT98" s="5" t="s">
        <v>154</v>
      </c>
      <c r="AU98" s="5" t="s">
        <v>25</v>
      </c>
      <c r="AV98" s="32" t="s">
        <v>25</v>
      </c>
      <c r="AW98" s="32" t="s">
        <v>47</v>
      </c>
      <c r="AX98" s="32" t="s">
        <v>83</v>
      </c>
      <c r="AY98" s="5" t="s">
        <v>144</v>
      </c>
    </row>
    <row r="99" spans="2:51" s="32" customFormat="1" ht="12.75">
      <c r="B99" s="25"/>
      <c r="D99" s="300" t="s">
        <v>154</v>
      </c>
      <c r="E99" s="5" t="s">
        <v>5</v>
      </c>
      <c r="F99" s="302" t="s">
        <v>1032</v>
      </c>
      <c r="H99" s="303">
        <v>77.42</v>
      </c>
      <c r="I99" s="209"/>
      <c r="L99" s="25"/>
      <c r="M99" s="210"/>
      <c r="N99" s="26"/>
      <c r="O99" s="26"/>
      <c r="P99" s="26"/>
      <c r="Q99" s="26"/>
      <c r="R99" s="26"/>
      <c r="S99" s="26"/>
      <c r="T99" s="60"/>
      <c r="AT99" s="5" t="s">
        <v>154</v>
      </c>
      <c r="AU99" s="5" t="s">
        <v>25</v>
      </c>
      <c r="AV99" s="32" t="s">
        <v>25</v>
      </c>
      <c r="AW99" s="32" t="s">
        <v>47</v>
      </c>
      <c r="AX99" s="32" t="s">
        <v>83</v>
      </c>
      <c r="AY99" s="5" t="s">
        <v>144</v>
      </c>
    </row>
    <row r="100" spans="2:51" s="32" customFormat="1" ht="12.75">
      <c r="B100" s="25"/>
      <c r="D100" s="300" t="s">
        <v>154</v>
      </c>
      <c r="E100" s="5" t="s">
        <v>5</v>
      </c>
      <c r="F100" s="302" t="s">
        <v>1033</v>
      </c>
      <c r="H100" s="303">
        <v>17.7</v>
      </c>
      <c r="I100" s="209"/>
      <c r="L100" s="25"/>
      <c r="M100" s="210"/>
      <c r="N100" s="26"/>
      <c r="O100" s="26"/>
      <c r="P100" s="26"/>
      <c r="Q100" s="26"/>
      <c r="R100" s="26"/>
      <c r="S100" s="26"/>
      <c r="T100" s="60"/>
      <c r="AT100" s="5" t="s">
        <v>154</v>
      </c>
      <c r="AU100" s="5" t="s">
        <v>25</v>
      </c>
      <c r="AV100" s="32" t="s">
        <v>25</v>
      </c>
      <c r="AW100" s="32" t="s">
        <v>47</v>
      </c>
      <c r="AX100" s="32" t="s">
        <v>83</v>
      </c>
      <c r="AY100" s="5" t="s">
        <v>144</v>
      </c>
    </row>
    <row r="101" spans="2:51" s="32" customFormat="1" ht="12.75">
      <c r="B101" s="25"/>
      <c r="D101" s="300" t="s">
        <v>154</v>
      </c>
      <c r="E101" s="5" t="s">
        <v>5</v>
      </c>
      <c r="F101" s="302" t="s">
        <v>1034</v>
      </c>
      <c r="H101" s="303">
        <v>21.2</v>
      </c>
      <c r="I101" s="209"/>
      <c r="L101" s="25"/>
      <c r="M101" s="210"/>
      <c r="N101" s="26"/>
      <c r="O101" s="26"/>
      <c r="P101" s="26"/>
      <c r="Q101" s="26"/>
      <c r="R101" s="26"/>
      <c r="S101" s="26"/>
      <c r="T101" s="60"/>
      <c r="AT101" s="5" t="s">
        <v>154</v>
      </c>
      <c r="AU101" s="5" t="s">
        <v>25</v>
      </c>
      <c r="AV101" s="32" t="s">
        <v>25</v>
      </c>
      <c r="AW101" s="32" t="s">
        <v>47</v>
      </c>
      <c r="AX101" s="32" t="s">
        <v>83</v>
      </c>
      <c r="AY101" s="5" t="s">
        <v>144</v>
      </c>
    </row>
    <row r="102" spans="2:51" s="32" customFormat="1" ht="12.75">
      <c r="B102" s="25"/>
      <c r="D102" s="300" t="s">
        <v>154</v>
      </c>
      <c r="E102" s="5" t="s">
        <v>5</v>
      </c>
      <c r="F102" s="302" t="s">
        <v>1035</v>
      </c>
      <c r="H102" s="303">
        <v>31.2</v>
      </c>
      <c r="I102" s="209"/>
      <c r="L102" s="25"/>
      <c r="M102" s="210"/>
      <c r="N102" s="26"/>
      <c r="O102" s="26"/>
      <c r="P102" s="26"/>
      <c r="Q102" s="26"/>
      <c r="R102" s="26"/>
      <c r="S102" s="26"/>
      <c r="T102" s="60"/>
      <c r="AT102" s="5" t="s">
        <v>154</v>
      </c>
      <c r="AU102" s="5" t="s">
        <v>25</v>
      </c>
      <c r="AV102" s="32" t="s">
        <v>25</v>
      </c>
      <c r="AW102" s="32" t="s">
        <v>47</v>
      </c>
      <c r="AX102" s="32" t="s">
        <v>83</v>
      </c>
      <c r="AY102" s="5" t="s">
        <v>144</v>
      </c>
    </row>
    <row r="103" spans="2:51" s="32" customFormat="1" ht="12.75">
      <c r="B103" s="25"/>
      <c r="D103" s="300" t="s">
        <v>154</v>
      </c>
      <c r="E103" s="5" t="s">
        <v>5</v>
      </c>
      <c r="F103" s="302" t="s">
        <v>188</v>
      </c>
      <c r="H103" s="303">
        <v>393.92</v>
      </c>
      <c r="I103" s="209"/>
      <c r="L103" s="25"/>
      <c r="M103" s="210"/>
      <c r="N103" s="26"/>
      <c r="O103" s="26"/>
      <c r="P103" s="26"/>
      <c r="Q103" s="26"/>
      <c r="R103" s="26"/>
      <c r="S103" s="26"/>
      <c r="T103" s="60"/>
      <c r="AT103" s="5" t="s">
        <v>154</v>
      </c>
      <c r="AU103" s="5" t="s">
        <v>25</v>
      </c>
      <c r="AV103" s="32" t="s">
        <v>150</v>
      </c>
      <c r="AW103" s="32" t="s">
        <v>47</v>
      </c>
      <c r="AX103" s="32" t="s">
        <v>83</v>
      </c>
      <c r="AY103" s="5" t="s">
        <v>144</v>
      </c>
    </row>
    <row r="104" spans="2:51" s="32" customFormat="1" ht="12.75">
      <c r="B104" s="25"/>
      <c r="D104" s="300" t="s">
        <v>154</v>
      </c>
      <c r="E104" s="5" t="s">
        <v>5</v>
      </c>
      <c r="F104" s="302" t="s">
        <v>944</v>
      </c>
      <c r="H104" s="303">
        <v>400</v>
      </c>
      <c r="I104" s="209"/>
      <c r="L104" s="25"/>
      <c r="M104" s="210"/>
      <c r="N104" s="26"/>
      <c r="O104" s="26"/>
      <c r="P104" s="26"/>
      <c r="Q104" s="26"/>
      <c r="R104" s="26"/>
      <c r="S104" s="26"/>
      <c r="T104" s="60"/>
      <c r="AT104" s="5" t="s">
        <v>154</v>
      </c>
      <c r="AU104" s="5" t="s">
        <v>25</v>
      </c>
      <c r="AV104" s="32" t="s">
        <v>25</v>
      </c>
      <c r="AW104" s="32" t="s">
        <v>47</v>
      </c>
      <c r="AX104" s="32" t="s">
        <v>26</v>
      </c>
      <c r="AY104" s="5" t="s">
        <v>144</v>
      </c>
    </row>
    <row r="105" spans="2:65" s="32" customFormat="1" ht="16.5" customHeight="1">
      <c r="B105" s="200"/>
      <c r="C105" s="201" t="s">
        <v>150</v>
      </c>
      <c r="D105" s="201" t="s">
        <v>146</v>
      </c>
      <c r="E105" s="202" t="s">
        <v>1036</v>
      </c>
      <c r="F105" s="203" t="s">
        <v>1037</v>
      </c>
      <c r="G105" s="204" t="s">
        <v>149</v>
      </c>
      <c r="H105" s="205">
        <v>400</v>
      </c>
      <c r="I105" s="206"/>
      <c r="J105" s="207">
        <f>ROUND(I105*H105,2)</f>
        <v>0</v>
      </c>
      <c r="K105" s="203" t="s">
        <v>1525</v>
      </c>
      <c r="L105" s="25"/>
      <c r="M105" s="296" t="s">
        <v>5</v>
      </c>
      <c r="N105" s="297" t="s">
        <v>55</v>
      </c>
      <c r="O105" s="26"/>
      <c r="P105" s="298">
        <f>O105*H105</f>
        <v>0</v>
      </c>
      <c r="Q105" s="298">
        <v>0</v>
      </c>
      <c r="R105" s="298">
        <f>Q105*H105</f>
        <v>0</v>
      </c>
      <c r="S105" s="298">
        <v>0.098</v>
      </c>
      <c r="T105" s="299">
        <f>S105*H105</f>
        <v>39.2</v>
      </c>
      <c r="AR105" s="5" t="s">
        <v>150</v>
      </c>
      <c r="AT105" s="5" t="s">
        <v>146</v>
      </c>
      <c r="AU105" s="5" t="s">
        <v>25</v>
      </c>
      <c r="AY105" s="5" t="s">
        <v>144</v>
      </c>
      <c r="BE105" s="208">
        <f>IF(N105="základní",J105,0)</f>
        <v>0</v>
      </c>
      <c r="BF105" s="208">
        <f>IF(N105="snížená",J105,0)</f>
        <v>0</v>
      </c>
      <c r="BG105" s="208">
        <f>IF(N105="zákl. přenesená",J105,0)</f>
        <v>0</v>
      </c>
      <c r="BH105" s="208">
        <f>IF(N105="sníž. přenesená",J105,0)</f>
        <v>0</v>
      </c>
      <c r="BI105" s="208">
        <f>IF(N105="nulová",J105,0)</f>
        <v>0</v>
      </c>
      <c r="BJ105" s="5" t="s">
        <v>26</v>
      </c>
      <c r="BK105" s="208">
        <f>ROUND(I105*H105,2)</f>
        <v>0</v>
      </c>
      <c r="BL105" s="5" t="s">
        <v>150</v>
      </c>
      <c r="BM105" s="5" t="s">
        <v>1038</v>
      </c>
    </row>
    <row r="106" spans="2:47" s="32" customFormat="1" ht="22.5">
      <c r="B106" s="25"/>
      <c r="D106" s="300" t="s">
        <v>159</v>
      </c>
      <c r="F106" s="214" t="s">
        <v>1039</v>
      </c>
      <c r="I106" s="209"/>
      <c r="L106" s="25"/>
      <c r="M106" s="210"/>
      <c r="N106" s="26"/>
      <c r="O106" s="26"/>
      <c r="P106" s="26"/>
      <c r="Q106" s="26"/>
      <c r="R106" s="26"/>
      <c r="S106" s="26"/>
      <c r="T106" s="60"/>
      <c r="AT106" s="5" t="s">
        <v>159</v>
      </c>
      <c r="AU106" s="5" t="s">
        <v>25</v>
      </c>
    </row>
    <row r="107" spans="2:47" s="32" customFormat="1" ht="22.5">
      <c r="B107" s="25"/>
      <c r="D107" s="300" t="s">
        <v>152</v>
      </c>
      <c r="F107" s="301" t="s">
        <v>1027</v>
      </c>
      <c r="I107" s="209"/>
      <c r="L107" s="25"/>
      <c r="M107" s="210"/>
      <c r="N107" s="26"/>
      <c r="O107" s="26"/>
      <c r="P107" s="26"/>
      <c r="Q107" s="26"/>
      <c r="R107" s="26"/>
      <c r="S107" s="26"/>
      <c r="T107" s="60"/>
      <c r="AT107" s="5" t="s">
        <v>152</v>
      </c>
      <c r="AU107" s="5" t="s">
        <v>25</v>
      </c>
    </row>
    <row r="108" spans="2:51" s="32" customFormat="1" ht="12.75">
      <c r="B108" s="25"/>
      <c r="D108" s="300" t="s">
        <v>154</v>
      </c>
      <c r="E108" s="5" t="s">
        <v>5</v>
      </c>
      <c r="F108" s="302" t="s">
        <v>1031</v>
      </c>
      <c r="H108" s="303">
        <v>246.4</v>
      </c>
      <c r="I108" s="209"/>
      <c r="L108" s="25"/>
      <c r="M108" s="210"/>
      <c r="N108" s="26"/>
      <c r="O108" s="26"/>
      <c r="P108" s="26"/>
      <c r="Q108" s="26"/>
      <c r="R108" s="26"/>
      <c r="S108" s="26"/>
      <c r="T108" s="60"/>
      <c r="AT108" s="5" t="s">
        <v>154</v>
      </c>
      <c r="AU108" s="5" t="s">
        <v>25</v>
      </c>
      <c r="AV108" s="32" t="s">
        <v>25</v>
      </c>
      <c r="AW108" s="32" t="s">
        <v>47</v>
      </c>
      <c r="AX108" s="32" t="s">
        <v>83</v>
      </c>
      <c r="AY108" s="5" t="s">
        <v>144</v>
      </c>
    </row>
    <row r="109" spans="2:51" s="32" customFormat="1" ht="12.75">
      <c r="B109" s="25"/>
      <c r="D109" s="300" t="s">
        <v>154</v>
      </c>
      <c r="E109" s="5" t="s">
        <v>5</v>
      </c>
      <c r="F109" s="302" t="s">
        <v>1032</v>
      </c>
      <c r="H109" s="303">
        <v>77.42</v>
      </c>
      <c r="I109" s="209"/>
      <c r="L109" s="25"/>
      <c r="M109" s="210"/>
      <c r="N109" s="26"/>
      <c r="O109" s="26"/>
      <c r="P109" s="26"/>
      <c r="Q109" s="26"/>
      <c r="R109" s="26"/>
      <c r="S109" s="26"/>
      <c r="T109" s="60"/>
      <c r="AT109" s="5" t="s">
        <v>154</v>
      </c>
      <c r="AU109" s="5" t="s">
        <v>25</v>
      </c>
      <c r="AV109" s="32" t="s">
        <v>25</v>
      </c>
      <c r="AW109" s="32" t="s">
        <v>47</v>
      </c>
      <c r="AX109" s="32" t="s">
        <v>83</v>
      </c>
      <c r="AY109" s="5" t="s">
        <v>144</v>
      </c>
    </row>
    <row r="110" spans="2:51" s="32" customFormat="1" ht="12.75">
      <c r="B110" s="25"/>
      <c r="D110" s="300" t="s">
        <v>154</v>
      </c>
      <c r="E110" s="5" t="s">
        <v>5</v>
      </c>
      <c r="F110" s="302" t="s">
        <v>1033</v>
      </c>
      <c r="H110" s="303">
        <v>17.7</v>
      </c>
      <c r="I110" s="209"/>
      <c r="L110" s="25"/>
      <c r="M110" s="210"/>
      <c r="N110" s="26"/>
      <c r="O110" s="26"/>
      <c r="P110" s="26"/>
      <c r="Q110" s="26"/>
      <c r="R110" s="26"/>
      <c r="S110" s="26"/>
      <c r="T110" s="60"/>
      <c r="AT110" s="5" t="s">
        <v>154</v>
      </c>
      <c r="AU110" s="5" t="s">
        <v>25</v>
      </c>
      <c r="AV110" s="32" t="s">
        <v>25</v>
      </c>
      <c r="AW110" s="32" t="s">
        <v>47</v>
      </c>
      <c r="AX110" s="32" t="s">
        <v>83</v>
      </c>
      <c r="AY110" s="5" t="s">
        <v>144</v>
      </c>
    </row>
    <row r="111" spans="2:51" s="32" customFormat="1" ht="12.75">
      <c r="B111" s="25"/>
      <c r="D111" s="300" t="s">
        <v>154</v>
      </c>
      <c r="E111" s="5" t="s">
        <v>5</v>
      </c>
      <c r="F111" s="302" t="s">
        <v>1034</v>
      </c>
      <c r="H111" s="303">
        <v>21.2</v>
      </c>
      <c r="I111" s="209"/>
      <c r="L111" s="25"/>
      <c r="M111" s="210"/>
      <c r="N111" s="26"/>
      <c r="O111" s="26"/>
      <c r="P111" s="26"/>
      <c r="Q111" s="26"/>
      <c r="R111" s="26"/>
      <c r="S111" s="26"/>
      <c r="T111" s="60"/>
      <c r="AT111" s="5" t="s">
        <v>154</v>
      </c>
      <c r="AU111" s="5" t="s">
        <v>25</v>
      </c>
      <c r="AV111" s="32" t="s">
        <v>25</v>
      </c>
      <c r="AW111" s="32" t="s">
        <v>47</v>
      </c>
      <c r="AX111" s="32" t="s">
        <v>83</v>
      </c>
      <c r="AY111" s="5" t="s">
        <v>144</v>
      </c>
    </row>
    <row r="112" spans="2:51" s="32" customFormat="1" ht="12.75">
      <c r="B112" s="25"/>
      <c r="D112" s="300" t="s">
        <v>154</v>
      </c>
      <c r="E112" s="5" t="s">
        <v>5</v>
      </c>
      <c r="F112" s="302" t="s">
        <v>1035</v>
      </c>
      <c r="H112" s="303">
        <v>31.2</v>
      </c>
      <c r="I112" s="209"/>
      <c r="L112" s="25"/>
      <c r="M112" s="210"/>
      <c r="N112" s="26"/>
      <c r="O112" s="26"/>
      <c r="P112" s="26"/>
      <c r="Q112" s="26"/>
      <c r="R112" s="26"/>
      <c r="S112" s="26"/>
      <c r="T112" s="60"/>
      <c r="AT112" s="5" t="s">
        <v>154</v>
      </c>
      <c r="AU112" s="5" t="s">
        <v>25</v>
      </c>
      <c r="AV112" s="32" t="s">
        <v>25</v>
      </c>
      <c r="AW112" s="32" t="s">
        <v>47</v>
      </c>
      <c r="AX112" s="32" t="s">
        <v>83</v>
      </c>
      <c r="AY112" s="5" t="s">
        <v>144</v>
      </c>
    </row>
    <row r="113" spans="2:51" s="32" customFormat="1" ht="12.75">
      <c r="B113" s="25"/>
      <c r="D113" s="300" t="s">
        <v>154</v>
      </c>
      <c r="E113" s="5" t="s">
        <v>5</v>
      </c>
      <c r="F113" s="302" t="s">
        <v>188</v>
      </c>
      <c r="H113" s="303">
        <v>393.92</v>
      </c>
      <c r="I113" s="209"/>
      <c r="L113" s="25"/>
      <c r="M113" s="210"/>
      <c r="N113" s="26"/>
      <c r="O113" s="26"/>
      <c r="P113" s="26"/>
      <c r="Q113" s="26"/>
      <c r="R113" s="26"/>
      <c r="S113" s="26"/>
      <c r="T113" s="60"/>
      <c r="AT113" s="5" t="s">
        <v>154</v>
      </c>
      <c r="AU113" s="5" t="s">
        <v>25</v>
      </c>
      <c r="AV113" s="32" t="s">
        <v>150</v>
      </c>
      <c r="AW113" s="32" t="s">
        <v>47</v>
      </c>
      <c r="AX113" s="32" t="s">
        <v>83</v>
      </c>
      <c r="AY113" s="5" t="s">
        <v>144</v>
      </c>
    </row>
    <row r="114" spans="2:51" s="32" customFormat="1" ht="12.75">
      <c r="B114" s="25"/>
      <c r="D114" s="300" t="s">
        <v>154</v>
      </c>
      <c r="E114" s="5" t="s">
        <v>5</v>
      </c>
      <c r="F114" s="302" t="s">
        <v>944</v>
      </c>
      <c r="H114" s="303">
        <v>400</v>
      </c>
      <c r="I114" s="209"/>
      <c r="L114" s="25"/>
      <c r="M114" s="210"/>
      <c r="N114" s="26"/>
      <c r="O114" s="26"/>
      <c r="P114" s="26"/>
      <c r="Q114" s="26"/>
      <c r="R114" s="26"/>
      <c r="S114" s="26"/>
      <c r="T114" s="60"/>
      <c r="AT114" s="5" t="s">
        <v>154</v>
      </c>
      <c r="AU114" s="5" t="s">
        <v>25</v>
      </c>
      <c r="AV114" s="32" t="s">
        <v>25</v>
      </c>
      <c r="AW114" s="32" t="s">
        <v>47</v>
      </c>
      <c r="AX114" s="32" t="s">
        <v>26</v>
      </c>
      <c r="AY114" s="5" t="s">
        <v>144</v>
      </c>
    </row>
    <row r="115" spans="2:65" s="32" customFormat="1" ht="16.5" customHeight="1">
      <c r="B115" s="200"/>
      <c r="C115" s="201" t="s">
        <v>172</v>
      </c>
      <c r="D115" s="201" t="s">
        <v>146</v>
      </c>
      <c r="E115" s="202" t="s">
        <v>1040</v>
      </c>
      <c r="F115" s="203" t="s">
        <v>1041</v>
      </c>
      <c r="G115" s="204" t="s">
        <v>149</v>
      </c>
      <c r="H115" s="205">
        <v>400</v>
      </c>
      <c r="I115" s="206"/>
      <c r="J115" s="207">
        <f>ROUND(I115*H115,2)</f>
        <v>0</v>
      </c>
      <c r="K115" s="203" t="s">
        <v>1525</v>
      </c>
      <c r="L115" s="25"/>
      <c r="M115" s="296" t="s">
        <v>5</v>
      </c>
      <c r="N115" s="297" t="s">
        <v>55</v>
      </c>
      <c r="O115" s="26"/>
      <c r="P115" s="298">
        <f>O115*H115</f>
        <v>0</v>
      </c>
      <c r="Q115" s="298">
        <v>0</v>
      </c>
      <c r="R115" s="298">
        <f>Q115*H115</f>
        <v>0</v>
      </c>
      <c r="S115" s="298">
        <v>0.181</v>
      </c>
      <c r="T115" s="299">
        <f>S115*H115</f>
        <v>72.39999999999999</v>
      </c>
      <c r="AR115" s="5" t="s">
        <v>150</v>
      </c>
      <c r="AT115" s="5" t="s">
        <v>146</v>
      </c>
      <c r="AU115" s="5" t="s">
        <v>25</v>
      </c>
      <c r="AY115" s="5" t="s">
        <v>144</v>
      </c>
      <c r="BE115" s="208">
        <f>IF(N115="základní",J115,0)</f>
        <v>0</v>
      </c>
      <c r="BF115" s="208">
        <f>IF(N115="snížená",J115,0)</f>
        <v>0</v>
      </c>
      <c r="BG115" s="208">
        <f>IF(N115="zákl. přenesená",J115,0)</f>
        <v>0</v>
      </c>
      <c r="BH115" s="208">
        <f>IF(N115="sníž. přenesená",J115,0)</f>
        <v>0</v>
      </c>
      <c r="BI115" s="208">
        <f>IF(N115="nulová",J115,0)</f>
        <v>0</v>
      </c>
      <c r="BJ115" s="5" t="s">
        <v>26</v>
      </c>
      <c r="BK115" s="208">
        <f>ROUND(I115*H115,2)</f>
        <v>0</v>
      </c>
      <c r="BL115" s="5" t="s">
        <v>150</v>
      </c>
      <c r="BM115" s="5" t="s">
        <v>1042</v>
      </c>
    </row>
    <row r="116" spans="2:47" s="32" customFormat="1" ht="22.5">
      <c r="B116" s="25"/>
      <c r="D116" s="300" t="s">
        <v>159</v>
      </c>
      <c r="F116" s="214" t="s">
        <v>1043</v>
      </c>
      <c r="I116" s="209"/>
      <c r="L116" s="25"/>
      <c r="M116" s="210"/>
      <c r="N116" s="26"/>
      <c r="O116" s="26"/>
      <c r="P116" s="26"/>
      <c r="Q116" s="26"/>
      <c r="R116" s="26"/>
      <c r="S116" s="26"/>
      <c r="T116" s="60"/>
      <c r="AT116" s="5" t="s">
        <v>159</v>
      </c>
      <c r="AU116" s="5" t="s">
        <v>25</v>
      </c>
    </row>
    <row r="117" spans="2:47" s="32" customFormat="1" ht="22.5">
      <c r="B117" s="25"/>
      <c r="D117" s="300" t="s">
        <v>152</v>
      </c>
      <c r="F117" s="301" t="s">
        <v>1027</v>
      </c>
      <c r="I117" s="209"/>
      <c r="L117" s="25"/>
      <c r="M117" s="210"/>
      <c r="N117" s="26"/>
      <c r="O117" s="26"/>
      <c r="P117" s="26"/>
      <c r="Q117" s="26"/>
      <c r="R117" s="26"/>
      <c r="S117" s="26"/>
      <c r="T117" s="60"/>
      <c r="AT117" s="5" t="s">
        <v>152</v>
      </c>
      <c r="AU117" s="5" t="s">
        <v>25</v>
      </c>
    </row>
    <row r="118" spans="2:65" s="32" customFormat="1" ht="25.5" customHeight="1">
      <c r="B118" s="200"/>
      <c r="C118" s="201" t="s">
        <v>176</v>
      </c>
      <c r="D118" s="201" t="s">
        <v>146</v>
      </c>
      <c r="E118" s="202" t="s">
        <v>196</v>
      </c>
      <c r="F118" s="203" t="s">
        <v>197</v>
      </c>
      <c r="G118" s="204" t="s">
        <v>149</v>
      </c>
      <c r="H118" s="205">
        <v>320</v>
      </c>
      <c r="I118" s="206"/>
      <c r="J118" s="207">
        <f>ROUND(I118*H118,2)</f>
        <v>0</v>
      </c>
      <c r="K118" s="203" t="s">
        <v>1525</v>
      </c>
      <c r="L118" s="25"/>
      <c r="M118" s="296" t="s">
        <v>5</v>
      </c>
      <c r="N118" s="297" t="s">
        <v>55</v>
      </c>
      <c r="O118" s="26"/>
      <c r="P118" s="298">
        <f>O118*H118</f>
        <v>0</v>
      </c>
      <c r="Q118" s="298">
        <v>3E-05</v>
      </c>
      <c r="R118" s="298">
        <f>Q118*H118</f>
        <v>0.009600000000000001</v>
      </c>
      <c r="S118" s="298">
        <v>0.103</v>
      </c>
      <c r="T118" s="299">
        <f>S118*H118</f>
        <v>32.96</v>
      </c>
      <c r="AR118" s="5" t="s">
        <v>150</v>
      </c>
      <c r="AT118" s="5" t="s">
        <v>146</v>
      </c>
      <c r="AU118" s="5" t="s">
        <v>25</v>
      </c>
      <c r="AY118" s="5" t="s">
        <v>144</v>
      </c>
      <c r="BE118" s="208">
        <f>IF(N118="základní",J118,0)</f>
        <v>0</v>
      </c>
      <c r="BF118" s="208">
        <f>IF(N118="snížená",J118,0)</f>
        <v>0</v>
      </c>
      <c r="BG118" s="208">
        <f>IF(N118="zákl. přenesená",J118,0)</f>
        <v>0</v>
      </c>
      <c r="BH118" s="208">
        <f>IF(N118="sníž. přenesená",J118,0)</f>
        <v>0</v>
      </c>
      <c r="BI118" s="208">
        <f>IF(N118="nulová",J118,0)</f>
        <v>0</v>
      </c>
      <c r="BJ118" s="5" t="s">
        <v>26</v>
      </c>
      <c r="BK118" s="208">
        <f>ROUND(I118*H118,2)</f>
        <v>0</v>
      </c>
      <c r="BL118" s="5" t="s">
        <v>150</v>
      </c>
      <c r="BM118" s="5" t="s">
        <v>1044</v>
      </c>
    </row>
    <row r="119" spans="2:47" s="32" customFormat="1" ht="22.5">
      <c r="B119" s="25"/>
      <c r="D119" s="300" t="s">
        <v>159</v>
      </c>
      <c r="F119" s="214" t="s">
        <v>199</v>
      </c>
      <c r="I119" s="209"/>
      <c r="L119" s="25"/>
      <c r="M119" s="210"/>
      <c r="N119" s="26"/>
      <c r="O119" s="26"/>
      <c r="P119" s="26"/>
      <c r="Q119" s="26"/>
      <c r="R119" s="26"/>
      <c r="S119" s="26"/>
      <c r="T119" s="60"/>
      <c r="AT119" s="5" t="s">
        <v>159</v>
      </c>
      <c r="AU119" s="5" t="s">
        <v>25</v>
      </c>
    </row>
    <row r="120" spans="2:47" s="32" customFormat="1" ht="22.5">
      <c r="B120" s="25"/>
      <c r="D120" s="300" t="s">
        <v>152</v>
      </c>
      <c r="F120" s="301" t="s">
        <v>1027</v>
      </c>
      <c r="I120" s="209"/>
      <c r="L120" s="25"/>
      <c r="M120" s="210"/>
      <c r="N120" s="26"/>
      <c r="O120" s="26"/>
      <c r="P120" s="26"/>
      <c r="Q120" s="26"/>
      <c r="R120" s="26"/>
      <c r="S120" s="26"/>
      <c r="T120" s="60"/>
      <c r="AT120" s="5" t="s">
        <v>152</v>
      </c>
      <c r="AU120" s="5" t="s">
        <v>25</v>
      </c>
    </row>
    <row r="121" spans="2:51" s="32" customFormat="1" ht="12.75">
      <c r="B121" s="25"/>
      <c r="D121" s="300" t="s">
        <v>154</v>
      </c>
      <c r="E121" s="5" t="s">
        <v>5</v>
      </c>
      <c r="F121" s="302" t="s">
        <v>1045</v>
      </c>
      <c r="H121" s="303">
        <v>320</v>
      </c>
      <c r="I121" s="209"/>
      <c r="L121" s="25"/>
      <c r="M121" s="210"/>
      <c r="N121" s="26"/>
      <c r="O121" s="26"/>
      <c r="P121" s="26"/>
      <c r="Q121" s="26"/>
      <c r="R121" s="26"/>
      <c r="S121" s="26"/>
      <c r="T121" s="60"/>
      <c r="AT121" s="5" t="s">
        <v>154</v>
      </c>
      <c r="AU121" s="5" t="s">
        <v>25</v>
      </c>
      <c r="AV121" s="32" t="s">
        <v>25</v>
      </c>
      <c r="AW121" s="32" t="s">
        <v>47</v>
      </c>
      <c r="AX121" s="32" t="s">
        <v>26</v>
      </c>
      <c r="AY121" s="5" t="s">
        <v>144</v>
      </c>
    </row>
    <row r="122" spans="2:65" s="32" customFormat="1" ht="16.5" customHeight="1">
      <c r="B122" s="200"/>
      <c r="C122" s="201" t="s">
        <v>190</v>
      </c>
      <c r="D122" s="201" t="s">
        <v>146</v>
      </c>
      <c r="E122" s="202" t="s">
        <v>202</v>
      </c>
      <c r="F122" s="203" t="s">
        <v>203</v>
      </c>
      <c r="G122" s="204" t="s">
        <v>204</v>
      </c>
      <c r="H122" s="205">
        <v>18</v>
      </c>
      <c r="I122" s="206"/>
      <c r="J122" s="207">
        <f>ROUND(I122*H122,2)</f>
        <v>0</v>
      </c>
      <c r="K122" s="203" t="s">
        <v>1525</v>
      </c>
      <c r="L122" s="25"/>
      <c r="M122" s="296" t="s">
        <v>5</v>
      </c>
      <c r="N122" s="297" t="s">
        <v>55</v>
      </c>
      <c r="O122" s="26"/>
      <c r="P122" s="298">
        <f>O122*H122</f>
        <v>0</v>
      </c>
      <c r="Q122" s="298">
        <v>0</v>
      </c>
      <c r="R122" s="298">
        <f>Q122*H122</f>
        <v>0</v>
      </c>
      <c r="S122" s="298">
        <v>0.29</v>
      </c>
      <c r="T122" s="299">
        <f>S122*H122</f>
        <v>5.22</v>
      </c>
      <c r="AR122" s="5" t="s">
        <v>150</v>
      </c>
      <c r="AT122" s="5" t="s">
        <v>146</v>
      </c>
      <c r="AU122" s="5" t="s">
        <v>25</v>
      </c>
      <c r="AY122" s="5" t="s">
        <v>144</v>
      </c>
      <c r="BE122" s="208">
        <f>IF(N122="základní",J122,0)</f>
        <v>0</v>
      </c>
      <c r="BF122" s="208">
        <f>IF(N122="snížená",J122,0)</f>
        <v>0</v>
      </c>
      <c r="BG122" s="208">
        <f>IF(N122="zákl. přenesená",J122,0)</f>
        <v>0</v>
      </c>
      <c r="BH122" s="208">
        <f>IF(N122="sníž. přenesená",J122,0)</f>
        <v>0</v>
      </c>
      <c r="BI122" s="208">
        <f>IF(N122="nulová",J122,0)</f>
        <v>0</v>
      </c>
      <c r="BJ122" s="5" t="s">
        <v>26</v>
      </c>
      <c r="BK122" s="208">
        <f>ROUND(I122*H122,2)</f>
        <v>0</v>
      </c>
      <c r="BL122" s="5" t="s">
        <v>150</v>
      </c>
      <c r="BM122" s="5" t="s">
        <v>1046</v>
      </c>
    </row>
    <row r="123" spans="2:47" s="32" customFormat="1" ht="22.5">
      <c r="B123" s="25"/>
      <c r="D123" s="300" t="s">
        <v>159</v>
      </c>
      <c r="F123" s="214" t="s">
        <v>206</v>
      </c>
      <c r="I123" s="209"/>
      <c r="L123" s="25"/>
      <c r="M123" s="210"/>
      <c r="N123" s="26"/>
      <c r="O123" s="26"/>
      <c r="P123" s="26"/>
      <c r="Q123" s="26"/>
      <c r="R123" s="26"/>
      <c r="S123" s="26"/>
      <c r="T123" s="60"/>
      <c r="AT123" s="5" t="s">
        <v>159</v>
      </c>
      <c r="AU123" s="5" t="s">
        <v>25</v>
      </c>
    </row>
    <row r="124" spans="2:47" s="32" customFormat="1" ht="22.5">
      <c r="B124" s="25"/>
      <c r="D124" s="300" t="s">
        <v>152</v>
      </c>
      <c r="F124" s="301" t="s">
        <v>1027</v>
      </c>
      <c r="I124" s="209"/>
      <c r="L124" s="25"/>
      <c r="M124" s="210"/>
      <c r="N124" s="26"/>
      <c r="O124" s="26"/>
      <c r="P124" s="26"/>
      <c r="Q124" s="26"/>
      <c r="R124" s="26"/>
      <c r="S124" s="26"/>
      <c r="T124" s="60"/>
      <c r="AT124" s="5" t="s">
        <v>152</v>
      </c>
      <c r="AU124" s="5" t="s">
        <v>25</v>
      </c>
    </row>
    <row r="125" spans="2:65" s="32" customFormat="1" ht="16.5" customHeight="1">
      <c r="B125" s="200"/>
      <c r="C125" s="201" t="s">
        <v>195</v>
      </c>
      <c r="D125" s="201" t="s">
        <v>146</v>
      </c>
      <c r="E125" s="202" t="s">
        <v>207</v>
      </c>
      <c r="F125" s="203" t="s">
        <v>208</v>
      </c>
      <c r="G125" s="204" t="s">
        <v>209</v>
      </c>
      <c r="H125" s="205">
        <v>120</v>
      </c>
      <c r="I125" s="206"/>
      <c r="J125" s="207">
        <f>ROUND(I125*H125,2)</f>
        <v>0</v>
      </c>
      <c r="K125" s="203" t="s">
        <v>1525</v>
      </c>
      <c r="L125" s="25"/>
      <c r="M125" s="296" t="s">
        <v>5</v>
      </c>
      <c r="N125" s="297" t="s">
        <v>55</v>
      </c>
      <c r="O125" s="26"/>
      <c r="P125" s="298">
        <f>O125*H125</f>
        <v>0</v>
      </c>
      <c r="Q125" s="298">
        <v>0</v>
      </c>
      <c r="R125" s="298">
        <f>Q125*H125</f>
        <v>0</v>
      </c>
      <c r="S125" s="298">
        <v>0</v>
      </c>
      <c r="T125" s="299">
        <f>S125*H125</f>
        <v>0</v>
      </c>
      <c r="AR125" s="5" t="s">
        <v>150</v>
      </c>
      <c r="AT125" s="5" t="s">
        <v>146</v>
      </c>
      <c r="AU125" s="5" t="s">
        <v>25</v>
      </c>
      <c r="AY125" s="5" t="s">
        <v>144</v>
      </c>
      <c r="BE125" s="208">
        <f>IF(N125="základní",J125,0)</f>
        <v>0</v>
      </c>
      <c r="BF125" s="208">
        <f>IF(N125="snížená",J125,0)</f>
        <v>0</v>
      </c>
      <c r="BG125" s="208">
        <f>IF(N125="zákl. přenesená",J125,0)</f>
        <v>0</v>
      </c>
      <c r="BH125" s="208">
        <f>IF(N125="sníž. přenesená",J125,0)</f>
        <v>0</v>
      </c>
      <c r="BI125" s="208">
        <f>IF(N125="nulová",J125,0)</f>
        <v>0</v>
      </c>
      <c r="BJ125" s="5" t="s">
        <v>26</v>
      </c>
      <c r="BK125" s="208">
        <f>ROUND(I125*H125,2)</f>
        <v>0</v>
      </c>
      <c r="BL125" s="5" t="s">
        <v>150</v>
      </c>
      <c r="BM125" s="5" t="s">
        <v>210</v>
      </c>
    </row>
    <row r="126" spans="2:47" s="32" customFormat="1" ht="12.75">
      <c r="B126" s="25"/>
      <c r="D126" s="300" t="s">
        <v>159</v>
      </c>
      <c r="F126" s="214" t="s">
        <v>211</v>
      </c>
      <c r="I126" s="209"/>
      <c r="L126" s="25"/>
      <c r="M126" s="210"/>
      <c r="N126" s="26"/>
      <c r="O126" s="26"/>
      <c r="P126" s="26"/>
      <c r="Q126" s="26"/>
      <c r="R126" s="26"/>
      <c r="S126" s="26"/>
      <c r="T126" s="60"/>
      <c r="AT126" s="5" t="s">
        <v>159</v>
      </c>
      <c r="AU126" s="5" t="s">
        <v>25</v>
      </c>
    </row>
    <row r="127" spans="2:47" s="32" customFormat="1" ht="22.5">
      <c r="B127" s="25"/>
      <c r="D127" s="300" t="s">
        <v>152</v>
      </c>
      <c r="F127" s="301" t="s">
        <v>1027</v>
      </c>
      <c r="I127" s="209"/>
      <c r="L127" s="25"/>
      <c r="M127" s="210"/>
      <c r="N127" s="26"/>
      <c r="O127" s="26"/>
      <c r="P127" s="26"/>
      <c r="Q127" s="26"/>
      <c r="R127" s="26"/>
      <c r="S127" s="26"/>
      <c r="T127" s="60"/>
      <c r="AT127" s="5" t="s">
        <v>152</v>
      </c>
      <c r="AU127" s="5" t="s">
        <v>25</v>
      </c>
    </row>
    <row r="128" spans="2:51" s="32" customFormat="1" ht="12.75">
      <c r="B128" s="25"/>
      <c r="D128" s="300" t="s">
        <v>154</v>
      </c>
      <c r="E128" s="5" t="s">
        <v>5</v>
      </c>
      <c r="F128" s="302" t="s">
        <v>1047</v>
      </c>
      <c r="H128" s="303">
        <v>120</v>
      </c>
      <c r="I128" s="209"/>
      <c r="L128" s="25"/>
      <c r="M128" s="210"/>
      <c r="N128" s="26"/>
      <c r="O128" s="26"/>
      <c r="P128" s="26"/>
      <c r="Q128" s="26"/>
      <c r="R128" s="26"/>
      <c r="S128" s="26"/>
      <c r="T128" s="60"/>
      <c r="AT128" s="5" t="s">
        <v>154</v>
      </c>
      <c r="AU128" s="5" t="s">
        <v>25</v>
      </c>
      <c r="AV128" s="32" t="s">
        <v>25</v>
      </c>
      <c r="AW128" s="32" t="s">
        <v>47</v>
      </c>
      <c r="AX128" s="32" t="s">
        <v>26</v>
      </c>
      <c r="AY128" s="5" t="s">
        <v>144</v>
      </c>
    </row>
    <row r="129" spans="2:65" s="32" customFormat="1" ht="25.5" customHeight="1">
      <c r="B129" s="200"/>
      <c r="C129" s="201" t="s">
        <v>201</v>
      </c>
      <c r="D129" s="201" t="s">
        <v>146</v>
      </c>
      <c r="E129" s="202" t="s">
        <v>214</v>
      </c>
      <c r="F129" s="203" t="s">
        <v>215</v>
      </c>
      <c r="G129" s="204" t="s">
        <v>216</v>
      </c>
      <c r="H129" s="205">
        <v>30</v>
      </c>
      <c r="I129" s="206"/>
      <c r="J129" s="207">
        <f>ROUND(I129*H129,2)</f>
        <v>0</v>
      </c>
      <c r="K129" s="203" t="s">
        <v>1525</v>
      </c>
      <c r="L129" s="25"/>
      <c r="M129" s="296" t="s">
        <v>5</v>
      </c>
      <c r="N129" s="297" t="s">
        <v>55</v>
      </c>
      <c r="O129" s="26"/>
      <c r="P129" s="298">
        <f>O129*H129</f>
        <v>0</v>
      </c>
      <c r="Q129" s="298">
        <v>0</v>
      </c>
      <c r="R129" s="298">
        <f>Q129*H129</f>
        <v>0</v>
      </c>
      <c r="S129" s="298">
        <v>0</v>
      </c>
      <c r="T129" s="299">
        <f>S129*H129</f>
        <v>0</v>
      </c>
      <c r="AR129" s="5" t="s">
        <v>150</v>
      </c>
      <c r="AT129" s="5" t="s">
        <v>146</v>
      </c>
      <c r="AU129" s="5" t="s">
        <v>25</v>
      </c>
      <c r="AY129" s="5" t="s">
        <v>144</v>
      </c>
      <c r="BE129" s="208">
        <f>IF(N129="základní",J129,0)</f>
        <v>0</v>
      </c>
      <c r="BF129" s="208">
        <f>IF(N129="snížená",J129,0)</f>
        <v>0</v>
      </c>
      <c r="BG129" s="208">
        <f>IF(N129="zákl. přenesená",J129,0)</f>
        <v>0</v>
      </c>
      <c r="BH129" s="208">
        <f>IF(N129="sníž. přenesená",J129,0)</f>
        <v>0</v>
      </c>
      <c r="BI129" s="208">
        <f>IF(N129="nulová",J129,0)</f>
        <v>0</v>
      </c>
      <c r="BJ129" s="5" t="s">
        <v>26</v>
      </c>
      <c r="BK129" s="208">
        <f>ROUND(I129*H129,2)</f>
        <v>0</v>
      </c>
      <c r="BL129" s="5" t="s">
        <v>150</v>
      </c>
      <c r="BM129" s="5" t="s">
        <v>217</v>
      </c>
    </row>
    <row r="130" spans="2:47" s="32" customFormat="1" ht="12.75">
      <c r="B130" s="25"/>
      <c r="D130" s="300" t="s">
        <v>159</v>
      </c>
      <c r="F130" s="214" t="s">
        <v>218</v>
      </c>
      <c r="I130" s="209"/>
      <c r="L130" s="25"/>
      <c r="M130" s="210"/>
      <c r="N130" s="26"/>
      <c r="O130" s="26"/>
      <c r="P130" s="26"/>
      <c r="Q130" s="26"/>
      <c r="R130" s="26"/>
      <c r="S130" s="26"/>
      <c r="T130" s="60"/>
      <c r="AT130" s="5" t="s">
        <v>159</v>
      </c>
      <c r="AU130" s="5" t="s">
        <v>25</v>
      </c>
    </row>
    <row r="131" spans="2:47" s="32" customFormat="1" ht="22.5">
      <c r="B131" s="25"/>
      <c r="D131" s="300" t="s">
        <v>152</v>
      </c>
      <c r="F131" s="301" t="s">
        <v>1027</v>
      </c>
      <c r="I131" s="209"/>
      <c r="L131" s="25"/>
      <c r="M131" s="210"/>
      <c r="N131" s="26"/>
      <c r="O131" s="26"/>
      <c r="P131" s="26"/>
      <c r="Q131" s="26"/>
      <c r="R131" s="26"/>
      <c r="S131" s="26"/>
      <c r="T131" s="60"/>
      <c r="AT131" s="5" t="s">
        <v>152</v>
      </c>
      <c r="AU131" s="5" t="s">
        <v>25</v>
      </c>
    </row>
    <row r="132" spans="2:51" s="32" customFormat="1" ht="12.75">
      <c r="B132" s="25"/>
      <c r="D132" s="300" t="s">
        <v>154</v>
      </c>
      <c r="E132" s="5" t="s">
        <v>5</v>
      </c>
      <c r="F132" s="302" t="s">
        <v>1048</v>
      </c>
      <c r="H132" s="303">
        <v>10</v>
      </c>
      <c r="I132" s="209"/>
      <c r="L132" s="25"/>
      <c r="M132" s="210"/>
      <c r="N132" s="26"/>
      <c r="O132" s="26"/>
      <c r="P132" s="26"/>
      <c r="Q132" s="26"/>
      <c r="R132" s="26"/>
      <c r="S132" s="26"/>
      <c r="T132" s="60"/>
      <c r="AT132" s="5" t="s">
        <v>154</v>
      </c>
      <c r="AU132" s="5" t="s">
        <v>25</v>
      </c>
      <c r="AV132" s="32" t="s">
        <v>25</v>
      </c>
      <c r="AW132" s="32" t="s">
        <v>47</v>
      </c>
      <c r="AX132" s="32" t="s">
        <v>83</v>
      </c>
      <c r="AY132" s="5" t="s">
        <v>144</v>
      </c>
    </row>
    <row r="133" spans="2:51" s="32" customFormat="1" ht="12.75">
      <c r="B133" s="25"/>
      <c r="D133" s="300" t="s">
        <v>154</v>
      </c>
      <c r="E133" s="5" t="s">
        <v>5</v>
      </c>
      <c r="F133" s="302" t="s">
        <v>1049</v>
      </c>
      <c r="H133" s="303">
        <v>20</v>
      </c>
      <c r="I133" s="209"/>
      <c r="L133" s="25"/>
      <c r="M133" s="210"/>
      <c r="N133" s="26"/>
      <c r="O133" s="26"/>
      <c r="P133" s="26"/>
      <c r="Q133" s="26"/>
      <c r="R133" s="26"/>
      <c r="S133" s="26"/>
      <c r="T133" s="60"/>
      <c r="AT133" s="5" t="s">
        <v>154</v>
      </c>
      <c r="AU133" s="5" t="s">
        <v>25</v>
      </c>
      <c r="AV133" s="32" t="s">
        <v>25</v>
      </c>
      <c r="AW133" s="32" t="s">
        <v>47</v>
      </c>
      <c r="AX133" s="32" t="s">
        <v>83</v>
      </c>
      <c r="AY133" s="5" t="s">
        <v>144</v>
      </c>
    </row>
    <row r="134" spans="2:51" s="32" customFormat="1" ht="12.75">
      <c r="B134" s="25"/>
      <c r="D134" s="300" t="s">
        <v>154</v>
      </c>
      <c r="E134" s="5" t="s">
        <v>5</v>
      </c>
      <c r="F134" s="302" t="s">
        <v>188</v>
      </c>
      <c r="H134" s="303">
        <v>30</v>
      </c>
      <c r="I134" s="209"/>
      <c r="L134" s="25"/>
      <c r="M134" s="210"/>
      <c r="N134" s="26"/>
      <c r="O134" s="26"/>
      <c r="P134" s="26"/>
      <c r="Q134" s="26"/>
      <c r="R134" s="26"/>
      <c r="S134" s="26"/>
      <c r="T134" s="60"/>
      <c r="AT134" s="5" t="s">
        <v>154</v>
      </c>
      <c r="AU134" s="5" t="s">
        <v>25</v>
      </c>
      <c r="AV134" s="32" t="s">
        <v>150</v>
      </c>
      <c r="AW134" s="32" t="s">
        <v>47</v>
      </c>
      <c r="AX134" s="32" t="s">
        <v>26</v>
      </c>
      <c r="AY134" s="5" t="s">
        <v>144</v>
      </c>
    </row>
    <row r="135" spans="2:65" s="32" customFormat="1" ht="16.5" customHeight="1">
      <c r="B135" s="200"/>
      <c r="C135" s="201" t="s">
        <v>31</v>
      </c>
      <c r="D135" s="201" t="s">
        <v>146</v>
      </c>
      <c r="E135" s="202" t="s">
        <v>222</v>
      </c>
      <c r="F135" s="203" t="s">
        <v>223</v>
      </c>
      <c r="G135" s="204" t="s">
        <v>204</v>
      </c>
      <c r="H135" s="205">
        <v>6</v>
      </c>
      <c r="I135" s="206"/>
      <c r="J135" s="207">
        <f>ROUND(I135*H135,2)</f>
        <v>0</v>
      </c>
      <c r="K135" s="203" t="s">
        <v>1525</v>
      </c>
      <c r="L135" s="25"/>
      <c r="M135" s="296" t="s">
        <v>5</v>
      </c>
      <c r="N135" s="297" t="s">
        <v>55</v>
      </c>
      <c r="O135" s="26"/>
      <c r="P135" s="298">
        <f>O135*H135</f>
        <v>0</v>
      </c>
      <c r="Q135" s="298">
        <v>0.00868</v>
      </c>
      <c r="R135" s="298">
        <f>Q135*H135</f>
        <v>0.05208</v>
      </c>
      <c r="S135" s="298">
        <v>0</v>
      </c>
      <c r="T135" s="299">
        <f>S135*H135</f>
        <v>0</v>
      </c>
      <c r="AR135" s="5" t="s">
        <v>150</v>
      </c>
      <c r="AT135" s="5" t="s">
        <v>146</v>
      </c>
      <c r="AU135" s="5" t="s">
        <v>25</v>
      </c>
      <c r="AY135" s="5" t="s">
        <v>144</v>
      </c>
      <c r="BE135" s="208">
        <f>IF(N135="základní",J135,0)</f>
        <v>0</v>
      </c>
      <c r="BF135" s="208">
        <f>IF(N135="snížená",J135,0)</f>
        <v>0</v>
      </c>
      <c r="BG135" s="208">
        <f>IF(N135="zákl. přenesená",J135,0)</f>
        <v>0</v>
      </c>
      <c r="BH135" s="208">
        <f>IF(N135="sníž. přenesená",J135,0)</f>
        <v>0</v>
      </c>
      <c r="BI135" s="208">
        <f>IF(N135="nulová",J135,0)</f>
        <v>0</v>
      </c>
      <c r="BJ135" s="5" t="s">
        <v>26</v>
      </c>
      <c r="BK135" s="208">
        <f>ROUND(I135*H135,2)</f>
        <v>0</v>
      </c>
      <c r="BL135" s="5" t="s">
        <v>150</v>
      </c>
      <c r="BM135" s="5" t="s">
        <v>224</v>
      </c>
    </row>
    <row r="136" spans="2:47" s="32" customFormat="1" ht="33.75">
      <c r="B136" s="25"/>
      <c r="D136" s="300" t="s">
        <v>159</v>
      </c>
      <c r="F136" s="214" t="s">
        <v>1050</v>
      </c>
      <c r="I136" s="209"/>
      <c r="L136" s="25"/>
      <c r="M136" s="210"/>
      <c r="N136" s="26"/>
      <c r="O136" s="26"/>
      <c r="P136" s="26"/>
      <c r="Q136" s="26"/>
      <c r="R136" s="26"/>
      <c r="S136" s="26"/>
      <c r="T136" s="60"/>
      <c r="AT136" s="5" t="s">
        <v>159</v>
      </c>
      <c r="AU136" s="5" t="s">
        <v>25</v>
      </c>
    </row>
    <row r="137" spans="2:47" s="32" customFormat="1" ht="22.5">
      <c r="B137" s="25"/>
      <c r="D137" s="300" t="s">
        <v>152</v>
      </c>
      <c r="F137" s="301" t="s">
        <v>1027</v>
      </c>
      <c r="I137" s="209"/>
      <c r="L137" s="25"/>
      <c r="M137" s="210"/>
      <c r="N137" s="26"/>
      <c r="O137" s="26"/>
      <c r="P137" s="26"/>
      <c r="Q137" s="26"/>
      <c r="R137" s="26"/>
      <c r="S137" s="26"/>
      <c r="T137" s="60"/>
      <c r="AT137" s="5" t="s">
        <v>152</v>
      </c>
      <c r="AU137" s="5" t="s">
        <v>25</v>
      </c>
    </row>
    <row r="138" spans="2:65" s="32" customFormat="1" ht="16.5" customHeight="1">
      <c r="B138" s="200"/>
      <c r="C138" s="201" t="s">
        <v>213</v>
      </c>
      <c r="D138" s="201" t="s">
        <v>146</v>
      </c>
      <c r="E138" s="202" t="s">
        <v>227</v>
      </c>
      <c r="F138" s="203" t="s">
        <v>228</v>
      </c>
      <c r="G138" s="204" t="s">
        <v>204</v>
      </c>
      <c r="H138" s="205">
        <v>10</v>
      </c>
      <c r="I138" s="206"/>
      <c r="J138" s="207">
        <f>ROUND(I138*H138,2)</f>
        <v>0</v>
      </c>
      <c r="K138" s="203" t="s">
        <v>1525</v>
      </c>
      <c r="L138" s="25"/>
      <c r="M138" s="296" t="s">
        <v>5</v>
      </c>
      <c r="N138" s="297" t="s">
        <v>55</v>
      </c>
      <c r="O138" s="26"/>
      <c r="P138" s="298">
        <f>O138*H138</f>
        <v>0</v>
      </c>
      <c r="Q138" s="298">
        <v>0.0369</v>
      </c>
      <c r="R138" s="298">
        <f>Q138*H138</f>
        <v>0.369</v>
      </c>
      <c r="S138" s="298">
        <v>0</v>
      </c>
      <c r="T138" s="299">
        <f>S138*H138</f>
        <v>0</v>
      </c>
      <c r="AR138" s="5" t="s">
        <v>150</v>
      </c>
      <c r="AT138" s="5" t="s">
        <v>146</v>
      </c>
      <c r="AU138" s="5" t="s">
        <v>25</v>
      </c>
      <c r="AY138" s="5" t="s">
        <v>144</v>
      </c>
      <c r="BE138" s="208">
        <f>IF(N138="základní",J138,0)</f>
        <v>0</v>
      </c>
      <c r="BF138" s="208">
        <f>IF(N138="snížená",J138,0)</f>
        <v>0</v>
      </c>
      <c r="BG138" s="208">
        <f>IF(N138="zákl. přenesená",J138,0)</f>
        <v>0</v>
      </c>
      <c r="BH138" s="208">
        <f>IF(N138="sníž. přenesená",J138,0)</f>
        <v>0</v>
      </c>
      <c r="BI138" s="208">
        <f>IF(N138="nulová",J138,0)</f>
        <v>0</v>
      </c>
      <c r="BJ138" s="5" t="s">
        <v>26</v>
      </c>
      <c r="BK138" s="208">
        <f>ROUND(I138*H138,2)</f>
        <v>0</v>
      </c>
      <c r="BL138" s="5" t="s">
        <v>150</v>
      </c>
      <c r="BM138" s="5" t="s">
        <v>229</v>
      </c>
    </row>
    <row r="139" spans="2:47" s="32" customFormat="1" ht="33.75">
      <c r="B139" s="25"/>
      <c r="D139" s="300" t="s">
        <v>159</v>
      </c>
      <c r="F139" s="214" t="s">
        <v>230</v>
      </c>
      <c r="I139" s="209"/>
      <c r="L139" s="25"/>
      <c r="M139" s="210"/>
      <c r="N139" s="26"/>
      <c r="O139" s="26"/>
      <c r="P139" s="26"/>
      <c r="Q139" s="26"/>
      <c r="R139" s="26"/>
      <c r="S139" s="26"/>
      <c r="T139" s="60"/>
      <c r="AT139" s="5" t="s">
        <v>159</v>
      </c>
      <c r="AU139" s="5" t="s">
        <v>25</v>
      </c>
    </row>
    <row r="140" spans="2:47" s="32" customFormat="1" ht="22.5">
      <c r="B140" s="25"/>
      <c r="D140" s="300" t="s">
        <v>152</v>
      </c>
      <c r="F140" s="301" t="s">
        <v>1027</v>
      </c>
      <c r="I140" s="209"/>
      <c r="L140" s="25"/>
      <c r="M140" s="210"/>
      <c r="N140" s="26"/>
      <c r="O140" s="26"/>
      <c r="P140" s="26"/>
      <c r="Q140" s="26"/>
      <c r="R140" s="26"/>
      <c r="S140" s="26"/>
      <c r="T140" s="60"/>
      <c r="AT140" s="5" t="s">
        <v>152</v>
      </c>
      <c r="AU140" s="5" t="s">
        <v>25</v>
      </c>
    </row>
    <row r="141" spans="2:65" s="32" customFormat="1" ht="16.5" customHeight="1">
      <c r="B141" s="200"/>
      <c r="C141" s="201" t="s">
        <v>221</v>
      </c>
      <c r="D141" s="201" t="s">
        <v>146</v>
      </c>
      <c r="E141" s="202" t="s">
        <v>232</v>
      </c>
      <c r="F141" s="203" t="s">
        <v>233</v>
      </c>
      <c r="G141" s="204" t="s">
        <v>234</v>
      </c>
      <c r="H141" s="205">
        <v>28</v>
      </c>
      <c r="I141" s="206"/>
      <c r="J141" s="207">
        <f>ROUND(I141*H141,2)</f>
        <v>0</v>
      </c>
      <c r="K141" s="203" t="s">
        <v>1525</v>
      </c>
      <c r="L141" s="25"/>
      <c r="M141" s="296" t="s">
        <v>5</v>
      </c>
      <c r="N141" s="297" t="s">
        <v>55</v>
      </c>
      <c r="O141" s="26"/>
      <c r="P141" s="298">
        <f>O141*H141</f>
        <v>0</v>
      </c>
      <c r="Q141" s="298">
        <v>0</v>
      </c>
      <c r="R141" s="298">
        <f>Q141*H141</f>
        <v>0</v>
      </c>
      <c r="S141" s="298">
        <v>0</v>
      </c>
      <c r="T141" s="299">
        <f>S141*H141</f>
        <v>0</v>
      </c>
      <c r="AR141" s="5" t="s">
        <v>150</v>
      </c>
      <c r="AT141" s="5" t="s">
        <v>146</v>
      </c>
      <c r="AU141" s="5" t="s">
        <v>25</v>
      </c>
      <c r="AY141" s="5" t="s">
        <v>144</v>
      </c>
      <c r="BE141" s="208">
        <f>IF(N141="základní",J141,0)</f>
        <v>0</v>
      </c>
      <c r="BF141" s="208">
        <f>IF(N141="snížená",J141,0)</f>
        <v>0</v>
      </c>
      <c r="BG141" s="208">
        <f>IF(N141="zákl. přenesená",J141,0)</f>
        <v>0</v>
      </c>
      <c r="BH141" s="208">
        <f>IF(N141="sníž. přenesená",J141,0)</f>
        <v>0</v>
      </c>
      <c r="BI141" s="208">
        <f>IF(N141="nulová",J141,0)</f>
        <v>0</v>
      </c>
      <c r="BJ141" s="5" t="s">
        <v>26</v>
      </c>
      <c r="BK141" s="208">
        <f>ROUND(I141*H141,2)</f>
        <v>0</v>
      </c>
      <c r="BL141" s="5" t="s">
        <v>150</v>
      </c>
      <c r="BM141" s="5" t="s">
        <v>235</v>
      </c>
    </row>
    <row r="142" spans="2:47" s="32" customFormat="1" ht="12.75">
      <c r="B142" s="25"/>
      <c r="D142" s="300" t="s">
        <v>159</v>
      </c>
      <c r="F142" s="214" t="s">
        <v>236</v>
      </c>
      <c r="I142" s="209"/>
      <c r="L142" s="25"/>
      <c r="M142" s="210"/>
      <c r="N142" s="26"/>
      <c r="O142" s="26"/>
      <c r="P142" s="26"/>
      <c r="Q142" s="26"/>
      <c r="R142" s="26"/>
      <c r="S142" s="26"/>
      <c r="T142" s="60"/>
      <c r="AT142" s="5" t="s">
        <v>159</v>
      </c>
      <c r="AU142" s="5" t="s">
        <v>25</v>
      </c>
    </row>
    <row r="143" spans="2:47" s="32" customFormat="1" ht="22.5">
      <c r="B143" s="25"/>
      <c r="D143" s="300" t="s">
        <v>152</v>
      </c>
      <c r="F143" s="301" t="s">
        <v>1027</v>
      </c>
      <c r="I143" s="209"/>
      <c r="L143" s="25"/>
      <c r="M143" s="210"/>
      <c r="N143" s="26"/>
      <c r="O143" s="26"/>
      <c r="P143" s="26"/>
      <c r="Q143" s="26"/>
      <c r="R143" s="26"/>
      <c r="S143" s="26"/>
      <c r="T143" s="60"/>
      <c r="AT143" s="5" t="s">
        <v>152</v>
      </c>
      <c r="AU143" s="5" t="s">
        <v>25</v>
      </c>
    </row>
    <row r="144" spans="2:51" s="32" customFormat="1" ht="12.75">
      <c r="B144" s="25"/>
      <c r="D144" s="300" t="s">
        <v>154</v>
      </c>
      <c r="E144" s="5" t="s">
        <v>5</v>
      </c>
      <c r="F144" s="302" t="s">
        <v>1051</v>
      </c>
      <c r="H144" s="303">
        <v>24</v>
      </c>
      <c r="I144" s="209"/>
      <c r="L144" s="25"/>
      <c r="M144" s="210"/>
      <c r="N144" s="26"/>
      <c r="O144" s="26"/>
      <c r="P144" s="26"/>
      <c r="Q144" s="26"/>
      <c r="R144" s="26"/>
      <c r="S144" s="26"/>
      <c r="T144" s="60"/>
      <c r="AT144" s="5" t="s">
        <v>154</v>
      </c>
      <c r="AU144" s="5" t="s">
        <v>25</v>
      </c>
      <c r="AV144" s="32" t="s">
        <v>25</v>
      </c>
      <c r="AW144" s="32" t="s">
        <v>47</v>
      </c>
      <c r="AX144" s="32" t="s">
        <v>83</v>
      </c>
      <c r="AY144" s="5" t="s">
        <v>144</v>
      </c>
    </row>
    <row r="145" spans="2:51" s="32" customFormat="1" ht="12.75">
      <c r="B145" s="25"/>
      <c r="D145" s="300" t="s">
        <v>154</v>
      </c>
      <c r="E145" s="5" t="s">
        <v>5</v>
      </c>
      <c r="F145" s="302" t="s">
        <v>170</v>
      </c>
      <c r="H145" s="303">
        <v>24</v>
      </c>
      <c r="I145" s="209"/>
      <c r="L145" s="25"/>
      <c r="M145" s="210"/>
      <c r="N145" s="26"/>
      <c r="O145" s="26"/>
      <c r="P145" s="26"/>
      <c r="Q145" s="26"/>
      <c r="R145" s="26"/>
      <c r="S145" s="26"/>
      <c r="T145" s="60"/>
      <c r="AT145" s="5" t="s">
        <v>154</v>
      </c>
      <c r="AU145" s="5" t="s">
        <v>25</v>
      </c>
      <c r="AV145" s="32" t="s">
        <v>161</v>
      </c>
      <c r="AW145" s="32" t="s">
        <v>47</v>
      </c>
      <c r="AX145" s="32" t="s">
        <v>83</v>
      </c>
      <c r="AY145" s="5" t="s">
        <v>144</v>
      </c>
    </row>
    <row r="146" spans="2:51" s="32" customFormat="1" ht="12.75">
      <c r="B146" s="25"/>
      <c r="D146" s="300" t="s">
        <v>154</v>
      </c>
      <c r="E146" s="5" t="s">
        <v>5</v>
      </c>
      <c r="F146" s="302" t="s">
        <v>1052</v>
      </c>
      <c r="H146" s="303">
        <v>27.6</v>
      </c>
      <c r="I146" s="209"/>
      <c r="L146" s="25"/>
      <c r="M146" s="210"/>
      <c r="N146" s="26"/>
      <c r="O146" s="26"/>
      <c r="P146" s="26"/>
      <c r="Q146" s="26"/>
      <c r="R146" s="26"/>
      <c r="S146" s="26"/>
      <c r="T146" s="60"/>
      <c r="AT146" s="5" t="s">
        <v>154</v>
      </c>
      <c r="AU146" s="5" t="s">
        <v>25</v>
      </c>
      <c r="AV146" s="32" t="s">
        <v>25</v>
      </c>
      <c r="AW146" s="32" t="s">
        <v>47</v>
      </c>
      <c r="AX146" s="32" t="s">
        <v>83</v>
      </c>
      <c r="AY146" s="5" t="s">
        <v>144</v>
      </c>
    </row>
    <row r="147" spans="2:51" s="32" customFormat="1" ht="12.75">
      <c r="B147" s="25"/>
      <c r="D147" s="300" t="s">
        <v>154</v>
      </c>
      <c r="E147" s="5" t="s">
        <v>5</v>
      </c>
      <c r="F147" s="302" t="s">
        <v>326</v>
      </c>
      <c r="H147" s="303">
        <v>28</v>
      </c>
      <c r="I147" s="209"/>
      <c r="L147" s="25"/>
      <c r="M147" s="210"/>
      <c r="N147" s="26"/>
      <c r="O147" s="26"/>
      <c r="P147" s="26"/>
      <c r="Q147" s="26"/>
      <c r="R147" s="26"/>
      <c r="S147" s="26"/>
      <c r="T147" s="60"/>
      <c r="AT147" s="5" t="s">
        <v>154</v>
      </c>
      <c r="AU147" s="5" t="s">
        <v>25</v>
      </c>
      <c r="AV147" s="32" t="s">
        <v>25</v>
      </c>
      <c r="AW147" s="32" t="s">
        <v>47</v>
      </c>
      <c r="AX147" s="32" t="s">
        <v>26</v>
      </c>
      <c r="AY147" s="5" t="s">
        <v>144</v>
      </c>
    </row>
    <row r="148" spans="2:65" s="32" customFormat="1" ht="16.5" customHeight="1">
      <c r="B148" s="200"/>
      <c r="C148" s="201" t="s">
        <v>226</v>
      </c>
      <c r="D148" s="201" t="s">
        <v>146</v>
      </c>
      <c r="E148" s="202" t="s">
        <v>247</v>
      </c>
      <c r="F148" s="203" t="s">
        <v>248</v>
      </c>
      <c r="G148" s="204" t="s">
        <v>234</v>
      </c>
      <c r="H148" s="205">
        <v>1260</v>
      </c>
      <c r="I148" s="206"/>
      <c r="J148" s="207">
        <f>ROUND(I148*H148,2)</f>
        <v>0</v>
      </c>
      <c r="K148" s="203" t="s">
        <v>1525</v>
      </c>
      <c r="L148" s="25"/>
      <c r="M148" s="296" t="s">
        <v>5</v>
      </c>
      <c r="N148" s="297" t="s">
        <v>55</v>
      </c>
      <c r="O148" s="26"/>
      <c r="P148" s="298">
        <f>O148*H148</f>
        <v>0</v>
      </c>
      <c r="Q148" s="298">
        <v>0</v>
      </c>
      <c r="R148" s="298">
        <f>Q148*H148</f>
        <v>0</v>
      </c>
      <c r="S148" s="298">
        <v>0</v>
      </c>
      <c r="T148" s="299">
        <f>S148*H148</f>
        <v>0</v>
      </c>
      <c r="AR148" s="5" t="s">
        <v>150</v>
      </c>
      <c r="AT148" s="5" t="s">
        <v>146</v>
      </c>
      <c r="AU148" s="5" t="s">
        <v>25</v>
      </c>
      <c r="AY148" s="5" t="s">
        <v>144</v>
      </c>
      <c r="BE148" s="208">
        <f>IF(N148="základní",J148,0)</f>
        <v>0</v>
      </c>
      <c r="BF148" s="208">
        <f>IF(N148="snížená",J148,0)</f>
        <v>0</v>
      </c>
      <c r="BG148" s="208">
        <f>IF(N148="zákl. přenesená",J148,0)</f>
        <v>0</v>
      </c>
      <c r="BH148" s="208">
        <f>IF(N148="sníž. přenesená",J148,0)</f>
        <v>0</v>
      </c>
      <c r="BI148" s="208">
        <f>IF(N148="nulová",J148,0)</f>
        <v>0</v>
      </c>
      <c r="BJ148" s="5" t="s">
        <v>26</v>
      </c>
      <c r="BK148" s="208">
        <f>ROUND(I148*H148,2)</f>
        <v>0</v>
      </c>
      <c r="BL148" s="5" t="s">
        <v>150</v>
      </c>
      <c r="BM148" s="5" t="s">
        <v>249</v>
      </c>
    </row>
    <row r="149" spans="2:47" s="32" customFormat="1" ht="22.5">
      <c r="B149" s="25"/>
      <c r="D149" s="300" t="s">
        <v>159</v>
      </c>
      <c r="F149" s="214" t="s">
        <v>250</v>
      </c>
      <c r="I149" s="209"/>
      <c r="L149" s="25"/>
      <c r="M149" s="210"/>
      <c r="N149" s="26"/>
      <c r="O149" s="26"/>
      <c r="P149" s="26"/>
      <c r="Q149" s="26"/>
      <c r="R149" s="26"/>
      <c r="S149" s="26"/>
      <c r="T149" s="60"/>
      <c r="AT149" s="5" t="s">
        <v>159</v>
      </c>
      <c r="AU149" s="5" t="s">
        <v>25</v>
      </c>
    </row>
    <row r="150" spans="2:47" s="32" customFormat="1" ht="22.5">
      <c r="B150" s="25"/>
      <c r="D150" s="300" t="s">
        <v>152</v>
      </c>
      <c r="F150" s="301" t="s">
        <v>1027</v>
      </c>
      <c r="I150" s="209"/>
      <c r="L150" s="25"/>
      <c r="M150" s="210"/>
      <c r="N150" s="26"/>
      <c r="O150" s="26"/>
      <c r="P150" s="26"/>
      <c r="Q150" s="26"/>
      <c r="R150" s="26"/>
      <c r="S150" s="26"/>
      <c r="T150" s="60"/>
      <c r="AT150" s="5" t="s">
        <v>152</v>
      </c>
      <c r="AU150" s="5" t="s">
        <v>25</v>
      </c>
    </row>
    <row r="151" spans="2:51" s="32" customFormat="1" ht="12.75">
      <c r="B151" s="25"/>
      <c r="D151" s="300" t="s">
        <v>154</v>
      </c>
      <c r="E151" s="5" t="s">
        <v>5</v>
      </c>
      <c r="F151" s="302" t="s">
        <v>1053</v>
      </c>
      <c r="H151" s="303">
        <v>1260</v>
      </c>
      <c r="I151" s="209"/>
      <c r="L151" s="25"/>
      <c r="M151" s="210"/>
      <c r="N151" s="26"/>
      <c r="O151" s="26"/>
      <c r="P151" s="26"/>
      <c r="Q151" s="26"/>
      <c r="R151" s="26"/>
      <c r="S151" s="26"/>
      <c r="T151" s="60"/>
      <c r="AT151" s="5" t="s">
        <v>154</v>
      </c>
      <c r="AU151" s="5" t="s">
        <v>25</v>
      </c>
      <c r="AV151" s="32" t="s">
        <v>25</v>
      </c>
      <c r="AW151" s="32" t="s">
        <v>47</v>
      </c>
      <c r="AX151" s="32" t="s">
        <v>26</v>
      </c>
      <c r="AY151" s="5" t="s">
        <v>144</v>
      </c>
    </row>
    <row r="152" spans="2:65" s="32" customFormat="1" ht="16.5" customHeight="1">
      <c r="B152" s="200"/>
      <c r="C152" s="201" t="s">
        <v>231</v>
      </c>
      <c r="D152" s="201" t="s">
        <v>146</v>
      </c>
      <c r="E152" s="202" t="s">
        <v>253</v>
      </c>
      <c r="F152" s="203" t="s">
        <v>254</v>
      </c>
      <c r="G152" s="204" t="s">
        <v>234</v>
      </c>
      <c r="H152" s="205">
        <v>378</v>
      </c>
      <c r="I152" s="206"/>
      <c r="J152" s="207">
        <f>ROUND(I152*H152,2)</f>
        <v>0</v>
      </c>
      <c r="K152" s="203" t="s">
        <v>1525</v>
      </c>
      <c r="L152" s="25"/>
      <c r="M152" s="296" t="s">
        <v>5</v>
      </c>
      <c r="N152" s="297" t="s">
        <v>55</v>
      </c>
      <c r="O152" s="26"/>
      <c r="P152" s="298">
        <f>O152*H152</f>
        <v>0</v>
      </c>
      <c r="Q152" s="298">
        <v>0</v>
      </c>
      <c r="R152" s="298">
        <f>Q152*H152</f>
        <v>0</v>
      </c>
      <c r="S152" s="298">
        <v>0</v>
      </c>
      <c r="T152" s="299">
        <f>S152*H152</f>
        <v>0</v>
      </c>
      <c r="AR152" s="5" t="s">
        <v>150</v>
      </c>
      <c r="AT152" s="5" t="s">
        <v>146</v>
      </c>
      <c r="AU152" s="5" t="s">
        <v>25</v>
      </c>
      <c r="AY152" s="5" t="s">
        <v>144</v>
      </c>
      <c r="BE152" s="208">
        <f>IF(N152="základní",J152,0)</f>
        <v>0</v>
      </c>
      <c r="BF152" s="208">
        <f>IF(N152="snížená",J152,0)</f>
        <v>0</v>
      </c>
      <c r="BG152" s="208">
        <f>IF(N152="zákl. přenesená",J152,0)</f>
        <v>0</v>
      </c>
      <c r="BH152" s="208">
        <f>IF(N152="sníž. přenesená",J152,0)</f>
        <v>0</v>
      </c>
      <c r="BI152" s="208">
        <f>IF(N152="nulová",J152,0)</f>
        <v>0</v>
      </c>
      <c r="BJ152" s="5" t="s">
        <v>26</v>
      </c>
      <c r="BK152" s="208">
        <f>ROUND(I152*H152,2)</f>
        <v>0</v>
      </c>
      <c r="BL152" s="5" t="s">
        <v>150</v>
      </c>
      <c r="BM152" s="5" t="s">
        <v>255</v>
      </c>
    </row>
    <row r="153" spans="2:47" s="32" customFormat="1" ht="22.5">
      <c r="B153" s="25"/>
      <c r="D153" s="300" t="s">
        <v>159</v>
      </c>
      <c r="F153" s="214" t="s">
        <v>256</v>
      </c>
      <c r="I153" s="209"/>
      <c r="L153" s="25"/>
      <c r="M153" s="210"/>
      <c r="N153" s="26"/>
      <c r="O153" s="26"/>
      <c r="P153" s="26"/>
      <c r="Q153" s="26"/>
      <c r="R153" s="26"/>
      <c r="S153" s="26"/>
      <c r="T153" s="60"/>
      <c r="AT153" s="5" t="s">
        <v>159</v>
      </c>
      <c r="AU153" s="5" t="s">
        <v>25</v>
      </c>
    </row>
    <row r="154" spans="2:47" s="32" customFormat="1" ht="22.5">
      <c r="B154" s="25"/>
      <c r="D154" s="300" t="s">
        <v>152</v>
      </c>
      <c r="F154" s="301" t="s">
        <v>1027</v>
      </c>
      <c r="I154" s="209"/>
      <c r="L154" s="25"/>
      <c r="M154" s="210"/>
      <c r="N154" s="26"/>
      <c r="O154" s="26"/>
      <c r="P154" s="26"/>
      <c r="Q154" s="26"/>
      <c r="R154" s="26"/>
      <c r="S154" s="26"/>
      <c r="T154" s="60"/>
      <c r="AT154" s="5" t="s">
        <v>152</v>
      </c>
      <c r="AU154" s="5" t="s">
        <v>25</v>
      </c>
    </row>
    <row r="155" spans="2:51" s="32" customFormat="1" ht="12.75">
      <c r="B155" s="25"/>
      <c r="D155" s="300" t="s">
        <v>154</v>
      </c>
      <c r="E155" s="5" t="s">
        <v>5</v>
      </c>
      <c r="F155" s="302" t="s">
        <v>1054</v>
      </c>
      <c r="H155" s="303">
        <v>378</v>
      </c>
      <c r="I155" s="209"/>
      <c r="L155" s="25"/>
      <c r="M155" s="210"/>
      <c r="N155" s="26"/>
      <c r="O155" s="26"/>
      <c r="P155" s="26"/>
      <c r="Q155" s="26"/>
      <c r="R155" s="26"/>
      <c r="S155" s="26"/>
      <c r="T155" s="60"/>
      <c r="AT155" s="5" t="s">
        <v>154</v>
      </c>
      <c r="AU155" s="5" t="s">
        <v>25</v>
      </c>
      <c r="AV155" s="32" t="s">
        <v>25</v>
      </c>
      <c r="AW155" s="32" t="s">
        <v>47</v>
      </c>
      <c r="AX155" s="32" t="s">
        <v>26</v>
      </c>
      <c r="AY155" s="5" t="s">
        <v>144</v>
      </c>
    </row>
    <row r="156" spans="2:65" s="32" customFormat="1" ht="16.5" customHeight="1">
      <c r="B156" s="200"/>
      <c r="C156" s="201" t="s">
        <v>11</v>
      </c>
      <c r="D156" s="201" t="s">
        <v>146</v>
      </c>
      <c r="E156" s="202" t="s">
        <v>259</v>
      </c>
      <c r="F156" s="203" t="s">
        <v>260</v>
      </c>
      <c r="G156" s="204" t="s">
        <v>234</v>
      </c>
      <c r="H156" s="205">
        <v>126</v>
      </c>
      <c r="I156" s="206"/>
      <c r="J156" s="207">
        <f>ROUND(I156*H156,2)</f>
        <v>0</v>
      </c>
      <c r="K156" s="203" t="s">
        <v>1525</v>
      </c>
      <c r="L156" s="25"/>
      <c r="M156" s="296" t="s">
        <v>5</v>
      </c>
      <c r="N156" s="297" t="s">
        <v>55</v>
      </c>
      <c r="O156" s="26"/>
      <c r="P156" s="298">
        <f>O156*H156</f>
        <v>0</v>
      </c>
      <c r="Q156" s="298">
        <v>0</v>
      </c>
      <c r="R156" s="298">
        <f>Q156*H156</f>
        <v>0</v>
      </c>
      <c r="S156" s="298">
        <v>0</v>
      </c>
      <c r="T156" s="299">
        <f>S156*H156</f>
        <v>0</v>
      </c>
      <c r="AR156" s="5" t="s">
        <v>150</v>
      </c>
      <c r="AT156" s="5" t="s">
        <v>146</v>
      </c>
      <c r="AU156" s="5" t="s">
        <v>25</v>
      </c>
      <c r="AY156" s="5" t="s">
        <v>144</v>
      </c>
      <c r="BE156" s="208">
        <f>IF(N156="základní",J156,0)</f>
        <v>0</v>
      </c>
      <c r="BF156" s="208">
        <f>IF(N156="snížená",J156,0)</f>
        <v>0</v>
      </c>
      <c r="BG156" s="208">
        <f>IF(N156="zákl. přenesená",J156,0)</f>
        <v>0</v>
      </c>
      <c r="BH156" s="208">
        <f>IF(N156="sníž. přenesená",J156,0)</f>
        <v>0</v>
      </c>
      <c r="BI156" s="208">
        <f>IF(N156="nulová",J156,0)</f>
        <v>0</v>
      </c>
      <c r="BJ156" s="5" t="s">
        <v>26</v>
      </c>
      <c r="BK156" s="208">
        <f>ROUND(I156*H156,2)</f>
        <v>0</v>
      </c>
      <c r="BL156" s="5" t="s">
        <v>150</v>
      </c>
      <c r="BM156" s="5" t="s">
        <v>261</v>
      </c>
    </row>
    <row r="157" spans="2:47" s="32" customFormat="1" ht="22.5">
      <c r="B157" s="25"/>
      <c r="D157" s="300" t="s">
        <v>159</v>
      </c>
      <c r="F157" s="214" t="s">
        <v>262</v>
      </c>
      <c r="I157" s="209"/>
      <c r="L157" s="25"/>
      <c r="M157" s="210"/>
      <c r="N157" s="26"/>
      <c r="O157" s="26"/>
      <c r="P157" s="26"/>
      <c r="Q157" s="26"/>
      <c r="R157" s="26"/>
      <c r="S157" s="26"/>
      <c r="T157" s="60"/>
      <c r="AT157" s="5" t="s">
        <v>159</v>
      </c>
      <c r="AU157" s="5" t="s">
        <v>25</v>
      </c>
    </row>
    <row r="158" spans="2:47" s="32" customFormat="1" ht="22.5">
      <c r="B158" s="25"/>
      <c r="D158" s="300" t="s">
        <v>152</v>
      </c>
      <c r="F158" s="301" t="s">
        <v>1027</v>
      </c>
      <c r="I158" s="209"/>
      <c r="L158" s="25"/>
      <c r="M158" s="210"/>
      <c r="N158" s="26"/>
      <c r="O158" s="26"/>
      <c r="P158" s="26"/>
      <c r="Q158" s="26"/>
      <c r="R158" s="26"/>
      <c r="S158" s="26"/>
      <c r="T158" s="60"/>
      <c r="AT158" s="5" t="s">
        <v>152</v>
      </c>
      <c r="AU158" s="5" t="s">
        <v>25</v>
      </c>
    </row>
    <row r="159" spans="2:51" s="32" customFormat="1" ht="12.75">
      <c r="B159" s="25"/>
      <c r="D159" s="300" t="s">
        <v>154</v>
      </c>
      <c r="E159" s="5" t="s">
        <v>5</v>
      </c>
      <c r="F159" s="302" t="s">
        <v>1055</v>
      </c>
      <c r="H159" s="303">
        <v>126</v>
      </c>
      <c r="I159" s="209"/>
      <c r="L159" s="25"/>
      <c r="M159" s="210"/>
      <c r="N159" s="26"/>
      <c r="O159" s="26"/>
      <c r="P159" s="26"/>
      <c r="Q159" s="26"/>
      <c r="R159" s="26"/>
      <c r="S159" s="26"/>
      <c r="T159" s="60"/>
      <c r="AT159" s="5" t="s">
        <v>154</v>
      </c>
      <c r="AU159" s="5" t="s">
        <v>25</v>
      </c>
      <c r="AV159" s="32" t="s">
        <v>25</v>
      </c>
      <c r="AW159" s="32" t="s">
        <v>47</v>
      </c>
      <c r="AX159" s="32" t="s">
        <v>26</v>
      </c>
      <c r="AY159" s="5" t="s">
        <v>144</v>
      </c>
    </row>
    <row r="160" spans="2:65" s="32" customFormat="1" ht="16.5" customHeight="1">
      <c r="B160" s="200"/>
      <c r="C160" s="201" t="s">
        <v>246</v>
      </c>
      <c r="D160" s="201" t="s">
        <v>146</v>
      </c>
      <c r="E160" s="202" t="s">
        <v>265</v>
      </c>
      <c r="F160" s="203" t="s">
        <v>266</v>
      </c>
      <c r="G160" s="204" t="s">
        <v>234</v>
      </c>
      <c r="H160" s="205">
        <v>37.8</v>
      </c>
      <c r="I160" s="206"/>
      <c r="J160" s="207">
        <f>ROUND(I160*H160,2)</f>
        <v>0</v>
      </c>
      <c r="K160" s="203" t="s">
        <v>1525</v>
      </c>
      <c r="L160" s="25"/>
      <c r="M160" s="296" t="s">
        <v>5</v>
      </c>
      <c r="N160" s="297" t="s">
        <v>55</v>
      </c>
      <c r="O160" s="26"/>
      <c r="P160" s="298">
        <f>O160*H160</f>
        <v>0</v>
      </c>
      <c r="Q160" s="298">
        <v>0</v>
      </c>
      <c r="R160" s="298">
        <f>Q160*H160</f>
        <v>0</v>
      </c>
      <c r="S160" s="298">
        <v>0</v>
      </c>
      <c r="T160" s="299">
        <f>S160*H160</f>
        <v>0</v>
      </c>
      <c r="AR160" s="5" t="s">
        <v>150</v>
      </c>
      <c r="AT160" s="5" t="s">
        <v>146</v>
      </c>
      <c r="AU160" s="5" t="s">
        <v>25</v>
      </c>
      <c r="AY160" s="5" t="s">
        <v>144</v>
      </c>
      <c r="BE160" s="208">
        <f>IF(N160="základní",J160,0)</f>
        <v>0</v>
      </c>
      <c r="BF160" s="208">
        <f>IF(N160="snížená",J160,0)</f>
        <v>0</v>
      </c>
      <c r="BG160" s="208">
        <f>IF(N160="zákl. přenesená",J160,0)</f>
        <v>0</v>
      </c>
      <c r="BH160" s="208">
        <f>IF(N160="sníž. přenesená",J160,0)</f>
        <v>0</v>
      </c>
      <c r="BI160" s="208">
        <f>IF(N160="nulová",J160,0)</f>
        <v>0</v>
      </c>
      <c r="BJ160" s="5" t="s">
        <v>26</v>
      </c>
      <c r="BK160" s="208">
        <f>ROUND(I160*H160,2)</f>
        <v>0</v>
      </c>
      <c r="BL160" s="5" t="s">
        <v>150</v>
      </c>
      <c r="BM160" s="5" t="s">
        <v>267</v>
      </c>
    </row>
    <row r="161" spans="2:47" s="32" customFormat="1" ht="22.5">
      <c r="B161" s="25"/>
      <c r="D161" s="300" t="s">
        <v>159</v>
      </c>
      <c r="F161" s="214" t="s">
        <v>268</v>
      </c>
      <c r="I161" s="209"/>
      <c r="L161" s="25"/>
      <c r="M161" s="210"/>
      <c r="N161" s="26"/>
      <c r="O161" s="26"/>
      <c r="P161" s="26"/>
      <c r="Q161" s="26"/>
      <c r="R161" s="26"/>
      <c r="S161" s="26"/>
      <c r="T161" s="60"/>
      <c r="AT161" s="5" t="s">
        <v>159</v>
      </c>
      <c r="AU161" s="5" t="s">
        <v>25</v>
      </c>
    </row>
    <row r="162" spans="2:47" s="32" customFormat="1" ht="22.5">
      <c r="B162" s="25"/>
      <c r="D162" s="300" t="s">
        <v>152</v>
      </c>
      <c r="F162" s="301" t="s">
        <v>1027</v>
      </c>
      <c r="I162" s="209"/>
      <c r="L162" s="25"/>
      <c r="M162" s="210"/>
      <c r="N162" s="26"/>
      <c r="O162" s="26"/>
      <c r="P162" s="26"/>
      <c r="Q162" s="26"/>
      <c r="R162" s="26"/>
      <c r="S162" s="26"/>
      <c r="T162" s="60"/>
      <c r="AT162" s="5" t="s">
        <v>152</v>
      </c>
      <c r="AU162" s="5" t="s">
        <v>25</v>
      </c>
    </row>
    <row r="163" spans="2:51" s="32" customFormat="1" ht="12.75">
      <c r="B163" s="25"/>
      <c r="D163" s="300" t="s">
        <v>154</v>
      </c>
      <c r="E163" s="5" t="s">
        <v>5</v>
      </c>
      <c r="F163" s="302" t="s">
        <v>1056</v>
      </c>
      <c r="H163" s="303">
        <v>37.8</v>
      </c>
      <c r="I163" s="209"/>
      <c r="L163" s="25"/>
      <c r="M163" s="210"/>
      <c r="N163" s="26"/>
      <c r="O163" s="26"/>
      <c r="P163" s="26"/>
      <c r="Q163" s="26"/>
      <c r="R163" s="26"/>
      <c r="S163" s="26"/>
      <c r="T163" s="60"/>
      <c r="AT163" s="5" t="s">
        <v>154</v>
      </c>
      <c r="AU163" s="5" t="s">
        <v>25</v>
      </c>
      <c r="AV163" s="32" t="s">
        <v>25</v>
      </c>
      <c r="AW163" s="32" t="s">
        <v>47</v>
      </c>
      <c r="AX163" s="32" t="s">
        <v>26</v>
      </c>
      <c r="AY163" s="5" t="s">
        <v>144</v>
      </c>
    </row>
    <row r="164" spans="2:65" s="32" customFormat="1" ht="38.25" customHeight="1">
      <c r="B164" s="200"/>
      <c r="C164" s="201" t="s">
        <v>252</v>
      </c>
      <c r="D164" s="201" t="s">
        <v>146</v>
      </c>
      <c r="E164" s="202" t="s">
        <v>1057</v>
      </c>
      <c r="F164" s="203" t="s">
        <v>1058</v>
      </c>
      <c r="G164" s="204" t="s">
        <v>204</v>
      </c>
      <c r="H164" s="205">
        <v>4.6</v>
      </c>
      <c r="I164" s="206"/>
      <c r="J164" s="207">
        <f>ROUND(I164*H164,2)</f>
        <v>0</v>
      </c>
      <c r="K164" s="203" t="s">
        <v>1525</v>
      </c>
      <c r="L164" s="25"/>
      <c r="M164" s="296" t="s">
        <v>5</v>
      </c>
      <c r="N164" s="297" t="s">
        <v>55</v>
      </c>
      <c r="O164" s="26"/>
      <c r="P164" s="298">
        <f>O164*H164</f>
        <v>0</v>
      </c>
      <c r="Q164" s="298">
        <v>0.02109</v>
      </c>
      <c r="R164" s="298">
        <f>Q164*H164</f>
        <v>0.097014</v>
      </c>
      <c r="S164" s="298">
        <v>0</v>
      </c>
      <c r="T164" s="299">
        <f>S164*H164</f>
        <v>0</v>
      </c>
      <c r="AR164" s="5" t="s">
        <v>150</v>
      </c>
      <c r="AT164" s="5" t="s">
        <v>146</v>
      </c>
      <c r="AU164" s="5" t="s">
        <v>25</v>
      </c>
      <c r="AY164" s="5" t="s">
        <v>144</v>
      </c>
      <c r="BE164" s="208">
        <f>IF(N164="základní",J164,0)</f>
        <v>0</v>
      </c>
      <c r="BF164" s="208">
        <f>IF(N164="snížená",J164,0)</f>
        <v>0</v>
      </c>
      <c r="BG164" s="208">
        <f>IF(N164="zákl. přenesená",J164,0)</f>
        <v>0</v>
      </c>
      <c r="BH164" s="208">
        <f>IF(N164="sníž. přenesená",J164,0)</f>
        <v>0</v>
      </c>
      <c r="BI164" s="208">
        <f>IF(N164="nulová",J164,0)</f>
        <v>0</v>
      </c>
      <c r="BJ164" s="5" t="s">
        <v>26</v>
      </c>
      <c r="BK164" s="208">
        <f>ROUND(I164*H164,2)</f>
        <v>0</v>
      </c>
      <c r="BL164" s="5" t="s">
        <v>150</v>
      </c>
      <c r="BM164" s="5" t="s">
        <v>1059</v>
      </c>
    </row>
    <row r="165" spans="2:47" s="32" customFormat="1" ht="22.5">
      <c r="B165" s="25"/>
      <c r="D165" s="300" t="s">
        <v>152</v>
      </c>
      <c r="F165" s="301" t="s">
        <v>1027</v>
      </c>
      <c r="I165" s="209"/>
      <c r="L165" s="25"/>
      <c r="M165" s="210"/>
      <c r="N165" s="26"/>
      <c r="O165" s="26"/>
      <c r="P165" s="26"/>
      <c r="Q165" s="26"/>
      <c r="R165" s="26"/>
      <c r="S165" s="26"/>
      <c r="T165" s="60"/>
      <c r="AT165" s="5" t="s">
        <v>152</v>
      </c>
      <c r="AU165" s="5" t="s">
        <v>25</v>
      </c>
    </row>
    <row r="166" spans="2:65" s="32" customFormat="1" ht="25.5" customHeight="1">
      <c r="B166" s="200"/>
      <c r="C166" s="201" t="s">
        <v>258</v>
      </c>
      <c r="D166" s="201" t="s">
        <v>275</v>
      </c>
      <c r="E166" s="202" t="s">
        <v>1060</v>
      </c>
      <c r="F166" s="203" t="s">
        <v>1061</v>
      </c>
      <c r="G166" s="204" t="s">
        <v>204</v>
      </c>
      <c r="H166" s="205">
        <v>5.88</v>
      </c>
      <c r="I166" s="206"/>
      <c r="J166" s="207">
        <f>ROUND(I166*H166,2)</f>
        <v>0</v>
      </c>
      <c r="K166" s="203" t="s">
        <v>1525</v>
      </c>
      <c r="L166" s="25"/>
      <c r="M166" s="296" t="s">
        <v>5</v>
      </c>
      <c r="N166" s="297" t="s">
        <v>55</v>
      </c>
      <c r="O166" s="26"/>
      <c r="P166" s="298">
        <f>O166*H166</f>
        <v>0</v>
      </c>
      <c r="Q166" s="298">
        <v>0.198</v>
      </c>
      <c r="R166" s="298">
        <f>Q166*H166</f>
        <v>1.16424</v>
      </c>
      <c r="S166" s="298">
        <v>0</v>
      </c>
      <c r="T166" s="299">
        <f>S166*H166</f>
        <v>0</v>
      </c>
      <c r="AR166" s="5" t="s">
        <v>195</v>
      </c>
      <c r="AT166" s="5" t="s">
        <v>275</v>
      </c>
      <c r="AU166" s="5" t="s">
        <v>25</v>
      </c>
      <c r="AY166" s="5" t="s">
        <v>144</v>
      </c>
      <c r="BE166" s="208">
        <f>IF(N166="základní",J166,0)</f>
        <v>0</v>
      </c>
      <c r="BF166" s="208">
        <f>IF(N166="snížená",J166,0)</f>
        <v>0</v>
      </c>
      <c r="BG166" s="208">
        <f>IF(N166="zákl. přenesená",J166,0)</f>
        <v>0</v>
      </c>
      <c r="BH166" s="208">
        <f>IF(N166="sníž. přenesená",J166,0)</f>
        <v>0</v>
      </c>
      <c r="BI166" s="208">
        <f>IF(N166="nulová",J166,0)</f>
        <v>0</v>
      </c>
      <c r="BJ166" s="5" t="s">
        <v>26</v>
      </c>
      <c r="BK166" s="208">
        <f>ROUND(I166*H166,2)</f>
        <v>0</v>
      </c>
      <c r="BL166" s="5" t="s">
        <v>150</v>
      </c>
      <c r="BM166" s="5" t="s">
        <v>1062</v>
      </c>
    </row>
    <row r="167" spans="2:47" s="32" customFormat="1" ht="33.75">
      <c r="B167" s="25"/>
      <c r="D167" s="300" t="s">
        <v>152</v>
      </c>
      <c r="F167" s="301" t="s">
        <v>1063</v>
      </c>
      <c r="I167" s="209"/>
      <c r="L167" s="25"/>
      <c r="M167" s="210"/>
      <c r="N167" s="26"/>
      <c r="O167" s="26"/>
      <c r="P167" s="26"/>
      <c r="Q167" s="26"/>
      <c r="R167" s="26"/>
      <c r="S167" s="26"/>
      <c r="T167" s="60"/>
      <c r="AT167" s="5" t="s">
        <v>152</v>
      </c>
      <c r="AU167" s="5" t="s">
        <v>25</v>
      </c>
    </row>
    <row r="168" spans="2:51" s="32" customFormat="1" ht="12.75">
      <c r="B168" s="25"/>
      <c r="D168" s="300" t="s">
        <v>154</v>
      </c>
      <c r="F168" s="302" t="s">
        <v>1064</v>
      </c>
      <c r="H168" s="303">
        <v>5.88</v>
      </c>
      <c r="I168" s="209"/>
      <c r="L168" s="25"/>
      <c r="M168" s="210"/>
      <c r="N168" s="26"/>
      <c r="O168" s="26"/>
      <c r="P168" s="26"/>
      <c r="Q168" s="26"/>
      <c r="R168" s="26"/>
      <c r="S168" s="26"/>
      <c r="T168" s="60"/>
      <c r="AT168" s="5" t="s">
        <v>154</v>
      </c>
      <c r="AU168" s="5" t="s">
        <v>25</v>
      </c>
      <c r="AV168" s="32" t="s">
        <v>25</v>
      </c>
      <c r="AW168" s="32" t="s">
        <v>6</v>
      </c>
      <c r="AX168" s="32" t="s">
        <v>26</v>
      </c>
      <c r="AY168" s="5" t="s">
        <v>144</v>
      </c>
    </row>
    <row r="169" spans="2:65" s="32" customFormat="1" ht="51" customHeight="1">
      <c r="B169" s="200"/>
      <c r="C169" s="201" t="s">
        <v>264</v>
      </c>
      <c r="D169" s="201" t="s">
        <v>146</v>
      </c>
      <c r="E169" s="202" t="s">
        <v>283</v>
      </c>
      <c r="F169" s="203" t="s">
        <v>284</v>
      </c>
      <c r="G169" s="204" t="s">
        <v>234</v>
      </c>
      <c r="H169" s="205">
        <v>175</v>
      </c>
      <c r="I169" s="206"/>
      <c r="J169" s="207">
        <f>ROUND(I169*H169,2)</f>
        <v>0</v>
      </c>
      <c r="K169" s="203" t="s">
        <v>1525</v>
      </c>
      <c r="L169" s="25"/>
      <c r="M169" s="296" t="s">
        <v>5</v>
      </c>
      <c r="N169" s="297" t="s">
        <v>55</v>
      </c>
      <c r="O169" s="26"/>
      <c r="P169" s="298">
        <f>O169*H169</f>
        <v>0</v>
      </c>
      <c r="Q169" s="298">
        <v>0</v>
      </c>
      <c r="R169" s="298">
        <f>Q169*H169</f>
        <v>0</v>
      </c>
      <c r="S169" s="298">
        <v>0</v>
      </c>
      <c r="T169" s="299">
        <f>S169*H169</f>
        <v>0</v>
      </c>
      <c r="AR169" s="5" t="s">
        <v>150</v>
      </c>
      <c r="AT169" s="5" t="s">
        <v>146</v>
      </c>
      <c r="AU169" s="5" t="s">
        <v>25</v>
      </c>
      <c r="AY169" s="5" t="s">
        <v>144</v>
      </c>
      <c r="BE169" s="208">
        <f>IF(N169="základní",J169,0)</f>
        <v>0</v>
      </c>
      <c r="BF169" s="208">
        <f>IF(N169="snížená",J169,0)</f>
        <v>0</v>
      </c>
      <c r="BG169" s="208">
        <f>IF(N169="zákl. přenesená",J169,0)</f>
        <v>0</v>
      </c>
      <c r="BH169" s="208">
        <f>IF(N169="sníž. přenesená",J169,0)</f>
        <v>0</v>
      </c>
      <c r="BI169" s="208">
        <f>IF(N169="nulová",J169,0)</f>
        <v>0</v>
      </c>
      <c r="BJ169" s="5" t="s">
        <v>26</v>
      </c>
      <c r="BK169" s="208">
        <f>ROUND(I169*H169,2)</f>
        <v>0</v>
      </c>
      <c r="BL169" s="5" t="s">
        <v>150</v>
      </c>
      <c r="BM169" s="5" t="s">
        <v>285</v>
      </c>
    </row>
    <row r="170" spans="2:47" s="32" customFormat="1" ht="22.5">
      <c r="B170" s="25"/>
      <c r="D170" s="300" t="s">
        <v>152</v>
      </c>
      <c r="F170" s="301" t="s">
        <v>1027</v>
      </c>
      <c r="I170" s="209"/>
      <c r="L170" s="25"/>
      <c r="M170" s="210"/>
      <c r="N170" s="26"/>
      <c r="O170" s="26"/>
      <c r="P170" s="26"/>
      <c r="Q170" s="26"/>
      <c r="R170" s="26"/>
      <c r="S170" s="26"/>
      <c r="T170" s="60"/>
      <c r="AT170" s="5" t="s">
        <v>152</v>
      </c>
      <c r="AU170" s="5" t="s">
        <v>25</v>
      </c>
    </row>
    <row r="171" spans="2:51" s="32" customFormat="1" ht="12.75">
      <c r="B171" s="25"/>
      <c r="D171" s="300" t="s">
        <v>154</v>
      </c>
      <c r="E171" s="5" t="s">
        <v>5</v>
      </c>
      <c r="F171" s="302" t="s">
        <v>1065</v>
      </c>
      <c r="H171" s="303">
        <v>142.598</v>
      </c>
      <c r="I171" s="209"/>
      <c r="L171" s="25"/>
      <c r="M171" s="210"/>
      <c r="N171" s="26"/>
      <c r="O171" s="26"/>
      <c r="P171" s="26"/>
      <c r="Q171" s="26"/>
      <c r="R171" s="26"/>
      <c r="S171" s="26"/>
      <c r="T171" s="60"/>
      <c r="AT171" s="5" t="s">
        <v>154</v>
      </c>
      <c r="AU171" s="5" t="s">
        <v>25</v>
      </c>
      <c r="AV171" s="32" t="s">
        <v>25</v>
      </c>
      <c r="AW171" s="32" t="s">
        <v>47</v>
      </c>
      <c r="AX171" s="32" t="s">
        <v>83</v>
      </c>
      <c r="AY171" s="5" t="s">
        <v>144</v>
      </c>
    </row>
    <row r="172" spans="2:51" s="32" customFormat="1" ht="12.75">
      <c r="B172" s="25"/>
      <c r="D172" s="300" t="s">
        <v>154</v>
      </c>
      <c r="E172" s="5" t="s">
        <v>5</v>
      </c>
      <c r="F172" s="302" t="s">
        <v>1066</v>
      </c>
      <c r="H172" s="303">
        <v>29.889</v>
      </c>
      <c r="I172" s="209"/>
      <c r="L172" s="25"/>
      <c r="M172" s="210"/>
      <c r="N172" s="26"/>
      <c r="O172" s="26"/>
      <c r="P172" s="26"/>
      <c r="Q172" s="26"/>
      <c r="R172" s="26"/>
      <c r="S172" s="26"/>
      <c r="T172" s="60"/>
      <c r="AT172" s="5" t="s">
        <v>154</v>
      </c>
      <c r="AU172" s="5" t="s">
        <v>25</v>
      </c>
      <c r="AV172" s="32" t="s">
        <v>25</v>
      </c>
      <c r="AW172" s="32" t="s">
        <v>47</v>
      </c>
      <c r="AX172" s="32" t="s">
        <v>83</v>
      </c>
      <c r="AY172" s="5" t="s">
        <v>144</v>
      </c>
    </row>
    <row r="173" spans="2:51" s="32" customFormat="1" ht="12.75">
      <c r="B173" s="25"/>
      <c r="D173" s="300" t="s">
        <v>154</v>
      </c>
      <c r="E173" s="5" t="s">
        <v>5</v>
      </c>
      <c r="F173" s="302" t="s">
        <v>188</v>
      </c>
      <c r="H173" s="303">
        <v>172.487</v>
      </c>
      <c r="I173" s="209"/>
      <c r="L173" s="25"/>
      <c r="M173" s="210"/>
      <c r="N173" s="26"/>
      <c r="O173" s="26"/>
      <c r="P173" s="26"/>
      <c r="Q173" s="26"/>
      <c r="R173" s="26"/>
      <c r="S173" s="26"/>
      <c r="T173" s="60"/>
      <c r="AT173" s="5" t="s">
        <v>154</v>
      </c>
      <c r="AU173" s="5" t="s">
        <v>25</v>
      </c>
      <c r="AV173" s="32" t="s">
        <v>150</v>
      </c>
      <c r="AW173" s="32" t="s">
        <v>47</v>
      </c>
      <c r="AX173" s="32" t="s">
        <v>83</v>
      </c>
      <c r="AY173" s="5" t="s">
        <v>144</v>
      </c>
    </row>
    <row r="174" spans="2:51" s="32" customFormat="1" ht="12.75">
      <c r="B174" s="25"/>
      <c r="D174" s="300" t="s">
        <v>154</v>
      </c>
      <c r="E174" s="5" t="s">
        <v>5</v>
      </c>
      <c r="F174" s="302" t="s">
        <v>1067</v>
      </c>
      <c r="H174" s="303">
        <v>175</v>
      </c>
      <c r="I174" s="209"/>
      <c r="L174" s="25"/>
      <c r="M174" s="210"/>
      <c r="N174" s="26"/>
      <c r="O174" s="26"/>
      <c r="P174" s="26"/>
      <c r="Q174" s="26"/>
      <c r="R174" s="26"/>
      <c r="S174" s="26"/>
      <c r="T174" s="60"/>
      <c r="AT174" s="5" t="s">
        <v>154</v>
      </c>
      <c r="AU174" s="5" t="s">
        <v>25</v>
      </c>
      <c r="AV174" s="32" t="s">
        <v>25</v>
      </c>
      <c r="AW174" s="32" t="s">
        <v>47</v>
      </c>
      <c r="AX174" s="32" t="s">
        <v>26</v>
      </c>
      <c r="AY174" s="5" t="s">
        <v>144</v>
      </c>
    </row>
    <row r="175" spans="2:65" s="32" customFormat="1" ht="16.5" customHeight="1">
      <c r="B175" s="200"/>
      <c r="C175" s="201" t="s">
        <v>270</v>
      </c>
      <c r="D175" s="201" t="s">
        <v>146</v>
      </c>
      <c r="E175" s="202" t="s">
        <v>290</v>
      </c>
      <c r="F175" s="203" t="s">
        <v>291</v>
      </c>
      <c r="G175" s="204" t="s">
        <v>234</v>
      </c>
      <c r="H175" s="205">
        <v>2.5</v>
      </c>
      <c r="I175" s="206"/>
      <c r="J175" s="207">
        <f>ROUND(I175*H175,2)</f>
        <v>0</v>
      </c>
      <c r="K175" s="203" t="s">
        <v>1525</v>
      </c>
      <c r="L175" s="25"/>
      <c r="M175" s="296" t="s">
        <v>5</v>
      </c>
      <c r="N175" s="297" t="s">
        <v>55</v>
      </c>
      <c r="O175" s="26"/>
      <c r="P175" s="298">
        <f>O175*H175</f>
        <v>0</v>
      </c>
      <c r="Q175" s="298">
        <v>1</v>
      </c>
      <c r="R175" s="298">
        <f>Q175*H175</f>
        <v>2.5</v>
      </c>
      <c r="S175" s="298">
        <v>0</v>
      </c>
      <c r="T175" s="299">
        <f>S175*H175</f>
        <v>0</v>
      </c>
      <c r="AR175" s="5" t="s">
        <v>150</v>
      </c>
      <c r="AT175" s="5" t="s">
        <v>146</v>
      </c>
      <c r="AU175" s="5" t="s">
        <v>25</v>
      </c>
      <c r="AY175" s="5" t="s">
        <v>144</v>
      </c>
      <c r="BE175" s="208">
        <f>IF(N175="základní",J175,0)</f>
        <v>0</v>
      </c>
      <c r="BF175" s="208">
        <f>IF(N175="snížená",J175,0)</f>
        <v>0</v>
      </c>
      <c r="BG175" s="208">
        <f>IF(N175="zákl. přenesená",J175,0)</f>
        <v>0</v>
      </c>
      <c r="BH175" s="208">
        <f>IF(N175="sníž. přenesená",J175,0)</f>
        <v>0</v>
      </c>
      <c r="BI175" s="208">
        <f>IF(N175="nulová",J175,0)</f>
        <v>0</v>
      </c>
      <c r="BJ175" s="5" t="s">
        <v>26</v>
      </c>
      <c r="BK175" s="208">
        <f>ROUND(I175*H175,2)</f>
        <v>0</v>
      </c>
      <c r="BL175" s="5" t="s">
        <v>150</v>
      </c>
      <c r="BM175" s="5" t="s">
        <v>292</v>
      </c>
    </row>
    <row r="176" spans="2:47" s="32" customFormat="1" ht="22.5">
      <c r="B176" s="25"/>
      <c r="D176" s="300" t="s">
        <v>152</v>
      </c>
      <c r="F176" s="301" t="s">
        <v>1027</v>
      </c>
      <c r="I176" s="209"/>
      <c r="L176" s="25"/>
      <c r="M176" s="210"/>
      <c r="N176" s="26"/>
      <c r="O176" s="26"/>
      <c r="P176" s="26"/>
      <c r="Q176" s="26"/>
      <c r="R176" s="26"/>
      <c r="S176" s="26"/>
      <c r="T176" s="60"/>
      <c r="AT176" s="5" t="s">
        <v>152</v>
      </c>
      <c r="AU176" s="5" t="s">
        <v>25</v>
      </c>
    </row>
    <row r="177" spans="2:51" s="32" customFormat="1" ht="12.75">
      <c r="B177" s="25"/>
      <c r="D177" s="300" t="s">
        <v>154</v>
      </c>
      <c r="E177" s="5" t="s">
        <v>5</v>
      </c>
      <c r="F177" s="302" t="s">
        <v>1068</v>
      </c>
      <c r="H177" s="303">
        <v>-0.703</v>
      </c>
      <c r="I177" s="209"/>
      <c r="L177" s="25"/>
      <c r="M177" s="210"/>
      <c r="N177" s="26"/>
      <c r="O177" s="26"/>
      <c r="P177" s="26"/>
      <c r="Q177" s="26"/>
      <c r="R177" s="26"/>
      <c r="S177" s="26"/>
      <c r="T177" s="60"/>
      <c r="AT177" s="5" t="s">
        <v>154</v>
      </c>
      <c r="AU177" s="5" t="s">
        <v>25</v>
      </c>
      <c r="AV177" s="32" t="s">
        <v>25</v>
      </c>
      <c r="AW177" s="32" t="s">
        <v>47</v>
      </c>
      <c r="AX177" s="32" t="s">
        <v>83</v>
      </c>
      <c r="AY177" s="5" t="s">
        <v>144</v>
      </c>
    </row>
    <row r="178" spans="2:51" s="32" customFormat="1" ht="12.75">
      <c r="B178" s="25"/>
      <c r="D178" s="300" t="s">
        <v>154</v>
      </c>
      <c r="E178" s="5" t="s">
        <v>5</v>
      </c>
      <c r="F178" s="302" t="s">
        <v>1069</v>
      </c>
      <c r="H178" s="303">
        <v>2.813</v>
      </c>
      <c r="I178" s="209"/>
      <c r="L178" s="25"/>
      <c r="M178" s="210"/>
      <c r="N178" s="26"/>
      <c r="O178" s="26"/>
      <c r="P178" s="26"/>
      <c r="Q178" s="26"/>
      <c r="R178" s="26"/>
      <c r="S178" s="26"/>
      <c r="T178" s="60"/>
      <c r="AT178" s="5" t="s">
        <v>154</v>
      </c>
      <c r="AU178" s="5" t="s">
        <v>25</v>
      </c>
      <c r="AV178" s="32" t="s">
        <v>25</v>
      </c>
      <c r="AW178" s="32" t="s">
        <v>47</v>
      </c>
      <c r="AX178" s="32" t="s">
        <v>83</v>
      </c>
      <c r="AY178" s="5" t="s">
        <v>144</v>
      </c>
    </row>
    <row r="179" spans="2:51" s="32" customFormat="1" ht="12.75">
      <c r="B179" s="25"/>
      <c r="D179" s="300" t="s">
        <v>154</v>
      </c>
      <c r="E179" s="5" t="s">
        <v>5</v>
      </c>
      <c r="F179" s="302" t="s">
        <v>188</v>
      </c>
      <c r="H179" s="303">
        <v>2.11</v>
      </c>
      <c r="I179" s="209"/>
      <c r="L179" s="25"/>
      <c r="M179" s="210"/>
      <c r="N179" s="26"/>
      <c r="O179" s="26"/>
      <c r="P179" s="26"/>
      <c r="Q179" s="26"/>
      <c r="R179" s="26"/>
      <c r="S179" s="26"/>
      <c r="T179" s="60"/>
      <c r="AT179" s="5" t="s">
        <v>154</v>
      </c>
      <c r="AU179" s="5" t="s">
        <v>25</v>
      </c>
      <c r="AV179" s="32" t="s">
        <v>150</v>
      </c>
      <c r="AW179" s="32" t="s">
        <v>47</v>
      </c>
      <c r="AX179" s="32" t="s">
        <v>83</v>
      </c>
      <c r="AY179" s="5" t="s">
        <v>144</v>
      </c>
    </row>
    <row r="180" spans="2:51" s="32" customFormat="1" ht="12.75">
      <c r="B180" s="25"/>
      <c r="D180" s="300" t="s">
        <v>154</v>
      </c>
      <c r="E180" s="5" t="s">
        <v>5</v>
      </c>
      <c r="F180" s="302" t="s">
        <v>1070</v>
      </c>
      <c r="H180" s="303">
        <v>2.5</v>
      </c>
      <c r="I180" s="209"/>
      <c r="L180" s="25"/>
      <c r="M180" s="210"/>
      <c r="N180" s="26"/>
      <c r="O180" s="26"/>
      <c r="P180" s="26"/>
      <c r="Q180" s="26"/>
      <c r="R180" s="26"/>
      <c r="S180" s="26"/>
      <c r="T180" s="60"/>
      <c r="AT180" s="5" t="s">
        <v>154</v>
      </c>
      <c r="AU180" s="5" t="s">
        <v>25</v>
      </c>
      <c r="AV180" s="32" t="s">
        <v>25</v>
      </c>
      <c r="AW180" s="32" t="s">
        <v>47</v>
      </c>
      <c r="AX180" s="32" t="s">
        <v>26</v>
      </c>
      <c r="AY180" s="5" t="s">
        <v>144</v>
      </c>
    </row>
    <row r="181" spans="2:65" s="32" customFormat="1" ht="38.25" customHeight="1">
      <c r="B181" s="200"/>
      <c r="C181" s="201" t="s">
        <v>10</v>
      </c>
      <c r="D181" s="201" t="s">
        <v>146</v>
      </c>
      <c r="E181" s="202" t="s">
        <v>296</v>
      </c>
      <c r="F181" s="203" t="s">
        <v>1071</v>
      </c>
      <c r="G181" s="204" t="s">
        <v>298</v>
      </c>
      <c r="H181" s="205">
        <v>1</v>
      </c>
      <c r="I181" s="206"/>
      <c r="J181" s="207">
        <f>ROUND(I181*H181,2)</f>
        <v>0</v>
      </c>
      <c r="K181" s="203" t="s">
        <v>1525</v>
      </c>
      <c r="L181" s="25"/>
      <c r="M181" s="296" t="s">
        <v>5</v>
      </c>
      <c r="N181" s="297" t="s">
        <v>55</v>
      </c>
      <c r="O181" s="26"/>
      <c r="P181" s="298">
        <f>O181*H181</f>
        <v>0</v>
      </c>
      <c r="Q181" s="298">
        <v>1</v>
      </c>
      <c r="R181" s="298">
        <f>Q181*H181</f>
        <v>1</v>
      </c>
      <c r="S181" s="298">
        <v>0</v>
      </c>
      <c r="T181" s="299">
        <f>S181*H181</f>
        <v>0</v>
      </c>
      <c r="AR181" s="5" t="s">
        <v>150</v>
      </c>
      <c r="AT181" s="5" t="s">
        <v>146</v>
      </c>
      <c r="AU181" s="5" t="s">
        <v>25</v>
      </c>
      <c r="AY181" s="5" t="s">
        <v>144</v>
      </c>
      <c r="BE181" s="208">
        <f>IF(N181="základní",J181,0)</f>
        <v>0</v>
      </c>
      <c r="BF181" s="208">
        <f>IF(N181="snížená",J181,0)</f>
        <v>0</v>
      </c>
      <c r="BG181" s="208">
        <f>IF(N181="zákl. přenesená",J181,0)</f>
        <v>0</v>
      </c>
      <c r="BH181" s="208">
        <f>IF(N181="sníž. přenesená",J181,0)</f>
        <v>0</v>
      </c>
      <c r="BI181" s="208">
        <f>IF(N181="nulová",J181,0)</f>
        <v>0</v>
      </c>
      <c r="BJ181" s="5" t="s">
        <v>26</v>
      </c>
      <c r="BK181" s="208">
        <f>ROUND(I181*H181,2)</f>
        <v>0</v>
      </c>
      <c r="BL181" s="5" t="s">
        <v>150</v>
      </c>
      <c r="BM181" s="5" t="s">
        <v>299</v>
      </c>
    </row>
    <row r="182" spans="2:47" s="32" customFormat="1" ht="22.5">
      <c r="B182" s="25"/>
      <c r="D182" s="300" t="s">
        <v>152</v>
      </c>
      <c r="F182" s="301" t="s">
        <v>1027</v>
      </c>
      <c r="I182" s="209"/>
      <c r="L182" s="25"/>
      <c r="M182" s="210"/>
      <c r="N182" s="26"/>
      <c r="O182" s="26"/>
      <c r="P182" s="26"/>
      <c r="Q182" s="26"/>
      <c r="R182" s="26"/>
      <c r="S182" s="26"/>
      <c r="T182" s="60"/>
      <c r="AT182" s="5" t="s">
        <v>152</v>
      </c>
      <c r="AU182" s="5" t="s">
        <v>25</v>
      </c>
    </row>
    <row r="183" spans="2:65" s="32" customFormat="1" ht="16.5" customHeight="1">
      <c r="B183" s="200"/>
      <c r="C183" s="201" t="s">
        <v>282</v>
      </c>
      <c r="D183" s="201" t="s">
        <v>146</v>
      </c>
      <c r="E183" s="202" t="s">
        <v>301</v>
      </c>
      <c r="F183" s="203" t="s">
        <v>302</v>
      </c>
      <c r="G183" s="204" t="s">
        <v>149</v>
      </c>
      <c r="H183" s="205">
        <v>700</v>
      </c>
      <c r="I183" s="206"/>
      <c r="J183" s="207">
        <f>ROUND(I183*H183,2)</f>
        <v>0</v>
      </c>
      <c r="K183" s="203" t="s">
        <v>1525</v>
      </c>
      <c r="L183" s="25"/>
      <c r="M183" s="296" t="s">
        <v>5</v>
      </c>
      <c r="N183" s="297" t="s">
        <v>55</v>
      </c>
      <c r="O183" s="26"/>
      <c r="P183" s="298">
        <f>O183*H183</f>
        <v>0</v>
      </c>
      <c r="Q183" s="298">
        <v>0.00201</v>
      </c>
      <c r="R183" s="298">
        <f>Q183*H183</f>
        <v>1.407</v>
      </c>
      <c r="S183" s="298">
        <v>0</v>
      </c>
      <c r="T183" s="299">
        <f>S183*H183</f>
        <v>0</v>
      </c>
      <c r="AR183" s="5" t="s">
        <v>150</v>
      </c>
      <c r="AT183" s="5" t="s">
        <v>146</v>
      </c>
      <c r="AU183" s="5" t="s">
        <v>25</v>
      </c>
      <c r="AY183" s="5" t="s">
        <v>144</v>
      </c>
      <c r="BE183" s="208">
        <f>IF(N183="základní",J183,0)</f>
        <v>0</v>
      </c>
      <c r="BF183" s="208">
        <f>IF(N183="snížená",J183,0)</f>
        <v>0</v>
      </c>
      <c r="BG183" s="208">
        <f>IF(N183="zákl. přenesená",J183,0)</f>
        <v>0</v>
      </c>
      <c r="BH183" s="208">
        <f>IF(N183="sníž. přenesená",J183,0)</f>
        <v>0</v>
      </c>
      <c r="BI183" s="208">
        <f>IF(N183="nulová",J183,0)</f>
        <v>0</v>
      </c>
      <c r="BJ183" s="5" t="s">
        <v>26</v>
      </c>
      <c r="BK183" s="208">
        <f>ROUND(I183*H183,2)</f>
        <v>0</v>
      </c>
      <c r="BL183" s="5" t="s">
        <v>150</v>
      </c>
      <c r="BM183" s="5" t="s">
        <v>303</v>
      </c>
    </row>
    <row r="184" spans="2:47" s="32" customFormat="1" ht="12.75">
      <c r="B184" s="25"/>
      <c r="D184" s="300" t="s">
        <v>159</v>
      </c>
      <c r="F184" s="214" t="s">
        <v>304</v>
      </c>
      <c r="I184" s="209"/>
      <c r="L184" s="25"/>
      <c r="M184" s="210"/>
      <c r="N184" s="26"/>
      <c r="O184" s="26"/>
      <c r="P184" s="26"/>
      <c r="Q184" s="26"/>
      <c r="R184" s="26"/>
      <c r="S184" s="26"/>
      <c r="T184" s="60"/>
      <c r="AT184" s="5" t="s">
        <v>159</v>
      </c>
      <c r="AU184" s="5" t="s">
        <v>25</v>
      </c>
    </row>
    <row r="185" spans="2:47" s="32" customFormat="1" ht="22.5">
      <c r="B185" s="25"/>
      <c r="D185" s="300" t="s">
        <v>152</v>
      </c>
      <c r="F185" s="301" t="s">
        <v>1027</v>
      </c>
      <c r="I185" s="209"/>
      <c r="L185" s="25"/>
      <c r="M185" s="210"/>
      <c r="N185" s="26"/>
      <c r="O185" s="26"/>
      <c r="P185" s="26"/>
      <c r="Q185" s="26"/>
      <c r="R185" s="26"/>
      <c r="S185" s="26"/>
      <c r="T185" s="60"/>
      <c r="AT185" s="5" t="s">
        <v>152</v>
      </c>
      <c r="AU185" s="5" t="s">
        <v>25</v>
      </c>
    </row>
    <row r="186" spans="2:51" s="32" customFormat="1" ht="12.75">
      <c r="B186" s="25"/>
      <c r="D186" s="300" t="s">
        <v>154</v>
      </c>
      <c r="E186" s="5" t="s">
        <v>5</v>
      </c>
      <c r="F186" s="302" t="s">
        <v>1072</v>
      </c>
      <c r="H186" s="303">
        <v>331.8</v>
      </c>
      <c r="I186" s="209"/>
      <c r="L186" s="25"/>
      <c r="M186" s="210"/>
      <c r="N186" s="26"/>
      <c r="O186" s="26"/>
      <c r="P186" s="26"/>
      <c r="Q186" s="26"/>
      <c r="R186" s="26"/>
      <c r="S186" s="26"/>
      <c r="T186" s="60"/>
      <c r="AT186" s="5" t="s">
        <v>154</v>
      </c>
      <c r="AU186" s="5" t="s">
        <v>25</v>
      </c>
      <c r="AV186" s="32" t="s">
        <v>25</v>
      </c>
      <c r="AW186" s="32" t="s">
        <v>47</v>
      </c>
      <c r="AX186" s="32" t="s">
        <v>83</v>
      </c>
      <c r="AY186" s="5" t="s">
        <v>144</v>
      </c>
    </row>
    <row r="187" spans="2:51" s="32" customFormat="1" ht="12.75">
      <c r="B187" s="25"/>
      <c r="D187" s="300" t="s">
        <v>154</v>
      </c>
      <c r="E187" s="5" t="s">
        <v>5</v>
      </c>
      <c r="F187" s="302" t="s">
        <v>1073</v>
      </c>
      <c r="H187" s="303">
        <v>16.8</v>
      </c>
      <c r="I187" s="209"/>
      <c r="L187" s="25"/>
      <c r="M187" s="210"/>
      <c r="N187" s="26"/>
      <c r="O187" s="26"/>
      <c r="P187" s="26"/>
      <c r="Q187" s="26"/>
      <c r="R187" s="26"/>
      <c r="S187" s="26"/>
      <c r="T187" s="60"/>
      <c r="AT187" s="5" t="s">
        <v>154</v>
      </c>
      <c r="AU187" s="5" t="s">
        <v>25</v>
      </c>
      <c r="AV187" s="32" t="s">
        <v>25</v>
      </c>
      <c r="AW187" s="32" t="s">
        <v>47</v>
      </c>
      <c r="AX187" s="32" t="s">
        <v>83</v>
      </c>
      <c r="AY187" s="5" t="s">
        <v>144</v>
      </c>
    </row>
    <row r="188" spans="2:51" s="32" customFormat="1" ht="12.75">
      <c r="B188" s="25"/>
      <c r="D188" s="300" t="s">
        <v>154</v>
      </c>
      <c r="E188" s="5" t="s">
        <v>5</v>
      </c>
      <c r="F188" s="302" t="s">
        <v>1074</v>
      </c>
      <c r="H188" s="303">
        <v>339.6</v>
      </c>
      <c r="I188" s="209"/>
      <c r="L188" s="25"/>
      <c r="M188" s="210"/>
      <c r="N188" s="26"/>
      <c r="O188" s="26"/>
      <c r="P188" s="26"/>
      <c r="Q188" s="26"/>
      <c r="R188" s="26"/>
      <c r="S188" s="26"/>
      <c r="T188" s="60"/>
      <c r="AT188" s="5" t="s">
        <v>154</v>
      </c>
      <c r="AU188" s="5" t="s">
        <v>25</v>
      </c>
      <c r="AV188" s="32" t="s">
        <v>25</v>
      </c>
      <c r="AW188" s="32" t="s">
        <v>47</v>
      </c>
      <c r="AX188" s="32" t="s">
        <v>83</v>
      </c>
      <c r="AY188" s="5" t="s">
        <v>144</v>
      </c>
    </row>
    <row r="189" spans="2:51" s="32" customFormat="1" ht="12.75">
      <c r="B189" s="25"/>
      <c r="D189" s="300" t="s">
        <v>154</v>
      </c>
      <c r="E189" s="5" t="s">
        <v>5</v>
      </c>
      <c r="F189" s="302" t="s">
        <v>188</v>
      </c>
      <c r="H189" s="303">
        <v>688.2</v>
      </c>
      <c r="I189" s="209"/>
      <c r="L189" s="25"/>
      <c r="M189" s="210"/>
      <c r="N189" s="26"/>
      <c r="O189" s="26"/>
      <c r="P189" s="26"/>
      <c r="Q189" s="26"/>
      <c r="R189" s="26"/>
      <c r="S189" s="26"/>
      <c r="T189" s="60"/>
      <c r="AT189" s="5" t="s">
        <v>154</v>
      </c>
      <c r="AU189" s="5" t="s">
        <v>25</v>
      </c>
      <c r="AV189" s="32" t="s">
        <v>150</v>
      </c>
      <c r="AW189" s="32" t="s">
        <v>47</v>
      </c>
      <c r="AX189" s="32" t="s">
        <v>83</v>
      </c>
      <c r="AY189" s="5" t="s">
        <v>144</v>
      </c>
    </row>
    <row r="190" spans="2:51" s="32" customFormat="1" ht="12.75">
      <c r="B190" s="25"/>
      <c r="D190" s="300" t="s">
        <v>154</v>
      </c>
      <c r="E190" s="5" t="s">
        <v>5</v>
      </c>
      <c r="F190" s="302" t="s">
        <v>1075</v>
      </c>
      <c r="H190" s="303">
        <v>700</v>
      </c>
      <c r="I190" s="209"/>
      <c r="L190" s="25"/>
      <c r="M190" s="210"/>
      <c r="N190" s="26"/>
      <c r="O190" s="26"/>
      <c r="P190" s="26"/>
      <c r="Q190" s="26"/>
      <c r="R190" s="26"/>
      <c r="S190" s="26"/>
      <c r="T190" s="60"/>
      <c r="AT190" s="5" t="s">
        <v>154</v>
      </c>
      <c r="AU190" s="5" t="s">
        <v>25</v>
      </c>
      <c r="AV190" s="32" t="s">
        <v>25</v>
      </c>
      <c r="AW190" s="32" t="s">
        <v>47</v>
      </c>
      <c r="AX190" s="32" t="s">
        <v>26</v>
      </c>
      <c r="AY190" s="5" t="s">
        <v>144</v>
      </c>
    </row>
    <row r="191" spans="2:65" s="32" customFormat="1" ht="16.5" customHeight="1">
      <c r="B191" s="200"/>
      <c r="C191" s="201" t="s">
        <v>289</v>
      </c>
      <c r="D191" s="201" t="s">
        <v>146</v>
      </c>
      <c r="E191" s="202" t="s">
        <v>311</v>
      </c>
      <c r="F191" s="203" t="s">
        <v>312</v>
      </c>
      <c r="G191" s="204" t="s">
        <v>149</v>
      </c>
      <c r="H191" s="205">
        <v>700</v>
      </c>
      <c r="I191" s="206"/>
      <c r="J191" s="207">
        <f>ROUND(I191*H191,2)</f>
        <v>0</v>
      </c>
      <c r="K191" s="203" t="s">
        <v>1525</v>
      </c>
      <c r="L191" s="25"/>
      <c r="M191" s="296" t="s">
        <v>5</v>
      </c>
      <c r="N191" s="297" t="s">
        <v>55</v>
      </c>
      <c r="O191" s="26"/>
      <c r="P191" s="298">
        <f>O191*H191</f>
        <v>0</v>
      </c>
      <c r="Q191" s="298">
        <v>0</v>
      </c>
      <c r="R191" s="298">
        <f>Q191*H191</f>
        <v>0</v>
      </c>
      <c r="S191" s="298">
        <v>0</v>
      </c>
      <c r="T191" s="299">
        <f>S191*H191</f>
        <v>0</v>
      </c>
      <c r="AR191" s="5" t="s">
        <v>150</v>
      </c>
      <c r="AT191" s="5" t="s">
        <v>146</v>
      </c>
      <c r="AU191" s="5" t="s">
        <v>25</v>
      </c>
      <c r="AY191" s="5" t="s">
        <v>144</v>
      </c>
      <c r="BE191" s="208">
        <f>IF(N191="základní",J191,0)</f>
        <v>0</v>
      </c>
      <c r="BF191" s="208">
        <f>IF(N191="snížená",J191,0)</f>
        <v>0</v>
      </c>
      <c r="BG191" s="208">
        <f>IF(N191="zákl. přenesená",J191,0)</f>
        <v>0</v>
      </c>
      <c r="BH191" s="208">
        <f>IF(N191="sníž. přenesená",J191,0)</f>
        <v>0</v>
      </c>
      <c r="BI191" s="208">
        <f>IF(N191="nulová",J191,0)</f>
        <v>0</v>
      </c>
      <c r="BJ191" s="5" t="s">
        <v>26</v>
      </c>
      <c r="BK191" s="208">
        <f>ROUND(I191*H191,2)</f>
        <v>0</v>
      </c>
      <c r="BL191" s="5" t="s">
        <v>150</v>
      </c>
      <c r="BM191" s="5" t="s">
        <v>313</v>
      </c>
    </row>
    <row r="192" spans="2:47" s="32" customFormat="1" ht="22.5">
      <c r="B192" s="25"/>
      <c r="D192" s="300" t="s">
        <v>159</v>
      </c>
      <c r="F192" s="214" t="s">
        <v>314</v>
      </c>
      <c r="I192" s="209"/>
      <c r="L192" s="25"/>
      <c r="M192" s="210"/>
      <c r="N192" s="26"/>
      <c r="O192" s="26"/>
      <c r="P192" s="26"/>
      <c r="Q192" s="26"/>
      <c r="R192" s="26"/>
      <c r="S192" s="26"/>
      <c r="T192" s="60"/>
      <c r="AT192" s="5" t="s">
        <v>159</v>
      </c>
      <c r="AU192" s="5" t="s">
        <v>25</v>
      </c>
    </row>
    <row r="193" spans="2:47" s="32" customFormat="1" ht="22.5">
      <c r="B193" s="25"/>
      <c r="D193" s="300" t="s">
        <v>152</v>
      </c>
      <c r="F193" s="301" t="s">
        <v>1027</v>
      </c>
      <c r="I193" s="209"/>
      <c r="L193" s="25"/>
      <c r="M193" s="210"/>
      <c r="N193" s="26"/>
      <c r="O193" s="26"/>
      <c r="P193" s="26"/>
      <c r="Q193" s="26"/>
      <c r="R193" s="26"/>
      <c r="S193" s="26"/>
      <c r="T193" s="60"/>
      <c r="AT193" s="5" t="s">
        <v>152</v>
      </c>
      <c r="AU193" s="5" t="s">
        <v>25</v>
      </c>
    </row>
    <row r="194" spans="2:65" s="32" customFormat="1" ht="16.5" customHeight="1">
      <c r="B194" s="200"/>
      <c r="C194" s="201" t="s">
        <v>295</v>
      </c>
      <c r="D194" s="201" t="s">
        <v>146</v>
      </c>
      <c r="E194" s="202" t="s">
        <v>316</v>
      </c>
      <c r="F194" s="203" t="s">
        <v>317</v>
      </c>
      <c r="G194" s="204" t="s">
        <v>149</v>
      </c>
      <c r="H194" s="205">
        <v>1500</v>
      </c>
      <c r="I194" s="206"/>
      <c r="J194" s="207">
        <f>ROUND(I194*H194,2)</f>
        <v>0</v>
      </c>
      <c r="K194" s="203" t="s">
        <v>1525</v>
      </c>
      <c r="L194" s="25"/>
      <c r="M194" s="296" t="s">
        <v>5</v>
      </c>
      <c r="N194" s="297" t="s">
        <v>55</v>
      </c>
      <c r="O194" s="26"/>
      <c r="P194" s="298">
        <f>O194*H194</f>
        <v>0</v>
      </c>
      <c r="Q194" s="298">
        <v>0.00628</v>
      </c>
      <c r="R194" s="298">
        <f>Q194*H194</f>
        <v>9.42</v>
      </c>
      <c r="S194" s="298">
        <v>0</v>
      </c>
      <c r="T194" s="299">
        <f>S194*H194</f>
        <v>0</v>
      </c>
      <c r="AR194" s="5" t="s">
        <v>150</v>
      </c>
      <c r="AT194" s="5" t="s">
        <v>146</v>
      </c>
      <c r="AU194" s="5" t="s">
        <v>25</v>
      </c>
      <c r="AY194" s="5" t="s">
        <v>144</v>
      </c>
      <c r="BE194" s="208">
        <f>IF(N194="základní",J194,0)</f>
        <v>0</v>
      </c>
      <c r="BF194" s="208">
        <f>IF(N194="snížená",J194,0)</f>
        <v>0</v>
      </c>
      <c r="BG194" s="208">
        <f>IF(N194="zákl. přenesená",J194,0)</f>
        <v>0</v>
      </c>
      <c r="BH194" s="208">
        <f>IF(N194="sníž. přenesená",J194,0)</f>
        <v>0</v>
      </c>
      <c r="BI194" s="208">
        <f>IF(N194="nulová",J194,0)</f>
        <v>0</v>
      </c>
      <c r="BJ194" s="5" t="s">
        <v>26</v>
      </c>
      <c r="BK194" s="208">
        <f>ROUND(I194*H194,2)</f>
        <v>0</v>
      </c>
      <c r="BL194" s="5" t="s">
        <v>150</v>
      </c>
      <c r="BM194" s="5" t="s">
        <v>318</v>
      </c>
    </row>
    <row r="195" spans="2:47" s="32" customFormat="1" ht="12.75">
      <c r="B195" s="25"/>
      <c r="D195" s="300" t="s">
        <v>159</v>
      </c>
      <c r="F195" s="214" t="s">
        <v>319</v>
      </c>
      <c r="I195" s="209"/>
      <c r="L195" s="25"/>
      <c r="M195" s="210"/>
      <c r="N195" s="26"/>
      <c r="O195" s="26"/>
      <c r="P195" s="26"/>
      <c r="Q195" s="26"/>
      <c r="R195" s="26"/>
      <c r="S195" s="26"/>
      <c r="T195" s="60"/>
      <c r="AT195" s="5" t="s">
        <v>159</v>
      </c>
      <c r="AU195" s="5" t="s">
        <v>25</v>
      </c>
    </row>
    <row r="196" spans="2:47" s="32" customFormat="1" ht="22.5">
      <c r="B196" s="25"/>
      <c r="D196" s="300" t="s">
        <v>152</v>
      </c>
      <c r="F196" s="301" t="s">
        <v>1027</v>
      </c>
      <c r="I196" s="209"/>
      <c r="L196" s="25"/>
      <c r="M196" s="210"/>
      <c r="N196" s="26"/>
      <c r="O196" s="26"/>
      <c r="P196" s="26"/>
      <c r="Q196" s="26"/>
      <c r="R196" s="26"/>
      <c r="S196" s="26"/>
      <c r="T196" s="60"/>
      <c r="AT196" s="5" t="s">
        <v>152</v>
      </c>
      <c r="AU196" s="5" t="s">
        <v>25</v>
      </c>
    </row>
    <row r="197" spans="2:51" s="32" customFormat="1" ht="12.75">
      <c r="B197" s="25"/>
      <c r="D197" s="300" t="s">
        <v>154</v>
      </c>
      <c r="E197" s="5" t="s">
        <v>5</v>
      </c>
      <c r="F197" s="302" t="s">
        <v>1076</v>
      </c>
      <c r="H197" s="303">
        <v>1398.4</v>
      </c>
      <c r="I197" s="209"/>
      <c r="L197" s="25"/>
      <c r="M197" s="210"/>
      <c r="N197" s="26"/>
      <c r="O197" s="26"/>
      <c r="P197" s="26"/>
      <c r="Q197" s="26"/>
      <c r="R197" s="26"/>
      <c r="S197" s="26"/>
      <c r="T197" s="60"/>
      <c r="AT197" s="5" t="s">
        <v>154</v>
      </c>
      <c r="AU197" s="5" t="s">
        <v>25</v>
      </c>
      <c r="AV197" s="32" t="s">
        <v>25</v>
      </c>
      <c r="AW197" s="32" t="s">
        <v>47</v>
      </c>
      <c r="AX197" s="32" t="s">
        <v>83</v>
      </c>
      <c r="AY197" s="5" t="s">
        <v>144</v>
      </c>
    </row>
    <row r="198" spans="2:51" s="32" customFormat="1" ht="12.75">
      <c r="B198" s="25"/>
      <c r="D198" s="300" t="s">
        <v>154</v>
      </c>
      <c r="E198" s="5" t="s">
        <v>5</v>
      </c>
      <c r="F198" s="302" t="s">
        <v>1077</v>
      </c>
      <c r="H198" s="303">
        <v>66.24</v>
      </c>
      <c r="I198" s="209"/>
      <c r="L198" s="25"/>
      <c r="M198" s="210"/>
      <c r="N198" s="26"/>
      <c r="O198" s="26"/>
      <c r="P198" s="26"/>
      <c r="Q198" s="26"/>
      <c r="R198" s="26"/>
      <c r="S198" s="26"/>
      <c r="T198" s="60"/>
      <c r="AT198" s="5" t="s">
        <v>154</v>
      </c>
      <c r="AU198" s="5" t="s">
        <v>25</v>
      </c>
      <c r="AV198" s="32" t="s">
        <v>25</v>
      </c>
      <c r="AW198" s="32" t="s">
        <v>47</v>
      </c>
      <c r="AX198" s="32" t="s">
        <v>83</v>
      </c>
      <c r="AY198" s="5" t="s">
        <v>144</v>
      </c>
    </row>
    <row r="199" spans="2:51" s="32" customFormat="1" ht="12.75">
      <c r="B199" s="25"/>
      <c r="D199" s="300" t="s">
        <v>154</v>
      </c>
      <c r="E199" s="5" t="s">
        <v>5</v>
      </c>
      <c r="F199" s="302" t="s">
        <v>188</v>
      </c>
      <c r="H199" s="303">
        <v>1464.64</v>
      </c>
      <c r="I199" s="209"/>
      <c r="L199" s="25"/>
      <c r="M199" s="210"/>
      <c r="N199" s="26"/>
      <c r="O199" s="26"/>
      <c r="P199" s="26"/>
      <c r="Q199" s="26"/>
      <c r="R199" s="26"/>
      <c r="S199" s="26"/>
      <c r="T199" s="60"/>
      <c r="AT199" s="5" t="s">
        <v>154</v>
      </c>
      <c r="AU199" s="5" t="s">
        <v>25</v>
      </c>
      <c r="AV199" s="32" t="s">
        <v>150</v>
      </c>
      <c r="AW199" s="32" t="s">
        <v>47</v>
      </c>
      <c r="AX199" s="32" t="s">
        <v>83</v>
      </c>
      <c r="AY199" s="5" t="s">
        <v>144</v>
      </c>
    </row>
    <row r="200" spans="2:51" s="32" customFormat="1" ht="12.75">
      <c r="B200" s="25"/>
      <c r="D200" s="300" t="s">
        <v>154</v>
      </c>
      <c r="E200" s="5" t="s">
        <v>5</v>
      </c>
      <c r="F200" s="302" t="s">
        <v>1078</v>
      </c>
      <c r="H200" s="303">
        <v>1500</v>
      </c>
      <c r="I200" s="209"/>
      <c r="L200" s="25"/>
      <c r="M200" s="210"/>
      <c r="N200" s="26"/>
      <c r="O200" s="26"/>
      <c r="P200" s="26"/>
      <c r="Q200" s="26"/>
      <c r="R200" s="26"/>
      <c r="S200" s="26"/>
      <c r="T200" s="60"/>
      <c r="AT200" s="5" t="s">
        <v>154</v>
      </c>
      <c r="AU200" s="5" t="s">
        <v>25</v>
      </c>
      <c r="AV200" s="32" t="s">
        <v>25</v>
      </c>
      <c r="AW200" s="32" t="s">
        <v>47</v>
      </c>
      <c r="AX200" s="32" t="s">
        <v>26</v>
      </c>
      <c r="AY200" s="5" t="s">
        <v>144</v>
      </c>
    </row>
    <row r="201" spans="2:65" s="32" customFormat="1" ht="16.5" customHeight="1">
      <c r="B201" s="200"/>
      <c r="C201" s="201" t="s">
        <v>300</v>
      </c>
      <c r="D201" s="201" t="s">
        <v>146</v>
      </c>
      <c r="E201" s="202" t="s">
        <v>327</v>
      </c>
      <c r="F201" s="203" t="s">
        <v>328</v>
      </c>
      <c r="G201" s="204" t="s">
        <v>149</v>
      </c>
      <c r="H201" s="205">
        <v>1500</v>
      </c>
      <c r="I201" s="206"/>
      <c r="J201" s="207">
        <f>ROUND(I201*H201,2)</f>
        <v>0</v>
      </c>
      <c r="K201" s="203" t="s">
        <v>1525</v>
      </c>
      <c r="L201" s="25"/>
      <c r="M201" s="296" t="s">
        <v>5</v>
      </c>
      <c r="N201" s="297" t="s">
        <v>55</v>
      </c>
      <c r="O201" s="26"/>
      <c r="P201" s="298">
        <f>O201*H201</f>
        <v>0</v>
      </c>
      <c r="Q201" s="298">
        <v>0</v>
      </c>
      <c r="R201" s="298">
        <f>Q201*H201</f>
        <v>0</v>
      </c>
      <c r="S201" s="298">
        <v>0</v>
      </c>
      <c r="T201" s="299">
        <f>S201*H201</f>
        <v>0</v>
      </c>
      <c r="AR201" s="5" t="s">
        <v>150</v>
      </c>
      <c r="AT201" s="5" t="s">
        <v>146</v>
      </c>
      <c r="AU201" s="5" t="s">
        <v>25</v>
      </c>
      <c r="AY201" s="5" t="s">
        <v>144</v>
      </c>
      <c r="BE201" s="208">
        <f>IF(N201="základní",J201,0)</f>
        <v>0</v>
      </c>
      <c r="BF201" s="208">
        <f>IF(N201="snížená",J201,0)</f>
        <v>0</v>
      </c>
      <c r="BG201" s="208">
        <f>IF(N201="zákl. přenesená",J201,0)</f>
        <v>0</v>
      </c>
      <c r="BH201" s="208">
        <f>IF(N201="sníž. přenesená",J201,0)</f>
        <v>0</v>
      </c>
      <c r="BI201" s="208">
        <f>IF(N201="nulová",J201,0)</f>
        <v>0</v>
      </c>
      <c r="BJ201" s="5" t="s">
        <v>26</v>
      </c>
      <c r="BK201" s="208">
        <f>ROUND(I201*H201,2)</f>
        <v>0</v>
      </c>
      <c r="BL201" s="5" t="s">
        <v>150</v>
      </c>
      <c r="BM201" s="5" t="s">
        <v>329</v>
      </c>
    </row>
    <row r="202" spans="2:47" s="32" customFormat="1" ht="22.5">
      <c r="B202" s="25"/>
      <c r="D202" s="300" t="s">
        <v>159</v>
      </c>
      <c r="F202" s="214" t="s">
        <v>330</v>
      </c>
      <c r="I202" s="209"/>
      <c r="L202" s="25"/>
      <c r="M202" s="210"/>
      <c r="N202" s="26"/>
      <c r="O202" s="26"/>
      <c r="P202" s="26"/>
      <c r="Q202" s="26"/>
      <c r="R202" s="26"/>
      <c r="S202" s="26"/>
      <c r="T202" s="60"/>
      <c r="AT202" s="5" t="s">
        <v>159</v>
      </c>
      <c r="AU202" s="5" t="s">
        <v>25</v>
      </c>
    </row>
    <row r="203" spans="2:47" s="32" customFormat="1" ht="22.5">
      <c r="B203" s="25"/>
      <c r="D203" s="300" t="s">
        <v>152</v>
      </c>
      <c r="F203" s="301" t="s">
        <v>1027</v>
      </c>
      <c r="I203" s="209"/>
      <c r="L203" s="25"/>
      <c r="M203" s="210"/>
      <c r="N203" s="26"/>
      <c r="O203" s="26"/>
      <c r="P203" s="26"/>
      <c r="Q203" s="26"/>
      <c r="R203" s="26"/>
      <c r="S203" s="26"/>
      <c r="T203" s="60"/>
      <c r="AT203" s="5" t="s">
        <v>152</v>
      </c>
      <c r="AU203" s="5" t="s">
        <v>25</v>
      </c>
    </row>
    <row r="204" spans="2:65" s="32" customFormat="1" ht="16.5" customHeight="1">
      <c r="B204" s="200"/>
      <c r="C204" s="201" t="s">
        <v>310</v>
      </c>
      <c r="D204" s="201" t="s">
        <v>146</v>
      </c>
      <c r="E204" s="202" t="s">
        <v>332</v>
      </c>
      <c r="F204" s="203" t="s">
        <v>333</v>
      </c>
      <c r="G204" s="204" t="s">
        <v>234</v>
      </c>
      <c r="H204" s="205">
        <v>390</v>
      </c>
      <c r="I204" s="206"/>
      <c r="J204" s="207">
        <f>ROUND(I204*H204,2)</f>
        <v>0</v>
      </c>
      <c r="K204" s="203" t="s">
        <v>1525</v>
      </c>
      <c r="L204" s="25"/>
      <c r="M204" s="296" t="s">
        <v>5</v>
      </c>
      <c r="N204" s="297" t="s">
        <v>55</v>
      </c>
      <c r="O204" s="26"/>
      <c r="P204" s="298">
        <f>O204*H204</f>
        <v>0</v>
      </c>
      <c r="Q204" s="298">
        <v>0</v>
      </c>
      <c r="R204" s="298">
        <f>Q204*H204</f>
        <v>0</v>
      </c>
      <c r="S204" s="298">
        <v>0</v>
      </c>
      <c r="T204" s="299">
        <f>S204*H204</f>
        <v>0</v>
      </c>
      <c r="AR204" s="5" t="s">
        <v>150</v>
      </c>
      <c r="AT204" s="5" t="s">
        <v>146</v>
      </c>
      <c r="AU204" s="5" t="s">
        <v>25</v>
      </c>
      <c r="AY204" s="5" t="s">
        <v>144</v>
      </c>
      <c r="BE204" s="208">
        <f>IF(N204="základní",J204,0)</f>
        <v>0</v>
      </c>
      <c r="BF204" s="208">
        <f>IF(N204="snížená",J204,0)</f>
        <v>0</v>
      </c>
      <c r="BG204" s="208">
        <f>IF(N204="zákl. přenesená",J204,0)</f>
        <v>0</v>
      </c>
      <c r="BH204" s="208">
        <f>IF(N204="sníž. přenesená",J204,0)</f>
        <v>0</v>
      </c>
      <c r="BI204" s="208">
        <f>IF(N204="nulová",J204,0)</f>
        <v>0</v>
      </c>
      <c r="BJ204" s="5" t="s">
        <v>26</v>
      </c>
      <c r="BK204" s="208">
        <f>ROUND(I204*H204,2)</f>
        <v>0</v>
      </c>
      <c r="BL204" s="5" t="s">
        <v>150</v>
      </c>
      <c r="BM204" s="5" t="s">
        <v>334</v>
      </c>
    </row>
    <row r="205" spans="2:47" s="32" customFormat="1" ht="22.5">
      <c r="B205" s="25"/>
      <c r="D205" s="300" t="s">
        <v>159</v>
      </c>
      <c r="F205" s="214" t="s">
        <v>335</v>
      </c>
      <c r="I205" s="209"/>
      <c r="L205" s="25"/>
      <c r="M205" s="210"/>
      <c r="N205" s="26"/>
      <c r="O205" s="26"/>
      <c r="P205" s="26"/>
      <c r="Q205" s="26"/>
      <c r="R205" s="26"/>
      <c r="S205" s="26"/>
      <c r="T205" s="60"/>
      <c r="AT205" s="5" t="s">
        <v>159</v>
      </c>
      <c r="AU205" s="5" t="s">
        <v>25</v>
      </c>
    </row>
    <row r="206" spans="2:47" s="32" customFormat="1" ht="22.5">
      <c r="B206" s="25"/>
      <c r="D206" s="300" t="s">
        <v>152</v>
      </c>
      <c r="F206" s="301" t="s">
        <v>1027</v>
      </c>
      <c r="I206" s="209"/>
      <c r="L206" s="25"/>
      <c r="M206" s="210"/>
      <c r="N206" s="26"/>
      <c r="O206" s="26"/>
      <c r="P206" s="26"/>
      <c r="Q206" s="26"/>
      <c r="R206" s="26"/>
      <c r="S206" s="26"/>
      <c r="T206" s="60"/>
      <c r="AT206" s="5" t="s">
        <v>152</v>
      </c>
      <c r="AU206" s="5" t="s">
        <v>25</v>
      </c>
    </row>
    <row r="207" spans="2:51" s="32" customFormat="1" ht="12.75">
      <c r="B207" s="25"/>
      <c r="D207" s="300" t="s">
        <v>154</v>
      </c>
      <c r="E207" s="5" t="s">
        <v>5</v>
      </c>
      <c r="F207" s="302" t="s">
        <v>1079</v>
      </c>
      <c r="H207" s="303">
        <v>220.647</v>
      </c>
      <c r="I207" s="209"/>
      <c r="L207" s="25"/>
      <c r="M207" s="210"/>
      <c r="N207" s="26"/>
      <c r="O207" s="26"/>
      <c r="P207" s="26"/>
      <c r="Q207" s="26"/>
      <c r="R207" s="26"/>
      <c r="S207" s="26"/>
      <c r="T207" s="60"/>
      <c r="AT207" s="5" t="s">
        <v>154</v>
      </c>
      <c r="AU207" s="5" t="s">
        <v>25</v>
      </c>
      <c r="AV207" s="32" t="s">
        <v>25</v>
      </c>
      <c r="AW207" s="32" t="s">
        <v>47</v>
      </c>
      <c r="AX207" s="32" t="s">
        <v>83</v>
      </c>
      <c r="AY207" s="5" t="s">
        <v>144</v>
      </c>
    </row>
    <row r="208" spans="2:51" s="32" customFormat="1" ht="12.75">
      <c r="B208" s="25"/>
      <c r="D208" s="300" t="s">
        <v>154</v>
      </c>
      <c r="E208" s="5" t="s">
        <v>5</v>
      </c>
      <c r="F208" s="302" t="s">
        <v>1080</v>
      </c>
      <c r="H208" s="303">
        <v>19.656</v>
      </c>
      <c r="I208" s="209"/>
      <c r="L208" s="25"/>
      <c r="M208" s="210"/>
      <c r="N208" s="26"/>
      <c r="O208" s="26"/>
      <c r="P208" s="26"/>
      <c r="Q208" s="26"/>
      <c r="R208" s="26"/>
      <c r="S208" s="26"/>
      <c r="T208" s="60"/>
      <c r="AT208" s="5" t="s">
        <v>154</v>
      </c>
      <c r="AU208" s="5" t="s">
        <v>25</v>
      </c>
      <c r="AV208" s="32" t="s">
        <v>25</v>
      </c>
      <c r="AW208" s="32" t="s">
        <v>47</v>
      </c>
      <c r="AX208" s="32" t="s">
        <v>83</v>
      </c>
      <c r="AY208" s="5" t="s">
        <v>144</v>
      </c>
    </row>
    <row r="209" spans="2:51" s="32" customFormat="1" ht="12.75">
      <c r="B209" s="25"/>
      <c r="D209" s="300" t="s">
        <v>154</v>
      </c>
      <c r="E209" s="5" t="s">
        <v>5</v>
      </c>
      <c r="F209" s="302" t="s">
        <v>1081</v>
      </c>
      <c r="H209" s="303">
        <v>149.99</v>
      </c>
      <c r="I209" s="209"/>
      <c r="L209" s="25"/>
      <c r="M209" s="210"/>
      <c r="N209" s="26"/>
      <c r="O209" s="26"/>
      <c r="P209" s="26"/>
      <c r="Q209" s="26"/>
      <c r="R209" s="26"/>
      <c r="S209" s="26"/>
      <c r="T209" s="60"/>
      <c r="AT209" s="5" t="s">
        <v>154</v>
      </c>
      <c r="AU209" s="5" t="s">
        <v>25</v>
      </c>
      <c r="AV209" s="32" t="s">
        <v>25</v>
      </c>
      <c r="AW209" s="32" t="s">
        <v>47</v>
      </c>
      <c r="AX209" s="32" t="s">
        <v>83</v>
      </c>
      <c r="AY209" s="5" t="s">
        <v>144</v>
      </c>
    </row>
    <row r="210" spans="2:51" s="32" customFormat="1" ht="12.75">
      <c r="B210" s="25"/>
      <c r="D210" s="300" t="s">
        <v>154</v>
      </c>
      <c r="E210" s="5" t="s">
        <v>5</v>
      </c>
      <c r="F210" s="302" t="s">
        <v>188</v>
      </c>
      <c r="H210" s="303">
        <v>390.293</v>
      </c>
      <c r="I210" s="209"/>
      <c r="L210" s="25"/>
      <c r="M210" s="210"/>
      <c r="N210" s="26"/>
      <c r="O210" s="26"/>
      <c r="P210" s="26"/>
      <c r="Q210" s="26"/>
      <c r="R210" s="26"/>
      <c r="S210" s="26"/>
      <c r="T210" s="60"/>
      <c r="AT210" s="5" t="s">
        <v>154</v>
      </c>
      <c r="AU210" s="5" t="s">
        <v>25</v>
      </c>
      <c r="AV210" s="32" t="s">
        <v>150</v>
      </c>
      <c r="AW210" s="32" t="s">
        <v>47</v>
      </c>
      <c r="AX210" s="32" t="s">
        <v>83</v>
      </c>
      <c r="AY210" s="5" t="s">
        <v>144</v>
      </c>
    </row>
    <row r="211" spans="2:51" s="32" customFormat="1" ht="12.75">
      <c r="B211" s="25"/>
      <c r="D211" s="300" t="s">
        <v>154</v>
      </c>
      <c r="E211" s="5" t="s">
        <v>5</v>
      </c>
      <c r="F211" s="302" t="s">
        <v>1082</v>
      </c>
      <c r="H211" s="303">
        <v>390</v>
      </c>
      <c r="I211" s="209"/>
      <c r="L211" s="25"/>
      <c r="M211" s="210"/>
      <c r="N211" s="26"/>
      <c r="O211" s="26"/>
      <c r="P211" s="26"/>
      <c r="Q211" s="26"/>
      <c r="R211" s="26"/>
      <c r="S211" s="26"/>
      <c r="T211" s="60"/>
      <c r="AT211" s="5" t="s">
        <v>154</v>
      </c>
      <c r="AU211" s="5" t="s">
        <v>25</v>
      </c>
      <c r="AV211" s="32" t="s">
        <v>25</v>
      </c>
      <c r="AW211" s="32" t="s">
        <v>47</v>
      </c>
      <c r="AX211" s="32" t="s">
        <v>26</v>
      </c>
      <c r="AY211" s="5" t="s">
        <v>144</v>
      </c>
    </row>
    <row r="212" spans="2:65" s="32" customFormat="1" ht="16.5" customHeight="1">
      <c r="B212" s="200"/>
      <c r="C212" s="201" t="s">
        <v>315</v>
      </c>
      <c r="D212" s="201" t="s">
        <v>146</v>
      </c>
      <c r="E212" s="202" t="s">
        <v>343</v>
      </c>
      <c r="F212" s="203" t="s">
        <v>344</v>
      </c>
      <c r="G212" s="204" t="s">
        <v>234</v>
      </c>
      <c r="H212" s="205">
        <v>1010</v>
      </c>
      <c r="I212" s="206"/>
      <c r="J212" s="207">
        <f>ROUND(I212*H212,2)</f>
        <v>0</v>
      </c>
      <c r="K212" s="203" t="s">
        <v>1525</v>
      </c>
      <c r="L212" s="25"/>
      <c r="M212" s="296" t="s">
        <v>5</v>
      </c>
      <c r="N212" s="297" t="s">
        <v>55</v>
      </c>
      <c r="O212" s="26"/>
      <c r="P212" s="298">
        <f>O212*H212</f>
        <v>0</v>
      </c>
      <c r="Q212" s="298">
        <v>0</v>
      </c>
      <c r="R212" s="298">
        <f>Q212*H212</f>
        <v>0</v>
      </c>
      <c r="S212" s="298">
        <v>0</v>
      </c>
      <c r="T212" s="299">
        <f>S212*H212</f>
        <v>0</v>
      </c>
      <c r="AR212" s="5" t="s">
        <v>150</v>
      </c>
      <c r="AT212" s="5" t="s">
        <v>146</v>
      </c>
      <c r="AU212" s="5" t="s">
        <v>25</v>
      </c>
      <c r="AY212" s="5" t="s">
        <v>144</v>
      </c>
      <c r="BE212" s="208">
        <f>IF(N212="základní",J212,0)</f>
        <v>0</v>
      </c>
      <c r="BF212" s="208">
        <f>IF(N212="snížená",J212,0)</f>
        <v>0</v>
      </c>
      <c r="BG212" s="208">
        <f>IF(N212="zákl. přenesená",J212,0)</f>
        <v>0</v>
      </c>
      <c r="BH212" s="208">
        <f>IF(N212="sníž. přenesená",J212,0)</f>
        <v>0</v>
      </c>
      <c r="BI212" s="208">
        <f>IF(N212="nulová",J212,0)</f>
        <v>0</v>
      </c>
      <c r="BJ212" s="5" t="s">
        <v>26</v>
      </c>
      <c r="BK212" s="208">
        <f>ROUND(I212*H212,2)</f>
        <v>0</v>
      </c>
      <c r="BL212" s="5" t="s">
        <v>150</v>
      </c>
      <c r="BM212" s="5" t="s">
        <v>345</v>
      </c>
    </row>
    <row r="213" spans="2:47" s="32" customFormat="1" ht="22.5">
      <c r="B213" s="25"/>
      <c r="D213" s="300" t="s">
        <v>159</v>
      </c>
      <c r="F213" s="214" t="s">
        <v>346</v>
      </c>
      <c r="I213" s="209"/>
      <c r="L213" s="25"/>
      <c r="M213" s="210"/>
      <c r="N213" s="26"/>
      <c r="O213" s="26"/>
      <c r="P213" s="26"/>
      <c r="Q213" s="26"/>
      <c r="R213" s="26"/>
      <c r="S213" s="26"/>
      <c r="T213" s="60"/>
      <c r="AT213" s="5" t="s">
        <v>159</v>
      </c>
      <c r="AU213" s="5" t="s">
        <v>25</v>
      </c>
    </row>
    <row r="214" spans="2:47" s="32" customFormat="1" ht="22.5">
      <c r="B214" s="25"/>
      <c r="D214" s="300" t="s">
        <v>152</v>
      </c>
      <c r="F214" s="301" t="s">
        <v>1027</v>
      </c>
      <c r="I214" s="209"/>
      <c r="L214" s="25"/>
      <c r="M214" s="210"/>
      <c r="N214" s="26"/>
      <c r="O214" s="26"/>
      <c r="P214" s="26"/>
      <c r="Q214" s="26"/>
      <c r="R214" s="26"/>
      <c r="S214" s="26"/>
      <c r="T214" s="60"/>
      <c r="AT214" s="5" t="s">
        <v>152</v>
      </c>
      <c r="AU214" s="5" t="s">
        <v>25</v>
      </c>
    </row>
    <row r="215" spans="2:51" s="32" customFormat="1" ht="12.75">
      <c r="B215" s="25"/>
      <c r="D215" s="300" t="s">
        <v>154</v>
      </c>
      <c r="E215" s="5" t="s">
        <v>5</v>
      </c>
      <c r="F215" s="302" t="s">
        <v>1083</v>
      </c>
      <c r="H215" s="303">
        <v>936.32</v>
      </c>
      <c r="I215" s="209"/>
      <c r="L215" s="25"/>
      <c r="M215" s="210"/>
      <c r="N215" s="26"/>
      <c r="O215" s="26"/>
      <c r="P215" s="26"/>
      <c r="Q215" s="26"/>
      <c r="R215" s="26"/>
      <c r="S215" s="26"/>
      <c r="T215" s="60"/>
      <c r="AT215" s="5" t="s">
        <v>154</v>
      </c>
      <c r="AU215" s="5" t="s">
        <v>25</v>
      </c>
      <c r="AV215" s="32" t="s">
        <v>25</v>
      </c>
      <c r="AW215" s="32" t="s">
        <v>47</v>
      </c>
      <c r="AX215" s="32" t="s">
        <v>83</v>
      </c>
      <c r="AY215" s="5" t="s">
        <v>144</v>
      </c>
    </row>
    <row r="216" spans="2:51" s="32" customFormat="1" ht="12.75">
      <c r="B216" s="25"/>
      <c r="D216" s="300" t="s">
        <v>154</v>
      </c>
      <c r="E216" s="5" t="s">
        <v>5</v>
      </c>
      <c r="F216" s="302" t="s">
        <v>1084</v>
      </c>
      <c r="H216" s="303">
        <v>76.5</v>
      </c>
      <c r="I216" s="209"/>
      <c r="L216" s="25"/>
      <c r="M216" s="210"/>
      <c r="N216" s="26"/>
      <c r="O216" s="26"/>
      <c r="P216" s="26"/>
      <c r="Q216" s="26"/>
      <c r="R216" s="26"/>
      <c r="S216" s="26"/>
      <c r="T216" s="60"/>
      <c r="AT216" s="5" t="s">
        <v>154</v>
      </c>
      <c r="AU216" s="5" t="s">
        <v>25</v>
      </c>
      <c r="AV216" s="32" t="s">
        <v>25</v>
      </c>
      <c r="AW216" s="32" t="s">
        <v>47</v>
      </c>
      <c r="AX216" s="32" t="s">
        <v>83</v>
      </c>
      <c r="AY216" s="5" t="s">
        <v>144</v>
      </c>
    </row>
    <row r="217" spans="2:51" s="32" customFormat="1" ht="12.75">
      <c r="B217" s="25"/>
      <c r="D217" s="300" t="s">
        <v>154</v>
      </c>
      <c r="E217" s="5" t="s">
        <v>5</v>
      </c>
      <c r="F217" s="302" t="s">
        <v>188</v>
      </c>
      <c r="H217" s="303">
        <v>1012.82</v>
      </c>
      <c r="I217" s="209"/>
      <c r="L217" s="25"/>
      <c r="M217" s="210"/>
      <c r="N217" s="26"/>
      <c r="O217" s="26"/>
      <c r="P217" s="26"/>
      <c r="Q217" s="26"/>
      <c r="R217" s="26"/>
      <c r="S217" s="26"/>
      <c r="T217" s="60"/>
      <c r="AT217" s="5" t="s">
        <v>154</v>
      </c>
      <c r="AU217" s="5" t="s">
        <v>25</v>
      </c>
      <c r="AV217" s="32" t="s">
        <v>150</v>
      </c>
      <c r="AW217" s="32" t="s">
        <v>47</v>
      </c>
      <c r="AX217" s="32" t="s">
        <v>83</v>
      </c>
      <c r="AY217" s="5" t="s">
        <v>144</v>
      </c>
    </row>
    <row r="218" spans="2:51" s="32" customFormat="1" ht="12.75">
      <c r="B218" s="25"/>
      <c r="D218" s="300" t="s">
        <v>154</v>
      </c>
      <c r="E218" s="5" t="s">
        <v>5</v>
      </c>
      <c r="F218" s="302" t="s">
        <v>1085</v>
      </c>
      <c r="H218" s="303">
        <v>1010</v>
      </c>
      <c r="I218" s="209"/>
      <c r="L218" s="25"/>
      <c r="M218" s="210"/>
      <c r="N218" s="26"/>
      <c r="O218" s="26"/>
      <c r="P218" s="26"/>
      <c r="Q218" s="26"/>
      <c r="R218" s="26"/>
      <c r="S218" s="26"/>
      <c r="T218" s="60"/>
      <c r="AT218" s="5" t="s">
        <v>154</v>
      </c>
      <c r="AU218" s="5" t="s">
        <v>25</v>
      </c>
      <c r="AV218" s="32" t="s">
        <v>25</v>
      </c>
      <c r="AW218" s="32" t="s">
        <v>47</v>
      </c>
      <c r="AX218" s="32" t="s">
        <v>26</v>
      </c>
      <c r="AY218" s="5" t="s">
        <v>144</v>
      </c>
    </row>
    <row r="219" spans="2:65" s="32" customFormat="1" ht="16.5" customHeight="1">
      <c r="B219" s="200"/>
      <c r="C219" s="201" t="s">
        <v>326</v>
      </c>
      <c r="D219" s="201" t="s">
        <v>146</v>
      </c>
      <c r="E219" s="202" t="s">
        <v>355</v>
      </c>
      <c r="F219" s="203" t="s">
        <v>356</v>
      </c>
      <c r="G219" s="204" t="s">
        <v>234</v>
      </c>
      <c r="H219" s="205">
        <v>1250</v>
      </c>
      <c r="I219" s="206"/>
      <c r="J219" s="207">
        <f>ROUND(I219*H219,2)</f>
        <v>0</v>
      </c>
      <c r="K219" s="203" t="s">
        <v>1525</v>
      </c>
      <c r="L219" s="25"/>
      <c r="M219" s="296" t="s">
        <v>5</v>
      </c>
      <c r="N219" s="297" t="s">
        <v>55</v>
      </c>
      <c r="O219" s="26"/>
      <c r="P219" s="298">
        <f>O219*H219</f>
        <v>0</v>
      </c>
      <c r="Q219" s="298">
        <v>0</v>
      </c>
      <c r="R219" s="298">
        <f>Q219*H219</f>
        <v>0</v>
      </c>
      <c r="S219" s="298">
        <v>0</v>
      </c>
      <c r="T219" s="299">
        <f>S219*H219</f>
        <v>0</v>
      </c>
      <c r="AR219" s="5" t="s">
        <v>150</v>
      </c>
      <c r="AT219" s="5" t="s">
        <v>146</v>
      </c>
      <c r="AU219" s="5" t="s">
        <v>25</v>
      </c>
      <c r="AY219" s="5" t="s">
        <v>144</v>
      </c>
      <c r="BE219" s="208">
        <f>IF(N219="základní",J219,0)</f>
        <v>0</v>
      </c>
      <c r="BF219" s="208">
        <f>IF(N219="snížená",J219,0)</f>
        <v>0</v>
      </c>
      <c r="BG219" s="208">
        <f>IF(N219="zákl. přenesená",J219,0)</f>
        <v>0</v>
      </c>
      <c r="BH219" s="208">
        <f>IF(N219="sníž. přenesená",J219,0)</f>
        <v>0</v>
      </c>
      <c r="BI219" s="208">
        <f>IF(N219="nulová",J219,0)</f>
        <v>0</v>
      </c>
      <c r="BJ219" s="5" t="s">
        <v>26</v>
      </c>
      <c r="BK219" s="208">
        <f>ROUND(I219*H219,2)</f>
        <v>0</v>
      </c>
      <c r="BL219" s="5" t="s">
        <v>150</v>
      </c>
      <c r="BM219" s="5" t="s">
        <v>357</v>
      </c>
    </row>
    <row r="220" spans="2:47" s="32" customFormat="1" ht="22.5">
      <c r="B220" s="25"/>
      <c r="D220" s="300" t="s">
        <v>159</v>
      </c>
      <c r="F220" s="214" t="s">
        <v>358</v>
      </c>
      <c r="I220" s="209"/>
      <c r="L220" s="25"/>
      <c r="M220" s="210"/>
      <c r="N220" s="26"/>
      <c r="O220" s="26"/>
      <c r="P220" s="26"/>
      <c r="Q220" s="26"/>
      <c r="R220" s="26"/>
      <c r="S220" s="26"/>
      <c r="T220" s="60"/>
      <c r="AT220" s="5" t="s">
        <v>159</v>
      </c>
      <c r="AU220" s="5" t="s">
        <v>25</v>
      </c>
    </row>
    <row r="221" spans="2:47" s="32" customFormat="1" ht="22.5">
      <c r="B221" s="25"/>
      <c r="D221" s="300" t="s">
        <v>152</v>
      </c>
      <c r="F221" s="301" t="s">
        <v>1027</v>
      </c>
      <c r="I221" s="209"/>
      <c r="L221" s="25"/>
      <c r="M221" s="210"/>
      <c r="N221" s="26"/>
      <c r="O221" s="26"/>
      <c r="P221" s="26"/>
      <c r="Q221" s="26"/>
      <c r="R221" s="26"/>
      <c r="S221" s="26"/>
      <c r="T221" s="60"/>
      <c r="AT221" s="5" t="s">
        <v>152</v>
      </c>
      <c r="AU221" s="5" t="s">
        <v>25</v>
      </c>
    </row>
    <row r="222" spans="2:51" s="32" customFormat="1" ht="12.75">
      <c r="B222" s="25"/>
      <c r="D222" s="300" t="s">
        <v>154</v>
      </c>
      <c r="E222" s="5" t="s">
        <v>5</v>
      </c>
      <c r="F222" s="302" t="s">
        <v>1086</v>
      </c>
      <c r="H222" s="303">
        <v>1250</v>
      </c>
      <c r="I222" s="209"/>
      <c r="L222" s="25"/>
      <c r="M222" s="210"/>
      <c r="N222" s="26"/>
      <c r="O222" s="26"/>
      <c r="P222" s="26"/>
      <c r="Q222" s="26"/>
      <c r="R222" s="26"/>
      <c r="S222" s="26"/>
      <c r="T222" s="60"/>
      <c r="AT222" s="5" t="s">
        <v>154</v>
      </c>
      <c r="AU222" s="5" t="s">
        <v>25</v>
      </c>
      <c r="AV222" s="32" t="s">
        <v>25</v>
      </c>
      <c r="AW222" s="32" t="s">
        <v>47</v>
      </c>
      <c r="AX222" s="32" t="s">
        <v>26</v>
      </c>
      <c r="AY222" s="5" t="s">
        <v>144</v>
      </c>
    </row>
    <row r="223" spans="2:65" s="32" customFormat="1" ht="16.5" customHeight="1">
      <c r="B223" s="200"/>
      <c r="C223" s="201" t="s">
        <v>331</v>
      </c>
      <c r="D223" s="201" t="s">
        <v>146</v>
      </c>
      <c r="E223" s="202" t="s">
        <v>366</v>
      </c>
      <c r="F223" s="203" t="s">
        <v>367</v>
      </c>
      <c r="G223" s="204" t="s">
        <v>234</v>
      </c>
      <c r="H223" s="205">
        <v>950</v>
      </c>
      <c r="I223" s="206"/>
      <c r="J223" s="207">
        <f>ROUND(I223*H223,2)</f>
        <v>0</v>
      </c>
      <c r="K223" s="203" t="s">
        <v>1525</v>
      </c>
      <c r="L223" s="25"/>
      <c r="M223" s="296" t="s">
        <v>5</v>
      </c>
      <c r="N223" s="297" t="s">
        <v>55</v>
      </c>
      <c r="O223" s="26"/>
      <c r="P223" s="298">
        <f>O223*H223</f>
        <v>0</v>
      </c>
      <c r="Q223" s="298">
        <v>0</v>
      </c>
      <c r="R223" s="298">
        <f>Q223*H223</f>
        <v>0</v>
      </c>
      <c r="S223" s="298">
        <v>0</v>
      </c>
      <c r="T223" s="299">
        <f>S223*H223</f>
        <v>0</v>
      </c>
      <c r="AR223" s="5" t="s">
        <v>150</v>
      </c>
      <c r="AT223" s="5" t="s">
        <v>146</v>
      </c>
      <c r="AU223" s="5" t="s">
        <v>25</v>
      </c>
      <c r="AY223" s="5" t="s">
        <v>144</v>
      </c>
      <c r="BE223" s="208">
        <f>IF(N223="základní",J223,0)</f>
        <v>0</v>
      </c>
      <c r="BF223" s="208">
        <f>IF(N223="snížená",J223,0)</f>
        <v>0</v>
      </c>
      <c r="BG223" s="208">
        <f>IF(N223="zákl. přenesená",J223,0)</f>
        <v>0</v>
      </c>
      <c r="BH223" s="208">
        <f>IF(N223="sníž. přenesená",J223,0)</f>
        <v>0</v>
      </c>
      <c r="BI223" s="208">
        <f>IF(N223="nulová",J223,0)</f>
        <v>0</v>
      </c>
      <c r="BJ223" s="5" t="s">
        <v>26</v>
      </c>
      <c r="BK223" s="208">
        <f>ROUND(I223*H223,2)</f>
        <v>0</v>
      </c>
      <c r="BL223" s="5" t="s">
        <v>150</v>
      </c>
      <c r="BM223" s="5" t="s">
        <v>368</v>
      </c>
    </row>
    <row r="224" spans="2:47" s="32" customFormat="1" ht="22.5">
      <c r="B224" s="25"/>
      <c r="D224" s="300" t="s">
        <v>159</v>
      </c>
      <c r="F224" s="214" t="s">
        <v>369</v>
      </c>
      <c r="I224" s="209"/>
      <c r="L224" s="25"/>
      <c r="M224" s="210"/>
      <c r="N224" s="26"/>
      <c r="O224" s="26"/>
      <c r="P224" s="26"/>
      <c r="Q224" s="26"/>
      <c r="R224" s="26"/>
      <c r="S224" s="26"/>
      <c r="T224" s="60"/>
      <c r="AT224" s="5" t="s">
        <v>159</v>
      </c>
      <c r="AU224" s="5" t="s">
        <v>25</v>
      </c>
    </row>
    <row r="225" spans="2:47" s="32" customFormat="1" ht="22.5">
      <c r="B225" s="25"/>
      <c r="D225" s="300" t="s">
        <v>152</v>
      </c>
      <c r="F225" s="301" t="s">
        <v>1027</v>
      </c>
      <c r="I225" s="209"/>
      <c r="L225" s="25"/>
      <c r="M225" s="210"/>
      <c r="N225" s="26"/>
      <c r="O225" s="26"/>
      <c r="P225" s="26"/>
      <c r="Q225" s="26"/>
      <c r="R225" s="26"/>
      <c r="S225" s="26"/>
      <c r="T225" s="60"/>
      <c r="AT225" s="5" t="s">
        <v>152</v>
      </c>
      <c r="AU225" s="5" t="s">
        <v>25</v>
      </c>
    </row>
    <row r="226" spans="2:51" s="32" customFormat="1" ht="12.75">
      <c r="B226" s="25"/>
      <c r="D226" s="300" t="s">
        <v>154</v>
      </c>
      <c r="E226" s="5" t="s">
        <v>5</v>
      </c>
      <c r="F226" s="302" t="s">
        <v>1087</v>
      </c>
      <c r="H226" s="303">
        <v>143.227</v>
      </c>
      <c r="I226" s="209"/>
      <c r="L226" s="25"/>
      <c r="M226" s="210"/>
      <c r="N226" s="26"/>
      <c r="O226" s="26"/>
      <c r="P226" s="26"/>
      <c r="Q226" s="26"/>
      <c r="R226" s="26"/>
      <c r="S226" s="26"/>
      <c r="T226" s="60"/>
      <c r="AT226" s="5" t="s">
        <v>154</v>
      </c>
      <c r="AU226" s="5" t="s">
        <v>25</v>
      </c>
      <c r="AV226" s="32" t="s">
        <v>25</v>
      </c>
      <c r="AW226" s="32" t="s">
        <v>47</v>
      </c>
      <c r="AX226" s="32" t="s">
        <v>83</v>
      </c>
      <c r="AY226" s="5" t="s">
        <v>144</v>
      </c>
    </row>
    <row r="227" spans="2:51" s="32" customFormat="1" ht="12.75">
      <c r="B227" s="25"/>
      <c r="D227" s="300" t="s">
        <v>154</v>
      </c>
      <c r="E227" s="5" t="s">
        <v>5</v>
      </c>
      <c r="F227" s="302" t="s">
        <v>1080</v>
      </c>
      <c r="H227" s="303">
        <v>19.656</v>
      </c>
      <c r="I227" s="209"/>
      <c r="L227" s="25"/>
      <c r="M227" s="210"/>
      <c r="N227" s="26"/>
      <c r="O227" s="26"/>
      <c r="P227" s="26"/>
      <c r="Q227" s="26"/>
      <c r="R227" s="26"/>
      <c r="S227" s="26"/>
      <c r="T227" s="60"/>
      <c r="AT227" s="5" t="s">
        <v>154</v>
      </c>
      <c r="AU227" s="5" t="s">
        <v>25</v>
      </c>
      <c r="AV227" s="32" t="s">
        <v>25</v>
      </c>
      <c r="AW227" s="32" t="s">
        <v>47</v>
      </c>
      <c r="AX227" s="32" t="s">
        <v>83</v>
      </c>
      <c r="AY227" s="5" t="s">
        <v>144</v>
      </c>
    </row>
    <row r="228" spans="2:51" s="32" customFormat="1" ht="12.75">
      <c r="B228" s="25"/>
      <c r="D228" s="300" t="s">
        <v>154</v>
      </c>
      <c r="E228" s="5" t="s">
        <v>5</v>
      </c>
      <c r="F228" s="302" t="s">
        <v>170</v>
      </c>
      <c r="H228" s="303">
        <v>162.883</v>
      </c>
      <c r="I228" s="209"/>
      <c r="L228" s="25"/>
      <c r="M228" s="210"/>
      <c r="N228" s="26"/>
      <c r="O228" s="26"/>
      <c r="P228" s="26"/>
      <c r="Q228" s="26"/>
      <c r="R228" s="26"/>
      <c r="S228" s="26"/>
      <c r="T228" s="60"/>
      <c r="AT228" s="5" t="s">
        <v>154</v>
      </c>
      <c r="AU228" s="5" t="s">
        <v>25</v>
      </c>
      <c r="AV228" s="32" t="s">
        <v>161</v>
      </c>
      <c r="AW228" s="32" t="s">
        <v>47</v>
      </c>
      <c r="AX228" s="32" t="s">
        <v>83</v>
      </c>
      <c r="AY228" s="5" t="s">
        <v>144</v>
      </c>
    </row>
    <row r="229" spans="2:51" s="32" customFormat="1" ht="12.75">
      <c r="B229" s="25"/>
      <c r="D229" s="300" t="s">
        <v>154</v>
      </c>
      <c r="E229" s="5" t="s">
        <v>5</v>
      </c>
      <c r="F229" s="302" t="s">
        <v>1088</v>
      </c>
      <c r="H229" s="303">
        <v>606.48</v>
      </c>
      <c r="I229" s="209"/>
      <c r="L229" s="25"/>
      <c r="M229" s="210"/>
      <c r="N229" s="26"/>
      <c r="O229" s="26"/>
      <c r="P229" s="26"/>
      <c r="Q229" s="26"/>
      <c r="R229" s="26"/>
      <c r="S229" s="26"/>
      <c r="T229" s="60"/>
      <c r="AT229" s="5" t="s">
        <v>154</v>
      </c>
      <c r="AU229" s="5" t="s">
        <v>25</v>
      </c>
      <c r="AV229" s="32" t="s">
        <v>25</v>
      </c>
      <c r="AW229" s="32" t="s">
        <v>47</v>
      </c>
      <c r="AX229" s="32" t="s">
        <v>83</v>
      </c>
      <c r="AY229" s="5" t="s">
        <v>144</v>
      </c>
    </row>
    <row r="230" spans="2:51" s="32" customFormat="1" ht="12.75">
      <c r="B230" s="25"/>
      <c r="D230" s="300" t="s">
        <v>154</v>
      </c>
      <c r="E230" s="5" t="s">
        <v>5</v>
      </c>
      <c r="F230" s="302" t="s">
        <v>1089</v>
      </c>
      <c r="H230" s="303">
        <v>90.792</v>
      </c>
      <c r="I230" s="209"/>
      <c r="L230" s="25"/>
      <c r="M230" s="210"/>
      <c r="N230" s="26"/>
      <c r="O230" s="26"/>
      <c r="P230" s="26"/>
      <c r="Q230" s="26"/>
      <c r="R230" s="26"/>
      <c r="S230" s="26"/>
      <c r="T230" s="60"/>
      <c r="AT230" s="5" t="s">
        <v>154</v>
      </c>
      <c r="AU230" s="5" t="s">
        <v>25</v>
      </c>
      <c r="AV230" s="32" t="s">
        <v>25</v>
      </c>
      <c r="AW230" s="32" t="s">
        <v>47</v>
      </c>
      <c r="AX230" s="32" t="s">
        <v>83</v>
      </c>
      <c r="AY230" s="5" t="s">
        <v>144</v>
      </c>
    </row>
    <row r="231" spans="2:51" s="32" customFormat="1" ht="12.75">
      <c r="B231" s="25"/>
      <c r="D231" s="300" t="s">
        <v>154</v>
      </c>
      <c r="E231" s="5" t="s">
        <v>5</v>
      </c>
      <c r="F231" s="302" t="s">
        <v>170</v>
      </c>
      <c r="H231" s="303">
        <v>697.272</v>
      </c>
      <c r="I231" s="209"/>
      <c r="L231" s="25"/>
      <c r="M231" s="210"/>
      <c r="N231" s="26"/>
      <c r="O231" s="26"/>
      <c r="P231" s="26"/>
      <c r="Q231" s="26"/>
      <c r="R231" s="26"/>
      <c r="S231" s="26"/>
      <c r="T231" s="60"/>
      <c r="AT231" s="5" t="s">
        <v>154</v>
      </c>
      <c r="AU231" s="5" t="s">
        <v>25</v>
      </c>
      <c r="AV231" s="32" t="s">
        <v>161</v>
      </c>
      <c r="AW231" s="32" t="s">
        <v>47</v>
      </c>
      <c r="AX231" s="32" t="s">
        <v>83</v>
      </c>
      <c r="AY231" s="5" t="s">
        <v>144</v>
      </c>
    </row>
    <row r="232" spans="2:51" s="32" customFormat="1" ht="12.75">
      <c r="B232" s="25"/>
      <c r="D232" s="300" t="s">
        <v>154</v>
      </c>
      <c r="E232" s="5" t="s">
        <v>5</v>
      </c>
      <c r="F232" s="302" t="s">
        <v>1090</v>
      </c>
      <c r="H232" s="303">
        <v>81.42</v>
      </c>
      <c r="I232" s="209"/>
      <c r="L232" s="25"/>
      <c r="M232" s="210"/>
      <c r="N232" s="26"/>
      <c r="O232" s="26"/>
      <c r="P232" s="26"/>
      <c r="Q232" s="26"/>
      <c r="R232" s="26"/>
      <c r="S232" s="26"/>
      <c r="T232" s="60"/>
      <c r="AT232" s="5" t="s">
        <v>154</v>
      </c>
      <c r="AU232" s="5" t="s">
        <v>25</v>
      </c>
      <c r="AV232" s="32" t="s">
        <v>25</v>
      </c>
      <c r="AW232" s="32" t="s">
        <v>47</v>
      </c>
      <c r="AX232" s="32" t="s">
        <v>83</v>
      </c>
      <c r="AY232" s="5" t="s">
        <v>144</v>
      </c>
    </row>
    <row r="233" spans="2:51" s="32" customFormat="1" ht="12.75">
      <c r="B233" s="25"/>
      <c r="D233" s="300" t="s">
        <v>154</v>
      </c>
      <c r="E233" s="5" t="s">
        <v>5</v>
      </c>
      <c r="F233" s="302" t="s">
        <v>1091</v>
      </c>
      <c r="H233" s="303">
        <v>49.82</v>
      </c>
      <c r="I233" s="209"/>
      <c r="L233" s="25"/>
      <c r="M233" s="210"/>
      <c r="N233" s="26"/>
      <c r="O233" s="26"/>
      <c r="P233" s="26"/>
      <c r="Q233" s="26"/>
      <c r="R233" s="26"/>
      <c r="S233" s="26"/>
      <c r="T233" s="60"/>
      <c r="AT233" s="5" t="s">
        <v>154</v>
      </c>
      <c r="AU233" s="5" t="s">
        <v>25</v>
      </c>
      <c r="AV233" s="32" t="s">
        <v>25</v>
      </c>
      <c r="AW233" s="32" t="s">
        <v>47</v>
      </c>
      <c r="AX233" s="32" t="s">
        <v>83</v>
      </c>
      <c r="AY233" s="5" t="s">
        <v>144</v>
      </c>
    </row>
    <row r="234" spans="2:51" s="32" customFormat="1" ht="12.75">
      <c r="B234" s="25"/>
      <c r="D234" s="300" t="s">
        <v>154</v>
      </c>
      <c r="E234" s="5" t="s">
        <v>5</v>
      </c>
      <c r="F234" s="302" t="s">
        <v>170</v>
      </c>
      <c r="H234" s="303">
        <v>131.24</v>
      </c>
      <c r="I234" s="209"/>
      <c r="L234" s="25"/>
      <c r="M234" s="210"/>
      <c r="N234" s="26"/>
      <c r="O234" s="26"/>
      <c r="P234" s="26"/>
      <c r="Q234" s="26"/>
      <c r="R234" s="26"/>
      <c r="S234" s="26"/>
      <c r="T234" s="60"/>
      <c r="AT234" s="5" t="s">
        <v>154</v>
      </c>
      <c r="AU234" s="5" t="s">
        <v>25</v>
      </c>
      <c r="AV234" s="32" t="s">
        <v>161</v>
      </c>
      <c r="AW234" s="32" t="s">
        <v>47</v>
      </c>
      <c r="AX234" s="32" t="s">
        <v>83</v>
      </c>
      <c r="AY234" s="5" t="s">
        <v>144</v>
      </c>
    </row>
    <row r="235" spans="2:51" s="32" customFormat="1" ht="12.75">
      <c r="B235" s="25"/>
      <c r="D235" s="300" t="s">
        <v>154</v>
      </c>
      <c r="E235" s="5" t="s">
        <v>5</v>
      </c>
      <c r="F235" s="302" t="s">
        <v>188</v>
      </c>
      <c r="H235" s="303">
        <v>991.395</v>
      </c>
      <c r="I235" s="209"/>
      <c r="L235" s="25"/>
      <c r="M235" s="210"/>
      <c r="N235" s="26"/>
      <c r="O235" s="26"/>
      <c r="P235" s="26"/>
      <c r="Q235" s="26"/>
      <c r="R235" s="26"/>
      <c r="S235" s="26"/>
      <c r="T235" s="60"/>
      <c r="AT235" s="5" t="s">
        <v>154</v>
      </c>
      <c r="AU235" s="5" t="s">
        <v>25</v>
      </c>
      <c r="AV235" s="32" t="s">
        <v>150</v>
      </c>
      <c r="AW235" s="32" t="s">
        <v>47</v>
      </c>
      <c r="AX235" s="32" t="s">
        <v>83</v>
      </c>
      <c r="AY235" s="5" t="s">
        <v>144</v>
      </c>
    </row>
    <row r="236" spans="2:51" s="32" customFormat="1" ht="12.75">
      <c r="B236" s="25"/>
      <c r="D236" s="300" t="s">
        <v>154</v>
      </c>
      <c r="E236" s="5" t="s">
        <v>5</v>
      </c>
      <c r="F236" s="302" t="s">
        <v>1092</v>
      </c>
      <c r="H236" s="303">
        <v>950</v>
      </c>
      <c r="I236" s="209"/>
      <c r="L236" s="25"/>
      <c r="M236" s="210"/>
      <c r="N236" s="26"/>
      <c r="O236" s="26"/>
      <c r="P236" s="26"/>
      <c r="Q236" s="26"/>
      <c r="R236" s="26"/>
      <c r="S236" s="26"/>
      <c r="T236" s="60"/>
      <c r="AT236" s="5" t="s">
        <v>154</v>
      </c>
      <c r="AU236" s="5" t="s">
        <v>25</v>
      </c>
      <c r="AV236" s="32" t="s">
        <v>25</v>
      </c>
      <c r="AW236" s="32" t="s">
        <v>47</v>
      </c>
      <c r="AX236" s="32" t="s">
        <v>26</v>
      </c>
      <c r="AY236" s="5" t="s">
        <v>144</v>
      </c>
    </row>
    <row r="237" spans="2:65" s="32" customFormat="1" ht="16.5" customHeight="1">
      <c r="B237" s="200"/>
      <c r="C237" s="201" t="s">
        <v>342</v>
      </c>
      <c r="D237" s="201" t="s">
        <v>275</v>
      </c>
      <c r="E237" s="202" t="s">
        <v>383</v>
      </c>
      <c r="F237" s="203" t="s">
        <v>384</v>
      </c>
      <c r="G237" s="204" t="s">
        <v>385</v>
      </c>
      <c r="H237" s="205">
        <v>1819.032</v>
      </c>
      <c r="I237" s="206"/>
      <c r="J237" s="207">
        <f>ROUND(I237*H237,2)</f>
        <v>0</v>
      </c>
      <c r="K237" s="203" t="s">
        <v>1525</v>
      </c>
      <c r="L237" s="25"/>
      <c r="M237" s="296" t="s">
        <v>5</v>
      </c>
      <c r="N237" s="297" t="s">
        <v>55</v>
      </c>
      <c r="O237" s="26"/>
      <c r="P237" s="298">
        <f>O237*H237</f>
        <v>0</v>
      </c>
      <c r="Q237" s="298">
        <v>0.3</v>
      </c>
      <c r="R237" s="298">
        <f>Q237*H237</f>
        <v>545.7095999999999</v>
      </c>
      <c r="S237" s="298">
        <v>0</v>
      </c>
      <c r="T237" s="299">
        <f>S237*H237</f>
        <v>0</v>
      </c>
      <c r="AR237" s="5" t="s">
        <v>195</v>
      </c>
      <c r="AT237" s="5" t="s">
        <v>275</v>
      </c>
      <c r="AU237" s="5" t="s">
        <v>25</v>
      </c>
      <c r="AY237" s="5" t="s">
        <v>144</v>
      </c>
      <c r="BE237" s="208">
        <f>IF(N237="základní",J237,0)</f>
        <v>0</v>
      </c>
      <c r="BF237" s="208">
        <f>IF(N237="snížená",J237,0)</f>
        <v>0</v>
      </c>
      <c r="BG237" s="208">
        <f>IF(N237="zákl. přenesená",J237,0)</f>
        <v>0</v>
      </c>
      <c r="BH237" s="208">
        <f>IF(N237="sníž. přenesená",J237,0)</f>
        <v>0</v>
      </c>
      <c r="BI237" s="208">
        <f>IF(N237="nulová",J237,0)</f>
        <v>0</v>
      </c>
      <c r="BJ237" s="5" t="s">
        <v>26</v>
      </c>
      <c r="BK237" s="208">
        <f>ROUND(I237*H237,2)</f>
        <v>0</v>
      </c>
      <c r="BL237" s="5" t="s">
        <v>150</v>
      </c>
      <c r="BM237" s="5" t="s">
        <v>386</v>
      </c>
    </row>
    <row r="238" spans="2:47" s="32" customFormat="1" ht="22.5">
      <c r="B238" s="25"/>
      <c r="D238" s="300" t="s">
        <v>152</v>
      </c>
      <c r="F238" s="301" t="s">
        <v>1027</v>
      </c>
      <c r="I238" s="209"/>
      <c r="L238" s="25"/>
      <c r="M238" s="210"/>
      <c r="N238" s="26"/>
      <c r="O238" s="26"/>
      <c r="P238" s="26"/>
      <c r="Q238" s="26"/>
      <c r="R238" s="26"/>
      <c r="S238" s="26"/>
      <c r="T238" s="60"/>
      <c r="AT238" s="5" t="s">
        <v>152</v>
      </c>
      <c r="AU238" s="5" t="s">
        <v>25</v>
      </c>
    </row>
    <row r="239" spans="2:51" s="32" customFormat="1" ht="12.75">
      <c r="B239" s="25"/>
      <c r="D239" s="300" t="s">
        <v>154</v>
      </c>
      <c r="E239" s="5" t="s">
        <v>5</v>
      </c>
      <c r="F239" s="302" t="s">
        <v>1093</v>
      </c>
      <c r="H239" s="303">
        <v>1819.032</v>
      </c>
      <c r="I239" s="209"/>
      <c r="L239" s="25"/>
      <c r="M239" s="210"/>
      <c r="N239" s="26"/>
      <c r="O239" s="26"/>
      <c r="P239" s="26"/>
      <c r="Q239" s="26"/>
      <c r="R239" s="26"/>
      <c r="S239" s="26"/>
      <c r="T239" s="60"/>
      <c r="AT239" s="5" t="s">
        <v>154</v>
      </c>
      <c r="AU239" s="5" t="s">
        <v>25</v>
      </c>
      <c r="AV239" s="32" t="s">
        <v>25</v>
      </c>
      <c r="AW239" s="32" t="s">
        <v>47</v>
      </c>
      <c r="AX239" s="32" t="s">
        <v>26</v>
      </c>
      <c r="AY239" s="5" t="s">
        <v>144</v>
      </c>
    </row>
    <row r="240" spans="2:65" s="32" customFormat="1" ht="25.5" customHeight="1">
      <c r="B240" s="200"/>
      <c r="C240" s="201" t="s">
        <v>354</v>
      </c>
      <c r="D240" s="201" t="s">
        <v>146</v>
      </c>
      <c r="E240" s="202" t="s">
        <v>389</v>
      </c>
      <c r="F240" s="203" t="s">
        <v>390</v>
      </c>
      <c r="G240" s="204" t="s">
        <v>234</v>
      </c>
      <c r="H240" s="205">
        <v>200</v>
      </c>
      <c r="I240" s="206"/>
      <c r="J240" s="207">
        <f>ROUND(I240*H240,2)</f>
        <v>0</v>
      </c>
      <c r="K240" s="203" t="s">
        <v>1525</v>
      </c>
      <c r="L240" s="25"/>
      <c r="M240" s="296" t="s">
        <v>5</v>
      </c>
      <c r="N240" s="297" t="s">
        <v>55</v>
      </c>
      <c r="O240" s="26"/>
      <c r="P240" s="298">
        <f>O240*H240</f>
        <v>0</v>
      </c>
      <c r="Q240" s="298">
        <v>0</v>
      </c>
      <c r="R240" s="298">
        <f>Q240*H240</f>
        <v>0</v>
      </c>
      <c r="S240" s="298">
        <v>0</v>
      </c>
      <c r="T240" s="299">
        <f>S240*H240</f>
        <v>0</v>
      </c>
      <c r="AR240" s="5" t="s">
        <v>150</v>
      </c>
      <c r="AT240" s="5" t="s">
        <v>146</v>
      </c>
      <c r="AU240" s="5" t="s">
        <v>25</v>
      </c>
      <c r="AY240" s="5" t="s">
        <v>144</v>
      </c>
      <c r="BE240" s="208">
        <f>IF(N240="základní",J240,0)</f>
        <v>0</v>
      </c>
      <c r="BF240" s="208">
        <f>IF(N240="snížená",J240,0)</f>
        <v>0</v>
      </c>
      <c r="BG240" s="208">
        <f>IF(N240="zákl. přenesená",J240,0)</f>
        <v>0</v>
      </c>
      <c r="BH240" s="208">
        <f>IF(N240="sníž. přenesená",J240,0)</f>
        <v>0</v>
      </c>
      <c r="BI240" s="208">
        <f>IF(N240="nulová",J240,0)</f>
        <v>0</v>
      </c>
      <c r="BJ240" s="5" t="s">
        <v>26</v>
      </c>
      <c r="BK240" s="208">
        <f>ROUND(I240*H240,2)</f>
        <v>0</v>
      </c>
      <c r="BL240" s="5" t="s">
        <v>150</v>
      </c>
      <c r="BM240" s="5" t="s">
        <v>391</v>
      </c>
    </row>
    <row r="241" spans="2:47" s="32" customFormat="1" ht="33.75">
      <c r="B241" s="25"/>
      <c r="D241" s="300" t="s">
        <v>159</v>
      </c>
      <c r="F241" s="214" t="s">
        <v>392</v>
      </c>
      <c r="I241" s="209"/>
      <c r="L241" s="25"/>
      <c r="M241" s="210"/>
      <c r="N241" s="26"/>
      <c r="O241" s="26"/>
      <c r="P241" s="26"/>
      <c r="Q241" s="26"/>
      <c r="R241" s="26"/>
      <c r="S241" s="26"/>
      <c r="T241" s="60"/>
      <c r="AT241" s="5" t="s">
        <v>159</v>
      </c>
      <c r="AU241" s="5" t="s">
        <v>25</v>
      </c>
    </row>
    <row r="242" spans="2:47" s="32" customFormat="1" ht="22.5">
      <c r="B242" s="25"/>
      <c r="D242" s="300" t="s">
        <v>152</v>
      </c>
      <c r="F242" s="301" t="s">
        <v>1027</v>
      </c>
      <c r="I242" s="209"/>
      <c r="L242" s="25"/>
      <c r="M242" s="210"/>
      <c r="N242" s="26"/>
      <c r="O242" s="26"/>
      <c r="P242" s="26"/>
      <c r="Q242" s="26"/>
      <c r="R242" s="26"/>
      <c r="S242" s="26"/>
      <c r="T242" s="60"/>
      <c r="AT242" s="5" t="s">
        <v>152</v>
      </c>
      <c r="AU242" s="5" t="s">
        <v>25</v>
      </c>
    </row>
    <row r="243" spans="2:65" s="32" customFormat="1" ht="16.5" customHeight="1">
      <c r="B243" s="200"/>
      <c r="C243" s="201" t="s">
        <v>360</v>
      </c>
      <c r="D243" s="201" t="s">
        <v>275</v>
      </c>
      <c r="E243" s="202" t="s">
        <v>404</v>
      </c>
      <c r="F243" s="203" t="s">
        <v>405</v>
      </c>
      <c r="G243" s="204" t="s">
        <v>385</v>
      </c>
      <c r="H243" s="205">
        <v>382.954</v>
      </c>
      <c r="I243" s="206"/>
      <c r="J243" s="207">
        <f>ROUND(I243*H243,2)</f>
        <v>0</v>
      </c>
      <c r="K243" s="203" t="s">
        <v>1525</v>
      </c>
      <c r="L243" s="25"/>
      <c r="M243" s="296" t="s">
        <v>5</v>
      </c>
      <c r="N243" s="297" t="s">
        <v>55</v>
      </c>
      <c r="O243" s="26"/>
      <c r="P243" s="298">
        <f>O243*H243</f>
        <v>0</v>
      </c>
      <c r="Q243" s="298">
        <v>0.3</v>
      </c>
      <c r="R243" s="298">
        <f>Q243*H243</f>
        <v>114.8862</v>
      </c>
      <c r="S243" s="298">
        <v>0</v>
      </c>
      <c r="T243" s="299">
        <f>S243*H243</f>
        <v>0</v>
      </c>
      <c r="AR243" s="5" t="s">
        <v>195</v>
      </c>
      <c r="AT243" s="5" t="s">
        <v>275</v>
      </c>
      <c r="AU243" s="5" t="s">
        <v>25</v>
      </c>
      <c r="AY243" s="5" t="s">
        <v>144</v>
      </c>
      <c r="BE243" s="208">
        <f>IF(N243="základní",J243,0)</f>
        <v>0</v>
      </c>
      <c r="BF243" s="208">
        <f>IF(N243="snížená",J243,0)</f>
        <v>0</v>
      </c>
      <c r="BG243" s="208">
        <f>IF(N243="zákl. přenesená",J243,0)</f>
        <v>0</v>
      </c>
      <c r="BH243" s="208">
        <f>IF(N243="sníž. přenesená",J243,0)</f>
        <v>0</v>
      </c>
      <c r="BI243" s="208">
        <f>IF(N243="nulová",J243,0)</f>
        <v>0</v>
      </c>
      <c r="BJ243" s="5" t="s">
        <v>26</v>
      </c>
      <c r="BK243" s="208">
        <f>ROUND(I243*H243,2)</f>
        <v>0</v>
      </c>
      <c r="BL243" s="5" t="s">
        <v>150</v>
      </c>
      <c r="BM243" s="5" t="s">
        <v>406</v>
      </c>
    </row>
    <row r="244" spans="2:47" s="32" customFormat="1" ht="22.5">
      <c r="B244" s="25"/>
      <c r="D244" s="300" t="s">
        <v>152</v>
      </c>
      <c r="F244" s="301" t="s">
        <v>1027</v>
      </c>
      <c r="I244" s="209"/>
      <c r="L244" s="25"/>
      <c r="M244" s="210"/>
      <c r="N244" s="26"/>
      <c r="O244" s="26"/>
      <c r="P244" s="26"/>
      <c r="Q244" s="26"/>
      <c r="R244" s="26"/>
      <c r="S244" s="26"/>
      <c r="T244" s="60"/>
      <c r="AT244" s="5" t="s">
        <v>152</v>
      </c>
      <c r="AU244" s="5" t="s">
        <v>25</v>
      </c>
    </row>
    <row r="245" spans="2:51" s="32" customFormat="1" ht="12.75">
      <c r="B245" s="25"/>
      <c r="D245" s="300" t="s">
        <v>154</v>
      </c>
      <c r="E245" s="5" t="s">
        <v>5</v>
      </c>
      <c r="F245" s="302" t="s">
        <v>1094</v>
      </c>
      <c r="H245" s="303">
        <v>382.954</v>
      </c>
      <c r="I245" s="209"/>
      <c r="L245" s="25"/>
      <c r="M245" s="210"/>
      <c r="N245" s="26"/>
      <c r="O245" s="26"/>
      <c r="P245" s="26"/>
      <c r="Q245" s="26"/>
      <c r="R245" s="26"/>
      <c r="S245" s="26"/>
      <c r="T245" s="60"/>
      <c r="AT245" s="5" t="s">
        <v>154</v>
      </c>
      <c r="AU245" s="5" t="s">
        <v>25</v>
      </c>
      <c r="AV245" s="32" t="s">
        <v>25</v>
      </c>
      <c r="AW245" s="32" t="s">
        <v>47</v>
      </c>
      <c r="AX245" s="32" t="s">
        <v>26</v>
      </c>
      <c r="AY245" s="5" t="s">
        <v>144</v>
      </c>
    </row>
    <row r="246" spans="2:63" s="284" customFormat="1" ht="29.25" customHeight="1">
      <c r="B246" s="283"/>
      <c r="D246" s="285" t="s">
        <v>82</v>
      </c>
      <c r="E246" s="294" t="s">
        <v>150</v>
      </c>
      <c r="F246" s="294" t="s">
        <v>479</v>
      </c>
      <c r="I246" s="287"/>
      <c r="J246" s="295">
        <f>BK246</f>
        <v>0</v>
      </c>
      <c r="L246" s="283"/>
      <c r="M246" s="289"/>
      <c r="N246" s="290"/>
      <c r="O246" s="290"/>
      <c r="P246" s="291">
        <f>SUM(P247:P273)</f>
        <v>0</v>
      </c>
      <c r="Q246" s="290"/>
      <c r="R246" s="291">
        <f>SUM(R247:R273)</f>
        <v>122.9697878</v>
      </c>
      <c r="S246" s="290"/>
      <c r="T246" s="292">
        <f>SUM(T247:T273)</f>
        <v>0</v>
      </c>
      <c r="AR246" s="285" t="s">
        <v>26</v>
      </c>
      <c r="AT246" s="293" t="s">
        <v>82</v>
      </c>
      <c r="AU246" s="293" t="s">
        <v>26</v>
      </c>
      <c r="AY246" s="285" t="s">
        <v>144</v>
      </c>
      <c r="BK246" s="208">
        <f>SUM(BK247:BK273)</f>
        <v>0</v>
      </c>
    </row>
    <row r="247" spans="2:65" s="32" customFormat="1" ht="16.5" customHeight="1">
      <c r="B247" s="200"/>
      <c r="C247" s="201" t="s">
        <v>365</v>
      </c>
      <c r="D247" s="201" t="s">
        <v>146</v>
      </c>
      <c r="E247" s="202" t="s">
        <v>481</v>
      </c>
      <c r="F247" s="203" t="s">
        <v>970</v>
      </c>
      <c r="G247" s="204" t="s">
        <v>234</v>
      </c>
      <c r="H247" s="205">
        <v>60.332</v>
      </c>
      <c r="I247" s="206"/>
      <c r="J247" s="207">
        <f>ROUND(I247*H247,2)</f>
        <v>0</v>
      </c>
      <c r="K247" s="203" t="s">
        <v>1525</v>
      </c>
      <c r="L247" s="25"/>
      <c r="M247" s="296" t="s">
        <v>5</v>
      </c>
      <c r="N247" s="297" t="s">
        <v>55</v>
      </c>
      <c r="O247" s="26"/>
      <c r="P247" s="298">
        <f>O247*H247</f>
        <v>0</v>
      </c>
      <c r="Q247" s="298">
        <v>1.7034</v>
      </c>
      <c r="R247" s="298">
        <f>Q247*H247</f>
        <v>102.7695288</v>
      </c>
      <c r="S247" s="298">
        <v>0</v>
      </c>
      <c r="T247" s="299">
        <f>S247*H247</f>
        <v>0</v>
      </c>
      <c r="AR247" s="5" t="s">
        <v>150</v>
      </c>
      <c r="AT247" s="5" t="s">
        <v>146</v>
      </c>
      <c r="AU247" s="5" t="s">
        <v>25</v>
      </c>
      <c r="AY247" s="5" t="s">
        <v>144</v>
      </c>
      <c r="BE247" s="208">
        <f>IF(N247="základní",J247,0)</f>
        <v>0</v>
      </c>
      <c r="BF247" s="208">
        <f>IF(N247="snížená",J247,0)</f>
        <v>0</v>
      </c>
      <c r="BG247" s="208">
        <f>IF(N247="zákl. přenesená",J247,0)</f>
        <v>0</v>
      </c>
      <c r="BH247" s="208">
        <f>IF(N247="sníž. přenesená",J247,0)</f>
        <v>0</v>
      </c>
      <c r="BI247" s="208">
        <f>IF(N247="nulová",J247,0)</f>
        <v>0</v>
      </c>
      <c r="BJ247" s="5" t="s">
        <v>26</v>
      </c>
      <c r="BK247" s="208">
        <f>ROUND(I247*H247,2)</f>
        <v>0</v>
      </c>
      <c r="BL247" s="5" t="s">
        <v>150</v>
      </c>
      <c r="BM247" s="5" t="s">
        <v>483</v>
      </c>
    </row>
    <row r="248" spans="2:47" s="32" customFormat="1" ht="22.5">
      <c r="B248" s="25"/>
      <c r="D248" s="300" t="s">
        <v>152</v>
      </c>
      <c r="F248" s="301" t="s">
        <v>1027</v>
      </c>
      <c r="I248" s="209"/>
      <c r="L248" s="25"/>
      <c r="M248" s="210"/>
      <c r="N248" s="26"/>
      <c r="O248" s="26"/>
      <c r="P248" s="26"/>
      <c r="Q248" s="26"/>
      <c r="R248" s="26"/>
      <c r="S248" s="26"/>
      <c r="T248" s="60"/>
      <c r="AT248" s="5" t="s">
        <v>152</v>
      </c>
      <c r="AU248" s="5" t="s">
        <v>25</v>
      </c>
    </row>
    <row r="249" spans="2:51" s="32" customFormat="1" ht="12.75">
      <c r="B249" s="25"/>
      <c r="D249" s="300" t="s">
        <v>154</v>
      </c>
      <c r="E249" s="5" t="s">
        <v>5</v>
      </c>
      <c r="F249" s="302" t="s">
        <v>1095</v>
      </c>
      <c r="H249" s="303">
        <v>59.892</v>
      </c>
      <c r="I249" s="209"/>
      <c r="L249" s="25"/>
      <c r="M249" s="210"/>
      <c r="N249" s="26"/>
      <c r="O249" s="26"/>
      <c r="P249" s="26"/>
      <c r="Q249" s="26"/>
      <c r="R249" s="26"/>
      <c r="S249" s="26"/>
      <c r="T249" s="60"/>
      <c r="AT249" s="5" t="s">
        <v>154</v>
      </c>
      <c r="AU249" s="5" t="s">
        <v>25</v>
      </c>
      <c r="AV249" s="32" t="s">
        <v>25</v>
      </c>
      <c r="AW249" s="32" t="s">
        <v>47</v>
      </c>
      <c r="AX249" s="32" t="s">
        <v>83</v>
      </c>
      <c r="AY249" s="5" t="s">
        <v>144</v>
      </c>
    </row>
    <row r="250" spans="2:51" s="32" customFormat="1" ht="12.75">
      <c r="B250" s="25"/>
      <c r="D250" s="300" t="s">
        <v>154</v>
      </c>
      <c r="E250" s="5" t="s">
        <v>5</v>
      </c>
      <c r="F250" s="302" t="s">
        <v>1096</v>
      </c>
      <c r="H250" s="303">
        <v>0.44</v>
      </c>
      <c r="I250" s="209"/>
      <c r="L250" s="25"/>
      <c r="M250" s="210"/>
      <c r="N250" s="26"/>
      <c r="O250" s="26"/>
      <c r="P250" s="26"/>
      <c r="Q250" s="26"/>
      <c r="R250" s="26"/>
      <c r="S250" s="26"/>
      <c r="T250" s="60"/>
      <c r="AT250" s="5" t="s">
        <v>154</v>
      </c>
      <c r="AU250" s="5" t="s">
        <v>25</v>
      </c>
      <c r="AV250" s="32" t="s">
        <v>25</v>
      </c>
      <c r="AW250" s="32" t="s">
        <v>47</v>
      </c>
      <c r="AX250" s="32" t="s">
        <v>83</v>
      </c>
      <c r="AY250" s="5" t="s">
        <v>144</v>
      </c>
    </row>
    <row r="251" spans="2:51" s="32" customFormat="1" ht="12.75">
      <c r="B251" s="25"/>
      <c r="D251" s="300" t="s">
        <v>154</v>
      </c>
      <c r="E251" s="5" t="s">
        <v>5</v>
      </c>
      <c r="F251" s="302" t="s">
        <v>188</v>
      </c>
      <c r="H251" s="303">
        <v>60.332</v>
      </c>
      <c r="I251" s="209"/>
      <c r="L251" s="25"/>
      <c r="M251" s="210"/>
      <c r="N251" s="26"/>
      <c r="O251" s="26"/>
      <c r="P251" s="26"/>
      <c r="Q251" s="26"/>
      <c r="R251" s="26"/>
      <c r="S251" s="26"/>
      <c r="T251" s="60"/>
      <c r="AT251" s="5" t="s">
        <v>154</v>
      </c>
      <c r="AU251" s="5" t="s">
        <v>25</v>
      </c>
      <c r="AV251" s="32" t="s">
        <v>150</v>
      </c>
      <c r="AW251" s="32" t="s">
        <v>47</v>
      </c>
      <c r="AX251" s="32" t="s">
        <v>26</v>
      </c>
      <c r="AY251" s="5" t="s">
        <v>144</v>
      </c>
    </row>
    <row r="252" spans="2:65" s="32" customFormat="1" ht="25.5" customHeight="1">
      <c r="B252" s="200"/>
      <c r="C252" s="201" t="s">
        <v>382</v>
      </c>
      <c r="D252" s="201" t="s">
        <v>146</v>
      </c>
      <c r="E252" s="202" t="s">
        <v>494</v>
      </c>
      <c r="F252" s="203" t="s">
        <v>1097</v>
      </c>
      <c r="G252" s="204" t="s">
        <v>234</v>
      </c>
      <c r="H252" s="205">
        <v>5.66</v>
      </c>
      <c r="I252" s="206"/>
      <c r="J252" s="207">
        <f>ROUND(I252*H252,2)</f>
        <v>0</v>
      </c>
      <c r="K252" s="203" t="s">
        <v>1525</v>
      </c>
      <c r="L252" s="25"/>
      <c r="M252" s="296" t="s">
        <v>5</v>
      </c>
      <c r="N252" s="297" t="s">
        <v>55</v>
      </c>
      <c r="O252" s="26"/>
      <c r="P252" s="298">
        <f>O252*H252</f>
        <v>0</v>
      </c>
      <c r="Q252" s="298">
        <v>1.89077</v>
      </c>
      <c r="R252" s="298">
        <f>Q252*H252</f>
        <v>10.7017582</v>
      </c>
      <c r="S252" s="298">
        <v>0</v>
      </c>
      <c r="T252" s="299">
        <f>S252*H252</f>
        <v>0</v>
      </c>
      <c r="AR252" s="5" t="s">
        <v>150</v>
      </c>
      <c r="AT252" s="5" t="s">
        <v>146</v>
      </c>
      <c r="AU252" s="5" t="s">
        <v>25</v>
      </c>
      <c r="AY252" s="5" t="s">
        <v>144</v>
      </c>
      <c r="BE252" s="208">
        <f>IF(N252="základní",J252,0)</f>
        <v>0</v>
      </c>
      <c r="BF252" s="208">
        <f>IF(N252="snížená",J252,0)</f>
        <v>0</v>
      </c>
      <c r="BG252" s="208">
        <f>IF(N252="zákl. přenesená",J252,0)</f>
        <v>0</v>
      </c>
      <c r="BH252" s="208">
        <f>IF(N252="sníž. přenesená",J252,0)</f>
        <v>0</v>
      </c>
      <c r="BI252" s="208">
        <f>IF(N252="nulová",J252,0)</f>
        <v>0</v>
      </c>
      <c r="BJ252" s="5" t="s">
        <v>26</v>
      </c>
      <c r="BK252" s="208">
        <f>ROUND(I252*H252,2)</f>
        <v>0</v>
      </c>
      <c r="BL252" s="5" t="s">
        <v>150</v>
      </c>
      <c r="BM252" s="5" t="s">
        <v>973</v>
      </c>
    </row>
    <row r="253" spans="2:47" s="32" customFormat="1" ht="22.5">
      <c r="B253" s="25"/>
      <c r="D253" s="300" t="s">
        <v>152</v>
      </c>
      <c r="F253" s="301" t="s">
        <v>1027</v>
      </c>
      <c r="I253" s="209"/>
      <c r="L253" s="25"/>
      <c r="M253" s="210"/>
      <c r="N253" s="26"/>
      <c r="O253" s="26"/>
      <c r="P253" s="26"/>
      <c r="Q253" s="26"/>
      <c r="R253" s="26"/>
      <c r="S253" s="26"/>
      <c r="T253" s="60"/>
      <c r="AT253" s="5" t="s">
        <v>152</v>
      </c>
      <c r="AU253" s="5" t="s">
        <v>25</v>
      </c>
    </row>
    <row r="254" spans="2:51" s="32" customFormat="1" ht="12.75">
      <c r="B254" s="25"/>
      <c r="D254" s="300" t="s">
        <v>154</v>
      </c>
      <c r="E254" s="5" t="s">
        <v>5</v>
      </c>
      <c r="F254" s="302" t="s">
        <v>1098</v>
      </c>
      <c r="H254" s="303">
        <v>5.66</v>
      </c>
      <c r="I254" s="209"/>
      <c r="L254" s="25"/>
      <c r="M254" s="210"/>
      <c r="N254" s="26"/>
      <c r="O254" s="26"/>
      <c r="P254" s="26"/>
      <c r="Q254" s="26"/>
      <c r="R254" s="26"/>
      <c r="S254" s="26"/>
      <c r="T254" s="60"/>
      <c r="AT254" s="5" t="s">
        <v>154</v>
      </c>
      <c r="AU254" s="5" t="s">
        <v>25</v>
      </c>
      <c r="AV254" s="32" t="s">
        <v>25</v>
      </c>
      <c r="AW254" s="32" t="s">
        <v>47</v>
      </c>
      <c r="AX254" s="32" t="s">
        <v>26</v>
      </c>
      <c r="AY254" s="5" t="s">
        <v>144</v>
      </c>
    </row>
    <row r="255" spans="2:65" s="32" customFormat="1" ht="25.5" customHeight="1">
      <c r="B255" s="200"/>
      <c r="C255" s="201" t="s">
        <v>388</v>
      </c>
      <c r="D255" s="201" t="s">
        <v>146</v>
      </c>
      <c r="E255" s="202" t="s">
        <v>489</v>
      </c>
      <c r="F255" s="203" t="s">
        <v>1099</v>
      </c>
      <c r="G255" s="204" t="s">
        <v>1100</v>
      </c>
      <c r="H255" s="205">
        <v>5</v>
      </c>
      <c r="I255" s="206"/>
      <c r="J255" s="207">
        <f>ROUND(I255*H255,2)</f>
        <v>0</v>
      </c>
      <c r="K255" s="203" t="s">
        <v>1525</v>
      </c>
      <c r="L255" s="25"/>
      <c r="M255" s="296" t="s">
        <v>5</v>
      </c>
      <c r="N255" s="297" t="s">
        <v>55</v>
      </c>
      <c r="O255" s="26"/>
      <c r="P255" s="298">
        <f>O255*H255</f>
        <v>0</v>
      </c>
      <c r="Q255" s="298">
        <v>1.89077</v>
      </c>
      <c r="R255" s="298">
        <f>Q255*H255</f>
        <v>9.453850000000001</v>
      </c>
      <c r="S255" s="298">
        <v>0</v>
      </c>
      <c r="T255" s="299">
        <f>S255*H255</f>
        <v>0</v>
      </c>
      <c r="AR255" s="5" t="s">
        <v>150</v>
      </c>
      <c r="AT255" s="5" t="s">
        <v>146</v>
      </c>
      <c r="AU255" s="5" t="s">
        <v>25</v>
      </c>
      <c r="AY255" s="5" t="s">
        <v>144</v>
      </c>
      <c r="BE255" s="208">
        <f>IF(N255="základní",J255,0)</f>
        <v>0</v>
      </c>
      <c r="BF255" s="208">
        <f>IF(N255="snížená",J255,0)</f>
        <v>0</v>
      </c>
      <c r="BG255" s="208">
        <f>IF(N255="zákl. přenesená",J255,0)</f>
        <v>0</v>
      </c>
      <c r="BH255" s="208">
        <f>IF(N255="sníž. přenesená",J255,0)</f>
        <v>0</v>
      </c>
      <c r="BI255" s="208">
        <f>IF(N255="nulová",J255,0)</f>
        <v>0</v>
      </c>
      <c r="BJ255" s="5" t="s">
        <v>26</v>
      </c>
      <c r="BK255" s="208">
        <f>ROUND(I255*H255,2)</f>
        <v>0</v>
      </c>
      <c r="BL255" s="5" t="s">
        <v>150</v>
      </c>
      <c r="BM255" s="5" t="s">
        <v>491</v>
      </c>
    </row>
    <row r="256" spans="2:47" s="32" customFormat="1" ht="22.5">
      <c r="B256" s="25"/>
      <c r="D256" s="300" t="s">
        <v>152</v>
      </c>
      <c r="F256" s="301" t="s">
        <v>1027</v>
      </c>
      <c r="I256" s="209"/>
      <c r="L256" s="25"/>
      <c r="M256" s="210"/>
      <c r="N256" s="26"/>
      <c r="O256" s="26"/>
      <c r="P256" s="26"/>
      <c r="Q256" s="26"/>
      <c r="R256" s="26"/>
      <c r="S256" s="26"/>
      <c r="T256" s="60"/>
      <c r="AT256" s="5" t="s">
        <v>152</v>
      </c>
      <c r="AU256" s="5" t="s">
        <v>25</v>
      </c>
    </row>
    <row r="257" spans="2:65" s="32" customFormat="1" ht="16.5" customHeight="1">
      <c r="B257" s="200"/>
      <c r="C257" s="201" t="s">
        <v>403</v>
      </c>
      <c r="D257" s="201" t="s">
        <v>146</v>
      </c>
      <c r="E257" s="202" t="s">
        <v>975</v>
      </c>
      <c r="F257" s="203" t="s">
        <v>976</v>
      </c>
      <c r="G257" s="204" t="s">
        <v>234</v>
      </c>
      <c r="H257" s="205">
        <v>3.815</v>
      </c>
      <c r="I257" s="206"/>
      <c r="J257" s="207">
        <f>ROUND(I257*H257,2)</f>
        <v>0</v>
      </c>
      <c r="K257" s="203" t="s">
        <v>1525</v>
      </c>
      <c r="L257" s="25"/>
      <c r="M257" s="296" t="s">
        <v>5</v>
      </c>
      <c r="N257" s="297" t="s">
        <v>55</v>
      </c>
      <c r="O257" s="26"/>
      <c r="P257" s="298">
        <f>O257*H257</f>
        <v>0</v>
      </c>
      <c r="Q257" s="298">
        <v>0</v>
      </c>
      <c r="R257" s="298">
        <f>Q257*H257</f>
        <v>0</v>
      </c>
      <c r="S257" s="298">
        <v>0</v>
      </c>
      <c r="T257" s="299">
        <f>S257*H257</f>
        <v>0</v>
      </c>
      <c r="AR257" s="5" t="s">
        <v>150</v>
      </c>
      <c r="AT257" s="5" t="s">
        <v>146</v>
      </c>
      <c r="AU257" s="5" t="s">
        <v>25</v>
      </c>
      <c r="AY257" s="5" t="s">
        <v>144</v>
      </c>
      <c r="BE257" s="208">
        <f>IF(N257="základní",J257,0)</f>
        <v>0</v>
      </c>
      <c r="BF257" s="208">
        <f>IF(N257="snížená",J257,0)</f>
        <v>0</v>
      </c>
      <c r="BG257" s="208">
        <f>IF(N257="zákl. přenesená",J257,0)</f>
        <v>0</v>
      </c>
      <c r="BH257" s="208">
        <f>IF(N257="sníž. přenesená",J257,0)</f>
        <v>0</v>
      </c>
      <c r="BI257" s="208">
        <f>IF(N257="nulová",J257,0)</f>
        <v>0</v>
      </c>
      <c r="BJ257" s="5" t="s">
        <v>26</v>
      </c>
      <c r="BK257" s="208">
        <f>ROUND(I257*H257,2)</f>
        <v>0</v>
      </c>
      <c r="BL257" s="5" t="s">
        <v>150</v>
      </c>
      <c r="BM257" s="5" t="s">
        <v>977</v>
      </c>
    </row>
    <row r="258" spans="2:47" s="32" customFormat="1" ht="22.5">
      <c r="B258" s="25"/>
      <c r="D258" s="300" t="s">
        <v>159</v>
      </c>
      <c r="F258" s="214" t="s">
        <v>978</v>
      </c>
      <c r="I258" s="209"/>
      <c r="L258" s="25"/>
      <c r="M258" s="210"/>
      <c r="N258" s="26"/>
      <c r="O258" s="26"/>
      <c r="P258" s="26"/>
      <c r="Q258" s="26"/>
      <c r="R258" s="26"/>
      <c r="S258" s="26"/>
      <c r="T258" s="60"/>
      <c r="AT258" s="5" t="s">
        <v>159</v>
      </c>
      <c r="AU258" s="5" t="s">
        <v>25</v>
      </c>
    </row>
    <row r="259" spans="2:47" s="32" customFormat="1" ht="22.5">
      <c r="B259" s="25"/>
      <c r="D259" s="300" t="s">
        <v>152</v>
      </c>
      <c r="F259" s="301" t="s">
        <v>1027</v>
      </c>
      <c r="I259" s="209"/>
      <c r="L259" s="25"/>
      <c r="M259" s="210"/>
      <c r="N259" s="26"/>
      <c r="O259" s="26"/>
      <c r="P259" s="26"/>
      <c r="Q259" s="26"/>
      <c r="R259" s="26"/>
      <c r="S259" s="26"/>
      <c r="T259" s="60"/>
      <c r="AT259" s="5" t="s">
        <v>152</v>
      </c>
      <c r="AU259" s="5" t="s">
        <v>25</v>
      </c>
    </row>
    <row r="260" spans="2:51" s="32" customFormat="1" ht="12.75">
      <c r="B260" s="25"/>
      <c r="D260" s="300" t="s">
        <v>154</v>
      </c>
      <c r="E260" s="5" t="s">
        <v>5</v>
      </c>
      <c r="F260" s="302" t="s">
        <v>1101</v>
      </c>
      <c r="H260" s="303">
        <v>3.815</v>
      </c>
      <c r="I260" s="209"/>
      <c r="L260" s="25"/>
      <c r="M260" s="210"/>
      <c r="N260" s="26"/>
      <c r="O260" s="26"/>
      <c r="P260" s="26"/>
      <c r="Q260" s="26"/>
      <c r="R260" s="26"/>
      <c r="S260" s="26"/>
      <c r="T260" s="60"/>
      <c r="AT260" s="5" t="s">
        <v>154</v>
      </c>
      <c r="AU260" s="5" t="s">
        <v>25</v>
      </c>
      <c r="AV260" s="32" t="s">
        <v>25</v>
      </c>
      <c r="AW260" s="32" t="s">
        <v>47</v>
      </c>
      <c r="AX260" s="32" t="s">
        <v>26</v>
      </c>
      <c r="AY260" s="5" t="s">
        <v>144</v>
      </c>
    </row>
    <row r="261" spans="2:65" s="32" customFormat="1" ht="16.5" customHeight="1">
      <c r="B261" s="200"/>
      <c r="C261" s="201" t="s">
        <v>408</v>
      </c>
      <c r="D261" s="201" t="s">
        <v>146</v>
      </c>
      <c r="E261" s="202" t="s">
        <v>501</v>
      </c>
      <c r="F261" s="203" t="s">
        <v>502</v>
      </c>
      <c r="G261" s="204" t="s">
        <v>234</v>
      </c>
      <c r="H261" s="205">
        <v>75.303</v>
      </c>
      <c r="I261" s="206"/>
      <c r="J261" s="207">
        <f>ROUND(I261*H261,2)</f>
        <v>0</v>
      </c>
      <c r="K261" s="203" t="s">
        <v>1525</v>
      </c>
      <c r="L261" s="25"/>
      <c r="M261" s="296" t="s">
        <v>5</v>
      </c>
      <c r="N261" s="297" t="s">
        <v>55</v>
      </c>
      <c r="O261" s="26"/>
      <c r="P261" s="298">
        <f>O261*H261</f>
        <v>0</v>
      </c>
      <c r="Q261" s="298">
        <v>0</v>
      </c>
      <c r="R261" s="298">
        <f>Q261*H261</f>
        <v>0</v>
      </c>
      <c r="S261" s="298">
        <v>0</v>
      </c>
      <c r="T261" s="299">
        <f>S261*H261</f>
        <v>0</v>
      </c>
      <c r="AR261" s="5" t="s">
        <v>150</v>
      </c>
      <c r="AT261" s="5" t="s">
        <v>146</v>
      </c>
      <c r="AU261" s="5" t="s">
        <v>25</v>
      </c>
      <c r="AY261" s="5" t="s">
        <v>144</v>
      </c>
      <c r="BE261" s="208">
        <f>IF(N261="základní",J261,0)</f>
        <v>0</v>
      </c>
      <c r="BF261" s="208">
        <f>IF(N261="snížená",J261,0)</f>
        <v>0</v>
      </c>
      <c r="BG261" s="208">
        <f>IF(N261="zákl. přenesená",J261,0)</f>
        <v>0</v>
      </c>
      <c r="BH261" s="208">
        <f>IF(N261="sníž. přenesená",J261,0)</f>
        <v>0</v>
      </c>
      <c r="BI261" s="208">
        <f>IF(N261="nulová",J261,0)</f>
        <v>0</v>
      </c>
      <c r="BJ261" s="5" t="s">
        <v>26</v>
      </c>
      <c r="BK261" s="208">
        <f>ROUND(I261*H261,2)</f>
        <v>0</v>
      </c>
      <c r="BL261" s="5" t="s">
        <v>150</v>
      </c>
      <c r="BM261" s="5" t="s">
        <v>503</v>
      </c>
    </row>
    <row r="262" spans="2:47" s="32" customFormat="1" ht="22.5">
      <c r="B262" s="25"/>
      <c r="D262" s="300" t="s">
        <v>159</v>
      </c>
      <c r="F262" s="214" t="s">
        <v>981</v>
      </c>
      <c r="I262" s="209"/>
      <c r="L262" s="25"/>
      <c r="M262" s="210"/>
      <c r="N262" s="26"/>
      <c r="O262" s="26"/>
      <c r="P262" s="26"/>
      <c r="Q262" s="26"/>
      <c r="R262" s="26"/>
      <c r="S262" s="26"/>
      <c r="T262" s="60"/>
      <c r="AT262" s="5" t="s">
        <v>159</v>
      </c>
      <c r="AU262" s="5" t="s">
        <v>25</v>
      </c>
    </row>
    <row r="263" spans="2:47" s="32" customFormat="1" ht="22.5">
      <c r="B263" s="25"/>
      <c r="D263" s="300" t="s">
        <v>152</v>
      </c>
      <c r="F263" s="301" t="s">
        <v>1027</v>
      </c>
      <c r="I263" s="209"/>
      <c r="L263" s="25"/>
      <c r="M263" s="210"/>
      <c r="N263" s="26"/>
      <c r="O263" s="26"/>
      <c r="P263" s="26"/>
      <c r="Q263" s="26"/>
      <c r="R263" s="26"/>
      <c r="S263" s="26"/>
      <c r="T263" s="60"/>
      <c r="AT263" s="5" t="s">
        <v>152</v>
      </c>
      <c r="AU263" s="5" t="s">
        <v>25</v>
      </c>
    </row>
    <row r="264" spans="2:51" s="32" customFormat="1" ht="12.75">
      <c r="B264" s="25"/>
      <c r="D264" s="300" t="s">
        <v>154</v>
      </c>
      <c r="E264" s="5" t="s">
        <v>5</v>
      </c>
      <c r="F264" s="302" t="s">
        <v>1102</v>
      </c>
      <c r="H264" s="303">
        <v>4.956</v>
      </c>
      <c r="I264" s="209"/>
      <c r="L264" s="25"/>
      <c r="M264" s="210"/>
      <c r="N264" s="26"/>
      <c r="O264" s="26"/>
      <c r="P264" s="26"/>
      <c r="Q264" s="26"/>
      <c r="R264" s="26"/>
      <c r="S264" s="26"/>
      <c r="T264" s="60"/>
      <c r="AT264" s="5" t="s">
        <v>154</v>
      </c>
      <c r="AU264" s="5" t="s">
        <v>25</v>
      </c>
      <c r="AV264" s="32" t="s">
        <v>25</v>
      </c>
      <c r="AW264" s="32" t="s">
        <v>47</v>
      </c>
      <c r="AX264" s="32" t="s">
        <v>83</v>
      </c>
      <c r="AY264" s="5" t="s">
        <v>144</v>
      </c>
    </row>
    <row r="265" spans="2:51" s="32" customFormat="1" ht="12.75">
      <c r="B265" s="25"/>
      <c r="D265" s="300" t="s">
        <v>154</v>
      </c>
      <c r="E265" s="5" t="s">
        <v>5</v>
      </c>
      <c r="F265" s="302" t="s">
        <v>1103</v>
      </c>
      <c r="H265" s="303">
        <v>2.968</v>
      </c>
      <c r="I265" s="209"/>
      <c r="L265" s="25"/>
      <c r="M265" s="210"/>
      <c r="N265" s="26"/>
      <c r="O265" s="26"/>
      <c r="P265" s="26"/>
      <c r="Q265" s="26"/>
      <c r="R265" s="26"/>
      <c r="S265" s="26"/>
      <c r="T265" s="60"/>
      <c r="AT265" s="5" t="s">
        <v>154</v>
      </c>
      <c r="AU265" s="5" t="s">
        <v>25</v>
      </c>
      <c r="AV265" s="32" t="s">
        <v>25</v>
      </c>
      <c r="AW265" s="32" t="s">
        <v>47</v>
      </c>
      <c r="AX265" s="32" t="s">
        <v>83</v>
      </c>
      <c r="AY265" s="5" t="s">
        <v>144</v>
      </c>
    </row>
    <row r="266" spans="2:51" s="32" customFormat="1" ht="12.75">
      <c r="B266" s="25"/>
      <c r="D266" s="300" t="s">
        <v>154</v>
      </c>
      <c r="E266" s="5" t="s">
        <v>5</v>
      </c>
      <c r="F266" s="302" t="s">
        <v>170</v>
      </c>
      <c r="H266" s="303">
        <v>7.924</v>
      </c>
      <c r="I266" s="209"/>
      <c r="L266" s="25"/>
      <c r="M266" s="210"/>
      <c r="N266" s="26"/>
      <c r="O266" s="26"/>
      <c r="P266" s="26"/>
      <c r="Q266" s="26"/>
      <c r="R266" s="26"/>
      <c r="S266" s="26"/>
      <c r="T266" s="60"/>
      <c r="AT266" s="5" t="s">
        <v>154</v>
      </c>
      <c r="AU266" s="5" t="s">
        <v>25</v>
      </c>
      <c r="AV266" s="32" t="s">
        <v>161</v>
      </c>
      <c r="AW266" s="32" t="s">
        <v>47</v>
      </c>
      <c r="AX266" s="32" t="s">
        <v>83</v>
      </c>
      <c r="AY266" s="5" t="s">
        <v>144</v>
      </c>
    </row>
    <row r="267" spans="2:51" s="32" customFormat="1" ht="12.75">
      <c r="B267" s="25"/>
      <c r="D267" s="300" t="s">
        <v>154</v>
      </c>
      <c r="E267" s="5" t="s">
        <v>5</v>
      </c>
      <c r="F267" s="302" t="s">
        <v>1104</v>
      </c>
      <c r="H267" s="303">
        <v>67.379</v>
      </c>
      <c r="I267" s="209"/>
      <c r="L267" s="25"/>
      <c r="M267" s="210"/>
      <c r="N267" s="26"/>
      <c r="O267" s="26"/>
      <c r="P267" s="26"/>
      <c r="Q267" s="26"/>
      <c r="R267" s="26"/>
      <c r="S267" s="26"/>
      <c r="T267" s="60"/>
      <c r="AT267" s="5" t="s">
        <v>154</v>
      </c>
      <c r="AU267" s="5" t="s">
        <v>25</v>
      </c>
      <c r="AV267" s="32" t="s">
        <v>25</v>
      </c>
      <c r="AW267" s="32" t="s">
        <v>47</v>
      </c>
      <c r="AX267" s="32" t="s">
        <v>83</v>
      </c>
      <c r="AY267" s="5" t="s">
        <v>144</v>
      </c>
    </row>
    <row r="268" spans="2:51" s="32" customFormat="1" ht="12.75">
      <c r="B268" s="25"/>
      <c r="D268" s="300" t="s">
        <v>154</v>
      </c>
      <c r="E268" s="5" t="s">
        <v>5</v>
      </c>
      <c r="F268" s="302" t="s">
        <v>170</v>
      </c>
      <c r="H268" s="303">
        <v>67.379</v>
      </c>
      <c r="I268" s="209"/>
      <c r="L268" s="25"/>
      <c r="M268" s="210"/>
      <c r="N268" s="26"/>
      <c r="O268" s="26"/>
      <c r="P268" s="26"/>
      <c r="Q268" s="26"/>
      <c r="R268" s="26"/>
      <c r="S268" s="26"/>
      <c r="T268" s="60"/>
      <c r="AT268" s="5" t="s">
        <v>154</v>
      </c>
      <c r="AU268" s="5" t="s">
        <v>25</v>
      </c>
      <c r="AV268" s="32" t="s">
        <v>161</v>
      </c>
      <c r="AW268" s="32" t="s">
        <v>47</v>
      </c>
      <c r="AX268" s="32" t="s">
        <v>83</v>
      </c>
      <c r="AY268" s="5" t="s">
        <v>144</v>
      </c>
    </row>
    <row r="269" spans="2:51" s="32" customFormat="1" ht="12.75">
      <c r="B269" s="25"/>
      <c r="D269" s="300" t="s">
        <v>154</v>
      </c>
      <c r="E269" s="5" t="s">
        <v>5</v>
      </c>
      <c r="F269" s="302" t="s">
        <v>188</v>
      </c>
      <c r="H269" s="303">
        <v>75.303</v>
      </c>
      <c r="I269" s="209"/>
      <c r="L269" s="25"/>
      <c r="M269" s="210"/>
      <c r="N269" s="26"/>
      <c r="O269" s="26"/>
      <c r="P269" s="26"/>
      <c r="Q269" s="26"/>
      <c r="R269" s="26"/>
      <c r="S269" s="26"/>
      <c r="T269" s="60"/>
      <c r="AT269" s="5" t="s">
        <v>154</v>
      </c>
      <c r="AU269" s="5" t="s">
        <v>25</v>
      </c>
      <c r="AV269" s="32" t="s">
        <v>150</v>
      </c>
      <c r="AW269" s="32" t="s">
        <v>47</v>
      </c>
      <c r="AX269" s="32" t="s">
        <v>26</v>
      </c>
      <c r="AY269" s="5" t="s">
        <v>144</v>
      </c>
    </row>
    <row r="270" spans="2:65" s="32" customFormat="1" ht="16.5" customHeight="1">
      <c r="B270" s="200"/>
      <c r="C270" s="201" t="s">
        <v>415</v>
      </c>
      <c r="D270" s="201" t="s">
        <v>146</v>
      </c>
      <c r="E270" s="202" t="s">
        <v>513</v>
      </c>
      <c r="F270" s="203" t="s">
        <v>514</v>
      </c>
      <c r="G270" s="204" t="s">
        <v>149</v>
      </c>
      <c r="H270" s="205">
        <v>7.065</v>
      </c>
      <c r="I270" s="206"/>
      <c r="J270" s="207">
        <f>ROUND(I270*H270,2)</f>
        <v>0</v>
      </c>
      <c r="K270" s="203" t="s">
        <v>1525</v>
      </c>
      <c r="L270" s="25"/>
      <c r="M270" s="296" t="s">
        <v>5</v>
      </c>
      <c r="N270" s="297" t="s">
        <v>55</v>
      </c>
      <c r="O270" s="26"/>
      <c r="P270" s="298">
        <f>O270*H270</f>
        <v>0</v>
      </c>
      <c r="Q270" s="298">
        <v>0.00632</v>
      </c>
      <c r="R270" s="298">
        <f>Q270*H270</f>
        <v>0.044650800000000004</v>
      </c>
      <c r="S270" s="298">
        <v>0</v>
      </c>
      <c r="T270" s="299">
        <f>S270*H270</f>
        <v>0</v>
      </c>
      <c r="AR270" s="5" t="s">
        <v>150</v>
      </c>
      <c r="AT270" s="5" t="s">
        <v>146</v>
      </c>
      <c r="AU270" s="5" t="s">
        <v>25</v>
      </c>
      <c r="AY270" s="5" t="s">
        <v>144</v>
      </c>
      <c r="BE270" s="208">
        <f>IF(N270="základní",J270,0)</f>
        <v>0</v>
      </c>
      <c r="BF270" s="208">
        <f>IF(N270="snížená",J270,0)</f>
        <v>0</v>
      </c>
      <c r="BG270" s="208">
        <f>IF(N270="zákl. přenesená",J270,0)</f>
        <v>0</v>
      </c>
      <c r="BH270" s="208">
        <f>IF(N270="sníž. přenesená",J270,0)</f>
        <v>0</v>
      </c>
      <c r="BI270" s="208">
        <f>IF(N270="nulová",J270,0)</f>
        <v>0</v>
      </c>
      <c r="BJ270" s="5" t="s">
        <v>26</v>
      </c>
      <c r="BK270" s="208">
        <f>ROUND(I270*H270,2)</f>
        <v>0</v>
      </c>
      <c r="BL270" s="5" t="s">
        <v>150</v>
      </c>
      <c r="BM270" s="5" t="s">
        <v>515</v>
      </c>
    </row>
    <row r="271" spans="2:47" s="32" customFormat="1" ht="22.5">
      <c r="B271" s="25"/>
      <c r="D271" s="300" t="s">
        <v>159</v>
      </c>
      <c r="F271" s="214" t="s">
        <v>516</v>
      </c>
      <c r="I271" s="209"/>
      <c r="L271" s="25"/>
      <c r="M271" s="210"/>
      <c r="N271" s="26"/>
      <c r="O271" s="26"/>
      <c r="P271" s="26"/>
      <c r="Q271" s="26"/>
      <c r="R271" s="26"/>
      <c r="S271" s="26"/>
      <c r="T271" s="60"/>
      <c r="AT271" s="5" t="s">
        <v>159</v>
      </c>
      <c r="AU271" s="5" t="s">
        <v>25</v>
      </c>
    </row>
    <row r="272" spans="2:47" s="32" customFormat="1" ht="22.5">
      <c r="B272" s="25"/>
      <c r="D272" s="300" t="s">
        <v>152</v>
      </c>
      <c r="F272" s="301" t="s">
        <v>1027</v>
      </c>
      <c r="I272" s="209"/>
      <c r="L272" s="25"/>
      <c r="M272" s="210"/>
      <c r="N272" s="26"/>
      <c r="O272" s="26"/>
      <c r="P272" s="26"/>
      <c r="Q272" s="26"/>
      <c r="R272" s="26"/>
      <c r="S272" s="26"/>
      <c r="T272" s="60"/>
      <c r="AT272" s="5" t="s">
        <v>152</v>
      </c>
      <c r="AU272" s="5" t="s">
        <v>25</v>
      </c>
    </row>
    <row r="273" spans="2:51" s="32" customFormat="1" ht="12.75">
      <c r="B273" s="25"/>
      <c r="D273" s="300" t="s">
        <v>154</v>
      </c>
      <c r="E273" s="5" t="s">
        <v>5</v>
      </c>
      <c r="F273" s="302" t="s">
        <v>1105</v>
      </c>
      <c r="H273" s="303">
        <v>7.065</v>
      </c>
      <c r="I273" s="209"/>
      <c r="L273" s="25"/>
      <c r="M273" s="210"/>
      <c r="N273" s="26"/>
      <c r="O273" s="26"/>
      <c r="P273" s="26"/>
      <c r="Q273" s="26"/>
      <c r="R273" s="26"/>
      <c r="S273" s="26"/>
      <c r="T273" s="60"/>
      <c r="AT273" s="5" t="s">
        <v>154</v>
      </c>
      <c r="AU273" s="5" t="s">
        <v>25</v>
      </c>
      <c r="AV273" s="32" t="s">
        <v>25</v>
      </c>
      <c r="AW273" s="32" t="s">
        <v>47</v>
      </c>
      <c r="AX273" s="32" t="s">
        <v>26</v>
      </c>
      <c r="AY273" s="5" t="s">
        <v>144</v>
      </c>
    </row>
    <row r="274" spans="2:63" s="284" customFormat="1" ht="29.25" customHeight="1">
      <c r="B274" s="283"/>
      <c r="D274" s="285" t="s">
        <v>82</v>
      </c>
      <c r="E274" s="294" t="s">
        <v>172</v>
      </c>
      <c r="F274" s="294" t="s">
        <v>518</v>
      </c>
      <c r="I274" s="287"/>
      <c r="J274" s="295">
        <f>BK274</f>
        <v>0</v>
      </c>
      <c r="L274" s="283"/>
      <c r="M274" s="289"/>
      <c r="N274" s="290"/>
      <c r="O274" s="290"/>
      <c r="P274" s="291">
        <f>SUM(P275:P330)</f>
        <v>0</v>
      </c>
      <c r="Q274" s="290"/>
      <c r="R274" s="291">
        <f>SUM(R275:R330)</f>
        <v>5.29945</v>
      </c>
      <c r="S274" s="290"/>
      <c r="T274" s="292">
        <f>SUM(T275:T330)</f>
        <v>0</v>
      </c>
      <c r="AR274" s="285" t="s">
        <v>26</v>
      </c>
      <c r="AT274" s="293" t="s">
        <v>82</v>
      </c>
      <c r="AU274" s="293" t="s">
        <v>26</v>
      </c>
      <c r="AY274" s="285" t="s">
        <v>144</v>
      </c>
      <c r="BK274" s="208">
        <f>SUM(BK275:BK330)</f>
        <v>0</v>
      </c>
    </row>
    <row r="275" spans="2:65" s="32" customFormat="1" ht="25.5" customHeight="1">
      <c r="B275" s="200"/>
      <c r="C275" s="201" t="s">
        <v>419</v>
      </c>
      <c r="D275" s="201" t="s">
        <v>146</v>
      </c>
      <c r="E275" s="202" t="s">
        <v>520</v>
      </c>
      <c r="F275" s="203" t="s">
        <v>521</v>
      </c>
      <c r="G275" s="204" t="s">
        <v>149</v>
      </c>
      <c r="H275" s="205">
        <v>425</v>
      </c>
      <c r="I275" s="206"/>
      <c r="J275" s="207">
        <f>ROUND(I275*H275,2)</f>
        <v>0</v>
      </c>
      <c r="K275" s="203" t="s">
        <v>1525</v>
      </c>
      <c r="L275" s="25"/>
      <c r="M275" s="296" t="s">
        <v>5</v>
      </c>
      <c r="N275" s="297" t="s">
        <v>55</v>
      </c>
      <c r="O275" s="26"/>
      <c r="P275" s="298">
        <f>O275*H275</f>
        <v>0</v>
      </c>
      <c r="Q275" s="298">
        <v>0</v>
      </c>
      <c r="R275" s="298">
        <f>Q275*H275</f>
        <v>0</v>
      </c>
      <c r="S275" s="298">
        <v>0</v>
      </c>
      <c r="T275" s="299">
        <f>S275*H275</f>
        <v>0</v>
      </c>
      <c r="AR275" s="5" t="s">
        <v>150</v>
      </c>
      <c r="AT275" s="5" t="s">
        <v>146</v>
      </c>
      <c r="AU275" s="5" t="s">
        <v>25</v>
      </c>
      <c r="AY275" s="5" t="s">
        <v>144</v>
      </c>
      <c r="BE275" s="208">
        <f>IF(N275="základní",J275,0)</f>
        <v>0</v>
      </c>
      <c r="BF275" s="208">
        <f>IF(N275="snížená",J275,0)</f>
        <v>0</v>
      </c>
      <c r="BG275" s="208">
        <f>IF(N275="zákl. přenesená",J275,0)</f>
        <v>0</v>
      </c>
      <c r="BH275" s="208">
        <f>IF(N275="sníž. přenesená",J275,0)</f>
        <v>0</v>
      </c>
      <c r="BI275" s="208">
        <f>IF(N275="nulová",J275,0)</f>
        <v>0</v>
      </c>
      <c r="BJ275" s="5" t="s">
        <v>26</v>
      </c>
      <c r="BK275" s="208">
        <f>ROUND(I275*H275,2)</f>
        <v>0</v>
      </c>
      <c r="BL275" s="5" t="s">
        <v>150</v>
      </c>
      <c r="BM275" s="5" t="s">
        <v>522</v>
      </c>
    </row>
    <row r="276" spans="2:47" s="32" customFormat="1" ht="22.5">
      <c r="B276" s="25"/>
      <c r="D276" s="300" t="s">
        <v>152</v>
      </c>
      <c r="F276" s="301" t="s">
        <v>1027</v>
      </c>
      <c r="I276" s="209"/>
      <c r="L276" s="25"/>
      <c r="M276" s="210"/>
      <c r="N276" s="26"/>
      <c r="O276" s="26"/>
      <c r="P276" s="26"/>
      <c r="Q276" s="26"/>
      <c r="R276" s="26"/>
      <c r="S276" s="26"/>
      <c r="T276" s="60"/>
      <c r="AT276" s="5" t="s">
        <v>152</v>
      </c>
      <c r="AU276" s="5" t="s">
        <v>25</v>
      </c>
    </row>
    <row r="277" spans="2:51" s="32" customFormat="1" ht="12.75">
      <c r="B277" s="25"/>
      <c r="D277" s="300" t="s">
        <v>154</v>
      </c>
      <c r="E277" s="5" t="s">
        <v>5</v>
      </c>
      <c r="F277" s="302" t="s">
        <v>1106</v>
      </c>
      <c r="H277" s="303">
        <v>425</v>
      </c>
      <c r="I277" s="209"/>
      <c r="L277" s="25"/>
      <c r="M277" s="210"/>
      <c r="N277" s="26"/>
      <c r="O277" s="26"/>
      <c r="P277" s="26"/>
      <c r="Q277" s="26"/>
      <c r="R277" s="26"/>
      <c r="S277" s="26"/>
      <c r="T277" s="60"/>
      <c r="AT277" s="5" t="s">
        <v>154</v>
      </c>
      <c r="AU277" s="5" t="s">
        <v>25</v>
      </c>
      <c r="AV277" s="32" t="s">
        <v>25</v>
      </c>
      <c r="AW277" s="32" t="s">
        <v>47</v>
      </c>
      <c r="AX277" s="32" t="s">
        <v>26</v>
      </c>
      <c r="AY277" s="5" t="s">
        <v>144</v>
      </c>
    </row>
    <row r="278" spans="2:65" s="32" customFormat="1" ht="25.5" customHeight="1">
      <c r="B278" s="200"/>
      <c r="C278" s="201" t="s">
        <v>414</v>
      </c>
      <c r="D278" s="201" t="s">
        <v>146</v>
      </c>
      <c r="E278" s="202" t="s">
        <v>525</v>
      </c>
      <c r="F278" s="203" t="s">
        <v>1107</v>
      </c>
      <c r="G278" s="204" t="s">
        <v>149</v>
      </c>
      <c r="H278" s="205">
        <v>400</v>
      </c>
      <c r="I278" s="206"/>
      <c r="J278" s="207">
        <f>ROUND(I278*H278,2)</f>
        <v>0</v>
      </c>
      <c r="K278" s="203" t="s">
        <v>1525</v>
      </c>
      <c r="L278" s="25"/>
      <c r="M278" s="296" t="s">
        <v>5</v>
      </c>
      <c r="N278" s="297" t="s">
        <v>55</v>
      </c>
      <c r="O278" s="26"/>
      <c r="P278" s="298">
        <f>O278*H278</f>
        <v>0</v>
      </c>
      <c r="Q278" s="298">
        <v>0</v>
      </c>
      <c r="R278" s="298">
        <f>Q278*H278</f>
        <v>0</v>
      </c>
      <c r="S278" s="298">
        <v>0</v>
      </c>
      <c r="T278" s="299">
        <f>S278*H278</f>
        <v>0</v>
      </c>
      <c r="AR278" s="5" t="s">
        <v>150</v>
      </c>
      <c r="AT278" s="5" t="s">
        <v>146</v>
      </c>
      <c r="AU278" s="5" t="s">
        <v>25</v>
      </c>
      <c r="AY278" s="5" t="s">
        <v>144</v>
      </c>
      <c r="BE278" s="208">
        <f>IF(N278="základní",J278,0)</f>
        <v>0</v>
      </c>
      <c r="BF278" s="208">
        <f>IF(N278="snížená",J278,0)</f>
        <v>0</v>
      </c>
      <c r="BG278" s="208">
        <f>IF(N278="zákl. přenesená",J278,0)</f>
        <v>0</v>
      </c>
      <c r="BH278" s="208">
        <f>IF(N278="sníž. přenesená",J278,0)</f>
        <v>0</v>
      </c>
      <c r="BI278" s="208">
        <f>IF(N278="nulová",J278,0)</f>
        <v>0</v>
      </c>
      <c r="BJ278" s="5" t="s">
        <v>26</v>
      </c>
      <c r="BK278" s="208">
        <f>ROUND(I278*H278,2)</f>
        <v>0</v>
      </c>
      <c r="BL278" s="5" t="s">
        <v>150</v>
      </c>
      <c r="BM278" s="5" t="s">
        <v>527</v>
      </c>
    </row>
    <row r="279" spans="2:47" s="32" customFormat="1" ht="22.5">
      <c r="B279" s="25"/>
      <c r="D279" s="300" t="s">
        <v>159</v>
      </c>
      <c r="F279" s="214" t="s">
        <v>528</v>
      </c>
      <c r="I279" s="209"/>
      <c r="L279" s="25"/>
      <c r="M279" s="210"/>
      <c r="N279" s="26"/>
      <c r="O279" s="26"/>
      <c r="P279" s="26"/>
      <c r="Q279" s="26"/>
      <c r="R279" s="26"/>
      <c r="S279" s="26"/>
      <c r="T279" s="60"/>
      <c r="AT279" s="5" t="s">
        <v>159</v>
      </c>
      <c r="AU279" s="5" t="s">
        <v>25</v>
      </c>
    </row>
    <row r="280" spans="2:47" s="32" customFormat="1" ht="22.5">
      <c r="B280" s="25"/>
      <c r="D280" s="300" t="s">
        <v>152</v>
      </c>
      <c r="F280" s="301" t="s">
        <v>1027</v>
      </c>
      <c r="I280" s="209"/>
      <c r="L280" s="25"/>
      <c r="M280" s="210"/>
      <c r="N280" s="26"/>
      <c r="O280" s="26"/>
      <c r="P280" s="26"/>
      <c r="Q280" s="26"/>
      <c r="R280" s="26"/>
      <c r="S280" s="26"/>
      <c r="T280" s="60"/>
      <c r="AT280" s="5" t="s">
        <v>152</v>
      </c>
      <c r="AU280" s="5" t="s">
        <v>25</v>
      </c>
    </row>
    <row r="281" spans="2:51" s="32" customFormat="1" ht="12.75">
      <c r="B281" s="25"/>
      <c r="D281" s="300" t="s">
        <v>154</v>
      </c>
      <c r="E281" s="5" t="s">
        <v>5</v>
      </c>
      <c r="F281" s="302" t="s">
        <v>1031</v>
      </c>
      <c r="H281" s="303">
        <v>246.4</v>
      </c>
      <c r="I281" s="209"/>
      <c r="L281" s="25"/>
      <c r="M281" s="210"/>
      <c r="N281" s="26"/>
      <c r="O281" s="26"/>
      <c r="P281" s="26"/>
      <c r="Q281" s="26"/>
      <c r="R281" s="26"/>
      <c r="S281" s="26"/>
      <c r="T281" s="60"/>
      <c r="AT281" s="5" t="s">
        <v>154</v>
      </c>
      <c r="AU281" s="5" t="s">
        <v>25</v>
      </c>
      <c r="AV281" s="32" t="s">
        <v>25</v>
      </c>
      <c r="AW281" s="32" t="s">
        <v>47</v>
      </c>
      <c r="AX281" s="32" t="s">
        <v>83</v>
      </c>
      <c r="AY281" s="5" t="s">
        <v>144</v>
      </c>
    </row>
    <row r="282" spans="2:51" s="32" customFormat="1" ht="12.75">
      <c r="B282" s="25"/>
      <c r="D282" s="300" t="s">
        <v>154</v>
      </c>
      <c r="E282" s="5" t="s">
        <v>5</v>
      </c>
      <c r="F282" s="302" t="s">
        <v>1032</v>
      </c>
      <c r="H282" s="303">
        <v>77.42</v>
      </c>
      <c r="I282" s="209"/>
      <c r="L282" s="25"/>
      <c r="M282" s="210"/>
      <c r="N282" s="26"/>
      <c r="O282" s="26"/>
      <c r="P282" s="26"/>
      <c r="Q282" s="26"/>
      <c r="R282" s="26"/>
      <c r="S282" s="26"/>
      <c r="T282" s="60"/>
      <c r="AT282" s="5" t="s">
        <v>154</v>
      </c>
      <c r="AU282" s="5" t="s">
        <v>25</v>
      </c>
      <c r="AV282" s="32" t="s">
        <v>25</v>
      </c>
      <c r="AW282" s="32" t="s">
        <v>47</v>
      </c>
      <c r="AX282" s="32" t="s">
        <v>83</v>
      </c>
      <c r="AY282" s="5" t="s">
        <v>144</v>
      </c>
    </row>
    <row r="283" spans="2:51" s="32" customFormat="1" ht="12.75">
      <c r="B283" s="25"/>
      <c r="D283" s="300" t="s">
        <v>154</v>
      </c>
      <c r="E283" s="5" t="s">
        <v>5</v>
      </c>
      <c r="F283" s="302" t="s">
        <v>1033</v>
      </c>
      <c r="H283" s="303">
        <v>17.7</v>
      </c>
      <c r="I283" s="209"/>
      <c r="L283" s="25"/>
      <c r="M283" s="210"/>
      <c r="N283" s="26"/>
      <c r="O283" s="26"/>
      <c r="P283" s="26"/>
      <c r="Q283" s="26"/>
      <c r="R283" s="26"/>
      <c r="S283" s="26"/>
      <c r="T283" s="60"/>
      <c r="AT283" s="5" t="s">
        <v>154</v>
      </c>
      <c r="AU283" s="5" t="s">
        <v>25</v>
      </c>
      <c r="AV283" s="32" t="s">
        <v>25</v>
      </c>
      <c r="AW283" s="32" t="s">
        <v>47</v>
      </c>
      <c r="AX283" s="32" t="s">
        <v>83</v>
      </c>
      <c r="AY283" s="5" t="s">
        <v>144</v>
      </c>
    </row>
    <row r="284" spans="2:51" s="32" customFormat="1" ht="12.75">
      <c r="B284" s="25"/>
      <c r="D284" s="300" t="s">
        <v>154</v>
      </c>
      <c r="E284" s="5" t="s">
        <v>5</v>
      </c>
      <c r="F284" s="302" t="s">
        <v>1034</v>
      </c>
      <c r="H284" s="303">
        <v>21.2</v>
      </c>
      <c r="I284" s="209"/>
      <c r="L284" s="25"/>
      <c r="M284" s="210"/>
      <c r="N284" s="26"/>
      <c r="O284" s="26"/>
      <c r="P284" s="26"/>
      <c r="Q284" s="26"/>
      <c r="R284" s="26"/>
      <c r="S284" s="26"/>
      <c r="T284" s="60"/>
      <c r="AT284" s="5" t="s">
        <v>154</v>
      </c>
      <c r="AU284" s="5" t="s">
        <v>25</v>
      </c>
      <c r="AV284" s="32" t="s">
        <v>25</v>
      </c>
      <c r="AW284" s="32" t="s">
        <v>47</v>
      </c>
      <c r="AX284" s="32" t="s">
        <v>83</v>
      </c>
      <c r="AY284" s="5" t="s">
        <v>144</v>
      </c>
    </row>
    <row r="285" spans="2:51" s="32" customFormat="1" ht="12.75">
      <c r="B285" s="25"/>
      <c r="D285" s="300" t="s">
        <v>154</v>
      </c>
      <c r="E285" s="5" t="s">
        <v>5</v>
      </c>
      <c r="F285" s="302" t="s">
        <v>1035</v>
      </c>
      <c r="H285" s="303">
        <v>31.2</v>
      </c>
      <c r="I285" s="209"/>
      <c r="L285" s="25"/>
      <c r="M285" s="210"/>
      <c r="N285" s="26"/>
      <c r="O285" s="26"/>
      <c r="P285" s="26"/>
      <c r="Q285" s="26"/>
      <c r="R285" s="26"/>
      <c r="S285" s="26"/>
      <c r="T285" s="60"/>
      <c r="AT285" s="5" t="s">
        <v>154</v>
      </c>
      <c r="AU285" s="5" t="s">
        <v>25</v>
      </c>
      <c r="AV285" s="32" t="s">
        <v>25</v>
      </c>
      <c r="AW285" s="32" t="s">
        <v>47</v>
      </c>
      <c r="AX285" s="32" t="s">
        <v>83</v>
      </c>
      <c r="AY285" s="5" t="s">
        <v>144</v>
      </c>
    </row>
    <row r="286" spans="2:51" s="32" customFormat="1" ht="12.75">
      <c r="B286" s="25"/>
      <c r="D286" s="300" t="s">
        <v>154</v>
      </c>
      <c r="E286" s="5" t="s">
        <v>5</v>
      </c>
      <c r="F286" s="302" t="s">
        <v>188</v>
      </c>
      <c r="H286" s="303">
        <v>393.92</v>
      </c>
      <c r="I286" s="209"/>
      <c r="L286" s="25"/>
      <c r="M286" s="210"/>
      <c r="N286" s="26"/>
      <c r="O286" s="26"/>
      <c r="P286" s="26"/>
      <c r="Q286" s="26"/>
      <c r="R286" s="26"/>
      <c r="S286" s="26"/>
      <c r="T286" s="60"/>
      <c r="AT286" s="5" t="s">
        <v>154</v>
      </c>
      <c r="AU286" s="5" t="s">
        <v>25</v>
      </c>
      <c r="AV286" s="32" t="s">
        <v>150</v>
      </c>
      <c r="AW286" s="32" t="s">
        <v>47</v>
      </c>
      <c r="AX286" s="32" t="s">
        <v>83</v>
      </c>
      <c r="AY286" s="5" t="s">
        <v>144</v>
      </c>
    </row>
    <row r="287" spans="2:51" s="32" customFormat="1" ht="12.75">
      <c r="B287" s="25"/>
      <c r="D287" s="300" t="s">
        <v>154</v>
      </c>
      <c r="E287" s="5" t="s">
        <v>5</v>
      </c>
      <c r="F287" s="302" t="s">
        <v>944</v>
      </c>
      <c r="H287" s="303">
        <v>400</v>
      </c>
      <c r="I287" s="209"/>
      <c r="L287" s="25"/>
      <c r="M287" s="210"/>
      <c r="N287" s="26"/>
      <c r="O287" s="26"/>
      <c r="P287" s="26"/>
      <c r="Q287" s="26"/>
      <c r="R287" s="26"/>
      <c r="S287" s="26"/>
      <c r="T287" s="60"/>
      <c r="AT287" s="5" t="s">
        <v>154</v>
      </c>
      <c r="AU287" s="5" t="s">
        <v>25</v>
      </c>
      <c r="AV287" s="32" t="s">
        <v>25</v>
      </c>
      <c r="AW287" s="32" t="s">
        <v>47</v>
      </c>
      <c r="AX287" s="32" t="s">
        <v>26</v>
      </c>
      <c r="AY287" s="5" t="s">
        <v>144</v>
      </c>
    </row>
    <row r="288" spans="2:65" s="32" customFormat="1" ht="16.5" customHeight="1">
      <c r="B288" s="200"/>
      <c r="C288" s="201" t="s">
        <v>432</v>
      </c>
      <c r="D288" s="201" t="s">
        <v>146</v>
      </c>
      <c r="E288" s="202" t="s">
        <v>530</v>
      </c>
      <c r="F288" s="203" t="s">
        <v>531</v>
      </c>
      <c r="G288" s="204" t="s">
        <v>149</v>
      </c>
      <c r="H288" s="205">
        <v>400</v>
      </c>
      <c r="I288" s="206"/>
      <c r="J288" s="207">
        <f>ROUND(I288*H288,2)</f>
        <v>0</v>
      </c>
      <c r="K288" s="203" t="s">
        <v>1525</v>
      </c>
      <c r="L288" s="25"/>
      <c r="M288" s="296" t="s">
        <v>5</v>
      </c>
      <c r="N288" s="297" t="s">
        <v>55</v>
      </c>
      <c r="O288" s="26"/>
      <c r="P288" s="298">
        <f>O288*H288</f>
        <v>0</v>
      </c>
      <c r="Q288" s="298">
        <v>0.00601</v>
      </c>
      <c r="R288" s="298">
        <f>Q288*H288</f>
        <v>2.404</v>
      </c>
      <c r="S288" s="298">
        <v>0</v>
      </c>
      <c r="T288" s="299">
        <f>S288*H288</f>
        <v>0</v>
      </c>
      <c r="AR288" s="5" t="s">
        <v>150</v>
      </c>
      <c r="AT288" s="5" t="s">
        <v>146</v>
      </c>
      <c r="AU288" s="5" t="s">
        <v>25</v>
      </c>
      <c r="AY288" s="5" t="s">
        <v>144</v>
      </c>
      <c r="BE288" s="208">
        <f>IF(N288="základní",J288,0)</f>
        <v>0</v>
      </c>
      <c r="BF288" s="208">
        <f>IF(N288="snížená",J288,0)</f>
        <v>0</v>
      </c>
      <c r="BG288" s="208">
        <f>IF(N288="zákl. přenesená",J288,0)</f>
        <v>0</v>
      </c>
      <c r="BH288" s="208">
        <f>IF(N288="sníž. přenesená",J288,0)</f>
        <v>0</v>
      </c>
      <c r="BI288" s="208">
        <f>IF(N288="nulová",J288,0)</f>
        <v>0</v>
      </c>
      <c r="BJ288" s="5" t="s">
        <v>26</v>
      </c>
      <c r="BK288" s="208">
        <f>ROUND(I288*H288,2)</f>
        <v>0</v>
      </c>
      <c r="BL288" s="5" t="s">
        <v>150</v>
      </c>
      <c r="BM288" s="5" t="s">
        <v>1108</v>
      </c>
    </row>
    <row r="289" spans="2:47" s="32" customFormat="1" ht="12.75">
      <c r="B289" s="25"/>
      <c r="D289" s="300" t="s">
        <v>159</v>
      </c>
      <c r="F289" s="214" t="s">
        <v>533</v>
      </c>
      <c r="I289" s="209"/>
      <c r="L289" s="25"/>
      <c r="M289" s="210"/>
      <c r="N289" s="26"/>
      <c r="O289" s="26"/>
      <c r="P289" s="26"/>
      <c r="Q289" s="26"/>
      <c r="R289" s="26"/>
      <c r="S289" s="26"/>
      <c r="T289" s="60"/>
      <c r="AT289" s="5" t="s">
        <v>159</v>
      </c>
      <c r="AU289" s="5" t="s">
        <v>25</v>
      </c>
    </row>
    <row r="290" spans="2:47" s="32" customFormat="1" ht="22.5">
      <c r="B290" s="25"/>
      <c r="D290" s="300" t="s">
        <v>152</v>
      </c>
      <c r="F290" s="301" t="s">
        <v>1027</v>
      </c>
      <c r="I290" s="209"/>
      <c r="L290" s="25"/>
      <c r="M290" s="210"/>
      <c r="N290" s="26"/>
      <c r="O290" s="26"/>
      <c r="P290" s="26"/>
      <c r="Q290" s="26"/>
      <c r="R290" s="26"/>
      <c r="S290" s="26"/>
      <c r="T290" s="60"/>
      <c r="AT290" s="5" t="s">
        <v>152</v>
      </c>
      <c r="AU290" s="5" t="s">
        <v>25</v>
      </c>
    </row>
    <row r="291" spans="2:65" s="32" customFormat="1" ht="16.5" customHeight="1">
      <c r="B291" s="200"/>
      <c r="C291" s="201" t="s">
        <v>436</v>
      </c>
      <c r="D291" s="201" t="s">
        <v>146</v>
      </c>
      <c r="E291" s="202" t="s">
        <v>535</v>
      </c>
      <c r="F291" s="203" t="s">
        <v>536</v>
      </c>
      <c r="G291" s="204" t="s">
        <v>149</v>
      </c>
      <c r="H291" s="205">
        <v>720</v>
      </c>
      <c r="I291" s="206"/>
      <c r="J291" s="207">
        <f>ROUND(I291*H291,2)</f>
        <v>0</v>
      </c>
      <c r="K291" s="203" t="s">
        <v>1525</v>
      </c>
      <c r="L291" s="25"/>
      <c r="M291" s="296" t="s">
        <v>5</v>
      </c>
      <c r="N291" s="297" t="s">
        <v>55</v>
      </c>
      <c r="O291" s="26"/>
      <c r="P291" s="298">
        <f>O291*H291</f>
        <v>0</v>
      </c>
      <c r="Q291" s="298">
        <v>0.00061</v>
      </c>
      <c r="R291" s="298">
        <f>Q291*H291</f>
        <v>0.4392</v>
      </c>
      <c r="S291" s="298">
        <v>0</v>
      </c>
      <c r="T291" s="299">
        <f>S291*H291</f>
        <v>0</v>
      </c>
      <c r="AR291" s="5" t="s">
        <v>150</v>
      </c>
      <c r="AT291" s="5" t="s">
        <v>146</v>
      </c>
      <c r="AU291" s="5" t="s">
        <v>25</v>
      </c>
      <c r="AY291" s="5" t="s">
        <v>144</v>
      </c>
      <c r="BE291" s="208">
        <f>IF(N291="základní",J291,0)</f>
        <v>0</v>
      </c>
      <c r="BF291" s="208">
        <f>IF(N291="snížená",J291,0)</f>
        <v>0</v>
      </c>
      <c r="BG291" s="208">
        <f>IF(N291="zákl. přenesená",J291,0)</f>
        <v>0</v>
      </c>
      <c r="BH291" s="208">
        <f>IF(N291="sníž. přenesená",J291,0)</f>
        <v>0</v>
      </c>
      <c r="BI291" s="208">
        <f>IF(N291="nulová",J291,0)</f>
        <v>0</v>
      </c>
      <c r="BJ291" s="5" t="s">
        <v>26</v>
      </c>
      <c r="BK291" s="208">
        <f>ROUND(I291*H291,2)</f>
        <v>0</v>
      </c>
      <c r="BL291" s="5" t="s">
        <v>150</v>
      </c>
      <c r="BM291" s="5" t="s">
        <v>1109</v>
      </c>
    </row>
    <row r="292" spans="2:47" s="32" customFormat="1" ht="12.75">
      <c r="B292" s="25"/>
      <c r="D292" s="300" t="s">
        <v>159</v>
      </c>
      <c r="F292" s="214" t="s">
        <v>538</v>
      </c>
      <c r="I292" s="209"/>
      <c r="L292" s="25"/>
      <c r="M292" s="210"/>
      <c r="N292" s="26"/>
      <c r="O292" s="26"/>
      <c r="P292" s="26"/>
      <c r="Q292" s="26"/>
      <c r="R292" s="26"/>
      <c r="S292" s="26"/>
      <c r="T292" s="60"/>
      <c r="AT292" s="5" t="s">
        <v>159</v>
      </c>
      <c r="AU292" s="5" t="s">
        <v>25</v>
      </c>
    </row>
    <row r="293" spans="2:47" s="32" customFormat="1" ht="22.5">
      <c r="B293" s="25"/>
      <c r="D293" s="300" t="s">
        <v>152</v>
      </c>
      <c r="F293" s="301" t="s">
        <v>1027</v>
      </c>
      <c r="I293" s="209"/>
      <c r="L293" s="25"/>
      <c r="M293" s="210"/>
      <c r="N293" s="26"/>
      <c r="O293" s="26"/>
      <c r="P293" s="26"/>
      <c r="Q293" s="26"/>
      <c r="R293" s="26"/>
      <c r="S293" s="26"/>
      <c r="T293" s="60"/>
      <c r="AT293" s="5" t="s">
        <v>152</v>
      </c>
      <c r="AU293" s="5" t="s">
        <v>25</v>
      </c>
    </row>
    <row r="294" spans="2:65" s="32" customFormat="1" ht="16.5" customHeight="1">
      <c r="B294" s="200"/>
      <c r="C294" s="201" t="s">
        <v>441</v>
      </c>
      <c r="D294" s="201" t="s">
        <v>146</v>
      </c>
      <c r="E294" s="202" t="s">
        <v>540</v>
      </c>
      <c r="F294" s="203" t="s">
        <v>1110</v>
      </c>
      <c r="G294" s="204" t="s">
        <v>149</v>
      </c>
      <c r="H294" s="205">
        <v>720</v>
      </c>
      <c r="I294" s="206"/>
      <c r="J294" s="207">
        <f>ROUND(I294*H294,2)</f>
        <v>0</v>
      </c>
      <c r="K294" s="203" t="s">
        <v>1525</v>
      </c>
      <c r="L294" s="25"/>
      <c r="M294" s="296" t="s">
        <v>5</v>
      </c>
      <c r="N294" s="297" t="s">
        <v>55</v>
      </c>
      <c r="O294" s="26"/>
      <c r="P294" s="298">
        <f>O294*H294</f>
        <v>0</v>
      </c>
      <c r="Q294" s="298">
        <v>0</v>
      </c>
      <c r="R294" s="298">
        <f>Q294*H294</f>
        <v>0</v>
      </c>
      <c r="S294" s="298">
        <v>0</v>
      </c>
      <c r="T294" s="299">
        <f>S294*H294</f>
        <v>0</v>
      </c>
      <c r="AR294" s="5" t="s">
        <v>150</v>
      </c>
      <c r="AT294" s="5" t="s">
        <v>146</v>
      </c>
      <c r="AU294" s="5" t="s">
        <v>25</v>
      </c>
      <c r="AY294" s="5" t="s">
        <v>144</v>
      </c>
      <c r="BE294" s="208">
        <f>IF(N294="základní",J294,0)</f>
        <v>0</v>
      </c>
      <c r="BF294" s="208">
        <f>IF(N294="snížená",J294,0)</f>
        <v>0</v>
      </c>
      <c r="BG294" s="208">
        <f>IF(N294="zákl. přenesená",J294,0)</f>
        <v>0</v>
      </c>
      <c r="BH294" s="208">
        <f>IF(N294="sníž. přenesená",J294,0)</f>
        <v>0</v>
      </c>
      <c r="BI294" s="208">
        <f>IF(N294="nulová",J294,0)</f>
        <v>0</v>
      </c>
      <c r="BJ294" s="5" t="s">
        <v>26</v>
      </c>
      <c r="BK294" s="208">
        <f>ROUND(I294*H294,2)</f>
        <v>0</v>
      </c>
      <c r="BL294" s="5" t="s">
        <v>150</v>
      </c>
      <c r="BM294" s="5" t="s">
        <v>542</v>
      </c>
    </row>
    <row r="295" spans="2:47" s="32" customFormat="1" ht="22.5">
      <c r="B295" s="25"/>
      <c r="D295" s="300" t="s">
        <v>159</v>
      </c>
      <c r="F295" s="214" t="s">
        <v>543</v>
      </c>
      <c r="I295" s="209"/>
      <c r="L295" s="25"/>
      <c r="M295" s="210"/>
      <c r="N295" s="26"/>
      <c r="O295" s="26"/>
      <c r="P295" s="26"/>
      <c r="Q295" s="26"/>
      <c r="R295" s="26"/>
      <c r="S295" s="26"/>
      <c r="T295" s="60"/>
      <c r="AT295" s="5" t="s">
        <v>159</v>
      </c>
      <c r="AU295" s="5" t="s">
        <v>25</v>
      </c>
    </row>
    <row r="296" spans="2:47" s="32" customFormat="1" ht="22.5">
      <c r="B296" s="25"/>
      <c r="D296" s="300" t="s">
        <v>152</v>
      </c>
      <c r="F296" s="301" t="s">
        <v>1027</v>
      </c>
      <c r="I296" s="209"/>
      <c r="L296" s="25"/>
      <c r="M296" s="210"/>
      <c r="N296" s="26"/>
      <c r="O296" s="26"/>
      <c r="P296" s="26"/>
      <c r="Q296" s="26"/>
      <c r="R296" s="26"/>
      <c r="S296" s="26"/>
      <c r="T296" s="60"/>
      <c r="AT296" s="5" t="s">
        <v>152</v>
      </c>
      <c r="AU296" s="5" t="s">
        <v>25</v>
      </c>
    </row>
    <row r="297" spans="2:51" s="32" customFormat="1" ht="12.75">
      <c r="B297" s="25"/>
      <c r="D297" s="300" t="s">
        <v>154</v>
      </c>
      <c r="E297" s="5" t="s">
        <v>5</v>
      </c>
      <c r="F297" s="302" t="s">
        <v>1111</v>
      </c>
      <c r="H297" s="303">
        <v>114.4</v>
      </c>
      <c r="I297" s="209"/>
      <c r="L297" s="25"/>
      <c r="M297" s="210"/>
      <c r="N297" s="26"/>
      <c r="O297" s="26"/>
      <c r="P297" s="26"/>
      <c r="Q297" s="26"/>
      <c r="R297" s="26"/>
      <c r="S297" s="26"/>
      <c r="T297" s="60"/>
      <c r="AT297" s="5" t="s">
        <v>154</v>
      </c>
      <c r="AU297" s="5" t="s">
        <v>25</v>
      </c>
      <c r="AV297" s="32" t="s">
        <v>25</v>
      </c>
      <c r="AW297" s="32" t="s">
        <v>47</v>
      </c>
      <c r="AX297" s="32" t="s">
        <v>83</v>
      </c>
      <c r="AY297" s="5" t="s">
        <v>144</v>
      </c>
    </row>
    <row r="298" spans="2:51" s="32" customFormat="1" ht="12.75">
      <c r="B298" s="25"/>
      <c r="D298" s="300" t="s">
        <v>154</v>
      </c>
      <c r="E298" s="5" t="s">
        <v>5</v>
      </c>
      <c r="F298" s="302" t="s">
        <v>1112</v>
      </c>
      <c r="H298" s="303">
        <v>444</v>
      </c>
      <c r="I298" s="209"/>
      <c r="L298" s="25"/>
      <c r="M298" s="210"/>
      <c r="N298" s="26"/>
      <c r="O298" s="26"/>
      <c r="P298" s="26"/>
      <c r="Q298" s="26"/>
      <c r="R298" s="26"/>
      <c r="S298" s="26"/>
      <c r="T298" s="60"/>
      <c r="AT298" s="5" t="s">
        <v>154</v>
      </c>
      <c r="AU298" s="5" t="s">
        <v>25</v>
      </c>
      <c r="AV298" s="32" t="s">
        <v>25</v>
      </c>
      <c r="AW298" s="32" t="s">
        <v>47</v>
      </c>
      <c r="AX298" s="32" t="s">
        <v>83</v>
      </c>
      <c r="AY298" s="5" t="s">
        <v>144</v>
      </c>
    </row>
    <row r="299" spans="2:51" s="32" customFormat="1" ht="12.75">
      <c r="B299" s="25"/>
      <c r="D299" s="300" t="s">
        <v>154</v>
      </c>
      <c r="E299" s="5" t="s">
        <v>5</v>
      </c>
      <c r="F299" s="302" t="s">
        <v>1113</v>
      </c>
      <c r="H299" s="303">
        <v>132.72</v>
      </c>
      <c r="I299" s="209"/>
      <c r="L299" s="25"/>
      <c r="M299" s="210"/>
      <c r="N299" s="26"/>
      <c r="O299" s="26"/>
      <c r="P299" s="26"/>
      <c r="Q299" s="26"/>
      <c r="R299" s="26"/>
      <c r="S299" s="26"/>
      <c r="T299" s="60"/>
      <c r="AT299" s="5" t="s">
        <v>154</v>
      </c>
      <c r="AU299" s="5" t="s">
        <v>25</v>
      </c>
      <c r="AV299" s="32" t="s">
        <v>25</v>
      </c>
      <c r="AW299" s="32" t="s">
        <v>47</v>
      </c>
      <c r="AX299" s="32" t="s">
        <v>83</v>
      </c>
      <c r="AY299" s="5" t="s">
        <v>144</v>
      </c>
    </row>
    <row r="300" spans="2:51" s="32" customFormat="1" ht="12.75">
      <c r="B300" s="25"/>
      <c r="D300" s="300" t="s">
        <v>154</v>
      </c>
      <c r="E300" s="5" t="s">
        <v>5</v>
      </c>
      <c r="F300" s="302" t="s">
        <v>1114</v>
      </c>
      <c r="H300" s="303">
        <v>9.36</v>
      </c>
      <c r="I300" s="209"/>
      <c r="L300" s="25"/>
      <c r="M300" s="210"/>
      <c r="N300" s="26"/>
      <c r="O300" s="26"/>
      <c r="P300" s="26"/>
      <c r="Q300" s="26"/>
      <c r="R300" s="26"/>
      <c r="S300" s="26"/>
      <c r="T300" s="60"/>
      <c r="AT300" s="5" t="s">
        <v>154</v>
      </c>
      <c r="AU300" s="5" t="s">
        <v>25</v>
      </c>
      <c r="AV300" s="32" t="s">
        <v>25</v>
      </c>
      <c r="AW300" s="32" t="s">
        <v>47</v>
      </c>
      <c r="AX300" s="32" t="s">
        <v>83</v>
      </c>
      <c r="AY300" s="5" t="s">
        <v>144</v>
      </c>
    </row>
    <row r="301" spans="2:51" s="32" customFormat="1" ht="12.75">
      <c r="B301" s="25"/>
      <c r="D301" s="300" t="s">
        <v>154</v>
      </c>
      <c r="E301" s="5" t="s">
        <v>5</v>
      </c>
      <c r="F301" s="302" t="s">
        <v>188</v>
      </c>
      <c r="H301" s="303">
        <v>700.48</v>
      </c>
      <c r="I301" s="209"/>
      <c r="L301" s="25"/>
      <c r="M301" s="210"/>
      <c r="N301" s="26"/>
      <c r="O301" s="26"/>
      <c r="P301" s="26"/>
      <c r="Q301" s="26"/>
      <c r="R301" s="26"/>
      <c r="S301" s="26"/>
      <c r="T301" s="60"/>
      <c r="AT301" s="5" t="s">
        <v>154</v>
      </c>
      <c r="AU301" s="5" t="s">
        <v>25</v>
      </c>
      <c r="AV301" s="32" t="s">
        <v>150</v>
      </c>
      <c r="AW301" s="32" t="s">
        <v>47</v>
      </c>
      <c r="AX301" s="32" t="s">
        <v>83</v>
      </c>
      <c r="AY301" s="5" t="s">
        <v>144</v>
      </c>
    </row>
    <row r="302" spans="2:51" s="32" customFormat="1" ht="12.75">
      <c r="B302" s="25"/>
      <c r="D302" s="300" t="s">
        <v>154</v>
      </c>
      <c r="E302" s="5" t="s">
        <v>5</v>
      </c>
      <c r="F302" s="302" t="s">
        <v>1115</v>
      </c>
      <c r="H302" s="303">
        <v>720</v>
      </c>
      <c r="I302" s="209"/>
      <c r="L302" s="25"/>
      <c r="M302" s="210"/>
      <c r="N302" s="26"/>
      <c r="O302" s="26"/>
      <c r="P302" s="26"/>
      <c r="Q302" s="26"/>
      <c r="R302" s="26"/>
      <c r="S302" s="26"/>
      <c r="T302" s="60"/>
      <c r="AT302" s="5" t="s">
        <v>154</v>
      </c>
      <c r="AU302" s="5" t="s">
        <v>25</v>
      </c>
      <c r="AV302" s="32" t="s">
        <v>25</v>
      </c>
      <c r="AW302" s="32" t="s">
        <v>47</v>
      </c>
      <c r="AX302" s="32" t="s">
        <v>26</v>
      </c>
      <c r="AY302" s="5" t="s">
        <v>144</v>
      </c>
    </row>
    <row r="303" spans="2:65" s="32" customFormat="1" ht="16.5" customHeight="1">
      <c r="B303" s="200"/>
      <c r="C303" s="201" t="s">
        <v>446</v>
      </c>
      <c r="D303" s="201" t="s">
        <v>146</v>
      </c>
      <c r="E303" s="202" t="s">
        <v>549</v>
      </c>
      <c r="F303" s="203" t="s">
        <v>1116</v>
      </c>
      <c r="G303" s="204" t="s">
        <v>149</v>
      </c>
      <c r="H303" s="205">
        <v>400</v>
      </c>
      <c r="I303" s="206"/>
      <c r="J303" s="207">
        <f>ROUND(I303*H303,2)</f>
        <v>0</v>
      </c>
      <c r="K303" s="203" t="s">
        <v>1525</v>
      </c>
      <c r="L303" s="25"/>
      <c r="M303" s="296" t="s">
        <v>5</v>
      </c>
      <c r="N303" s="297" t="s">
        <v>55</v>
      </c>
      <c r="O303" s="26"/>
      <c r="P303" s="298">
        <f>O303*H303</f>
        <v>0</v>
      </c>
      <c r="Q303" s="298">
        <v>0</v>
      </c>
      <c r="R303" s="298">
        <f>Q303*H303</f>
        <v>0</v>
      </c>
      <c r="S303" s="298">
        <v>0</v>
      </c>
      <c r="T303" s="299">
        <f>S303*H303</f>
        <v>0</v>
      </c>
      <c r="AR303" s="5" t="s">
        <v>150</v>
      </c>
      <c r="AT303" s="5" t="s">
        <v>146</v>
      </c>
      <c r="AU303" s="5" t="s">
        <v>25</v>
      </c>
      <c r="AY303" s="5" t="s">
        <v>144</v>
      </c>
      <c r="BE303" s="208">
        <f>IF(N303="základní",J303,0)</f>
        <v>0</v>
      </c>
      <c r="BF303" s="208">
        <f>IF(N303="snížená",J303,0)</f>
        <v>0</v>
      </c>
      <c r="BG303" s="208">
        <f>IF(N303="zákl. přenesená",J303,0)</f>
        <v>0</v>
      </c>
      <c r="BH303" s="208">
        <f>IF(N303="sníž. přenesená",J303,0)</f>
        <v>0</v>
      </c>
      <c r="BI303" s="208">
        <f>IF(N303="nulová",J303,0)</f>
        <v>0</v>
      </c>
      <c r="BJ303" s="5" t="s">
        <v>26</v>
      </c>
      <c r="BK303" s="208">
        <f>ROUND(I303*H303,2)</f>
        <v>0</v>
      </c>
      <c r="BL303" s="5" t="s">
        <v>150</v>
      </c>
      <c r="BM303" s="5" t="s">
        <v>551</v>
      </c>
    </row>
    <row r="304" spans="2:47" s="32" customFormat="1" ht="22.5">
      <c r="B304" s="25"/>
      <c r="D304" s="300" t="s">
        <v>159</v>
      </c>
      <c r="F304" s="214" t="s">
        <v>552</v>
      </c>
      <c r="I304" s="209"/>
      <c r="L304" s="25"/>
      <c r="M304" s="210"/>
      <c r="N304" s="26"/>
      <c r="O304" s="26"/>
      <c r="P304" s="26"/>
      <c r="Q304" s="26"/>
      <c r="R304" s="26"/>
      <c r="S304" s="26"/>
      <c r="T304" s="60"/>
      <c r="AT304" s="5" t="s">
        <v>159</v>
      </c>
      <c r="AU304" s="5" t="s">
        <v>25</v>
      </c>
    </row>
    <row r="305" spans="2:47" s="32" customFormat="1" ht="22.5">
      <c r="B305" s="25"/>
      <c r="D305" s="300" t="s">
        <v>152</v>
      </c>
      <c r="F305" s="301" t="s">
        <v>1027</v>
      </c>
      <c r="I305" s="209"/>
      <c r="L305" s="25"/>
      <c r="M305" s="210"/>
      <c r="N305" s="26"/>
      <c r="O305" s="26"/>
      <c r="P305" s="26"/>
      <c r="Q305" s="26"/>
      <c r="R305" s="26"/>
      <c r="S305" s="26"/>
      <c r="T305" s="60"/>
      <c r="AT305" s="5" t="s">
        <v>152</v>
      </c>
      <c r="AU305" s="5" t="s">
        <v>25</v>
      </c>
    </row>
    <row r="306" spans="2:51" s="32" customFormat="1" ht="12.75">
      <c r="B306" s="25"/>
      <c r="D306" s="300" t="s">
        <v>154</v>
      </c>
      <c r="E306" s="5" t="s">
        <v>5</v>
      </c>
      <c r="F306" s="302" t="s">
        <v>1031</v>
      </c>
      <c r="H306" s="303">
        <v>246.4</v>
      </c>
      <c r="I306" s="209"/>
      <c r="L306" s="25"/>
      <c r="M306" s="210"/>
      <c r="N306" s="26"/>
      <c r="O306" s="26"/>
      <c r="P306" s="26"/>
      <c r="Q306" s="26"/>
      <c r="R306" s="26"/>
      <c r="S306" s="26"/>
      <c r="T306" s="60"/>
      <c r="AT306" s="5" t="s">
        <v>154</v>
      </c>
      <c r="AU306" s="5" t="s">
        <v>25</v>
      </c>
      <c r="AV306" s="32" t="s">
        <v>25</v>
      </c>
      <c r="AW306" s="32" t="s">
        <v>47</v>
      </c>
      <c r="AX306" s="32" t="s">
        <v>83</v>
      </c>
      <c r="AY306" s="5" t="s">
        <v>144</v>
      </c>
    </row>
    <row r="307" spans="2:51" s="32" customFormat="1" ht="12.75">
      <c r="B307" s="25"/>
      <c r="D307" s="300" t="s">
        <v>154</v>
      </c>
      <c r="E307" s="5" t="s">
        <v>5</v>
      </c>
      <c r="F307" s="302" t="s">
        <v>1032</v>
      </c>
      <c r="H307" s="303">
        <v>77.42</v>
      </c>
      <c r="I307" s="209"/>
      <c r="L307" s="25"/>
      <c r="M307" s="210"/>
      <c r="N307" s="26"/>
      <c r="O307" s="26"/>
      <c r="P307" s="26"/>
      <c r="Q307" s="26"/>
      <c r="R307" s="26"/>
      <c r="S307" s="26"/>
      <c r="T307" s="60"/>
      <c r="AT307" s="5" t="s">
        <v>154</v>
      </c>
      <c r="AU307" s="5" t="s">
        <v>25</v>
      </c>
      <c r="AV307" s="32" t="s">
        <v>25</v>
      </c>
      <c r="AW307" s="32" t="s">
        <v>47</v>
      </c>
      <c r="AX307" s="32" t="s">
        <v>83</v>
      </c>
      <c r="AY307" s="5" t="s">
        <v>144</v>
      </c>
    </row>
    <row r="308" spans="2:51" s="32" customFormat="1" ht="12.75">
      <c r="B308" s="25"/>
      <c r="D308" s="300" t="s">
        <v>154</v>
      </c>
      <c r="E308" s="5" t="s">
        <v>5</v>
      </c>
      <c r="F308" s="302" t="s">
        <v>1033</v>
      </c>
      <c r="H308" s="303">
        <v>17.7</v>
      </c>
      <c r="I308" s="209"/>
      <c r="L308" s="25"/>
      <c r="M308" s="210"/>
      <c r="N308" s="26"/>
      <c r="O308" s="26"/>
      <c r="P308" s="26"/>
      <c r="Q308" s="26"/>
      <c r="R308" s="26"/>
      <c r="S308" s="26"/>
      <c r="T308" s="60"/>
      <c r="AT308" s="5" t="s">
        <v>154</v>
      </c>
      <c r="AU308" s="5" t="s">
        <v>25</v>
      </c>
      <c r="AV308" s="32" t="s">
        <v>25</v>
      </c>
      <c r="AW308" s="32" t="s">
        <v>47</v>
      </c>
      <c r="AX308" s="32" t="s">
        <v>83</v>
      </c>
      <c r="AY308" s="5" t="s">
        <v>144</v>
      </c>
    </row>
    <row r="309" spans="2:51" s="32" customFormat="1" ht="12.75">
      <c r="B309" s="25"/>
      <c r="D309" s="300" t="s">
        <v>154</v>
      </c>
      <c r="E309" s="5" t="s">
        <v>5</v>
      </c>
      <c r="F309" s="302" t="s">
        <v>1034</v>
      </c>
      <c r="H309" s="303">
        <v>21.2</v>
      </c>
      <c r="I309" s="209"/>
      <c r="L309" s="25"/>
      <c r="M309" s="210"/>
      <c r="N309" s="26"/>
      <c r="O309" s="26"/>
      <c r="P309" s="26"/>
      <c r="Q309" s="26"/>
      <c r="R309" s="26"/>
      <c r="S309" s="26"/>
      <c r="T309" s="60"/>
      <c r="AT309" s="5" t="s">
        <v>154</v>
      </c>
      <c r="AU309" s="5" t="s">
        <v>25</v>
      </c>
      <c r="AV309" s="32" t="s">
        <v>25</v>
      </c>
      <c r="AW309" s="32" t="s">
        <v>47</v>
      </c>
      <c r="AX309" s="32" t="s">
        <v>83</v>
      </c>
      <c r="AY309" s="5" t="s">
        <v>144</v>
      </c>
    </row>
    <row r="310" spans="2:51" s="32" customFormat="1" ht="12.75">
      <c r="B310" s="25"/>
      <c r="D310" s="300" t="s">
        <v>154</v>
      </c>
      <c r="E310" s="5" t="s">
        <v>5</v>
      </c>
      <c r="F310" s="302" t="s">
        <v>1035</v>
      </c>
      <c r="H310" s="303">
        <v>31.2</v>
      </c>
      <c r="I310" s="209"/>
      <c r="L310" s="25"/>
      <c r="M310" s="210"/>
      <c r="N310" s="26"/>
      <c r="O310" s="26"/>
      <c r="P310" s="26"/>
      <c r="Q310" s="26"/>
      <c r="R310" s="26"/>
      <c r="S310" s="26"/>
      <c r="T310" s="60"/>
      <c r="AT310" s="5" t="s">
        <v>154</v>
      </c>
      <c r="AU310" s="5" t="s">
        <v>25</v>
      </c>
      <c r="AV310" s="32" t="s">
        <v>25</v>
      </c>
      <c r="AW310" s="32" t="s">
        <v>47</v>
      </c>
      <c r="AX310" s="32" t="s">
        <v>83</v>
      </c>
      <c r="AY310" s="5" t="s">
        <v>144</v>
      </c>
    </row>
    <row r="311" spans="2:51" s="32" customFormat="1" ht="12.75">
      <c r="B311" s="25"/>
      <c r="D311" s="300" t="s">
        <v>154</v>
      </c>
      <c r="E311" s="5" t="s">
        <v>5</v>
      </c>
      <c r="F311" s="302" t="s">
        <v>188</v>
      </c>
      <c r="H311" s="303">
        <v>393.92</v>
      </c>
      <c r="I311" s="209"/>
      <c r="L311" s="25"/>
      <c r="M311" s="210"/>
      <c r="N311" s="26"/>
      <c r="O311" s="26"/>
      <c r="P311" s="26"/>
      <c r="Q311" s="26"/>
      <c r="R311" s="26"/>
      <c r="S311" s="26"/>
      <c r="T311" s="60"/>
      <c r="AT311" s="5" t="s">
        <v>154</v>
      </c>
      <c r="AU311" s="5" t="s">
        <v>25</v>
      </c>
      <c r="AV311" s="32" t="s">
        <v>150</v>
      </c>
      <c r="AW311" s="32" t="s">
        <v>47</v>
      </c>
      <c r="AX311" s="32" t="s">
        <v>83</v>
      </c>
      <c r="AY311" s="5" t="s">
        <v>144</v>
      </c>
    </row>
    <row r="312" spans="2:51" s="32" customFormat="1" ht="12.75">
      <c r="B312" s="25"/>
      <c r="D312" s="300" t="s">
        <v>154</v>
      </c>
      <c r="E312" s="5" t="s">
        <v>5</v>
      </c>
      <c r="F312" s="302" t="s">
        <v>944</v>
      </c>
      <c r="H312" s="303">
        <v>400</v>
      </c>
      <c r="I312" s="209"/>
      <c r="L312" s="25"/>
      <c r="M312" s="210"/>
      <c r="N312" s="26"/>
      <c r="O312" s="26"/>
      <c r="P312" s="26"/>
      <c r="Q312" s="26"/>
      <c r="R312" s="26"/>
      <c r="S312" s="26"/>
      <c r="T312" s="60"/>
      <c r="AT312" s="5" t="s">
        <v>154</v>
      </c>
      <c r="AU312" s="5" t="s">
        <v>25</v>
      </c>
      <c r="AV312" s="32" t="s">
        <v>25</v>
      </c>
      <c r="AW312" s="32" t="s">
        <v>47</v>
      </c>
      <c r="AX312" s="32" t="s">
        <v>26</v>
      </c>
      <c r="AY312" s="5" t="s">
        <v>144</v>
      </c>
    </row>
    <row r="313" spans="2:65" s="32" customFormat="1" ht="16.5" customHeight="1">
      <c r="B313" s="200"/>
      <c r="C313" s="201" t="s">
        <v>452</v>
      </c>
      <c r="D313" s="201" t="s">
        <v>146</v>
      </c>
      <c r="E313" s="202" t="s">
        <v>554</v>
      </c>
      <c r="F313" s="203" t="s">
        <v>555</v>
      </c>
      <c r="G313" s="204" t="s">
        <v>149</v>
      </c>
      <c r="H313" s="205">
        <v>25</v>
      </c>
      <c r="I313" s="206"/>
      <c r="J313" s="207">
        <f>ROUND(I313*H313,2)</f>
        <v>0</v>
      </c>
      <c r="K313" s="203" t="s">
        <v>1525</v>
      </c>
      <c r="L313" s="25"/>
      <c r="M313" s="296" t="s">
        <v>5</v>
      </c>
      <c r="N313" s="297" t="s">
        <v>55</v>
      </c>
      <c r="O313" s="26"/>
      <c r="P313" s="298">
        <f>O313*H313</f>
        <v>0</v>
      </c>
      <c r="Q313" s="298">
        <v>0</v>
      </c>
      <c r="R313" s="298">
        <f>Q313*H313</f>
        <v>0</v>
      </c>
      <c r="S313" s="298">
        <v>0</v>
      </c>
      <c r="T313" s="299">
        <f>S313*H313</f>
        <v>0</v>
      </c>
      <c r="AR313" s="5" t="s">
        <v>150</v>
      </c>
      <c r="AT313" s="5" t="s">
        <v>146</v>
      </c>
      <c r="AU313" s="5" t="s">
        <v>25</v>
      </c>
      <c r="AY313" s="5" t="s">
        <v>144</v>
      </c>
      <c r="BE313" s="208">
        <f>IF(N313="základní",J313,0)</f>
        <v>0</v>
      </c>
      <c r="BF313" s="208">
        <f>IF(N313="snížená",J313,0)</f>
        <v>0</v>
      </c>
      <c r="BG313" s="208">
        <f>IF(N313="zákl. přenesená",J313,0)</f>
        <v>0</v>
      </c>
      <c r="BH313" s="208">
        <f>IF(N313="sníž. přenesená",J313,0)</f>
        <v>0</v>
      </c>
      <c r="BI313" s="208">
        <f>IF(N313="nulová",J313,0)</f>
        <v>0</v>
      </c>
      <c r="BJ313" s="5" t="s">
        <v>26</v>
      </c>
      <c r="BK313" s="208">
        <f>ROUND(I313*H313,2)</f>
        <v>0</v>
      </c>
      <c r="BL313" s="5" t="s">
        <v>150</v>
      </c>
      <c r="BM313" s="5" t="s">
        <v>556</v>
      </c>
    </row>
    <row r="314" spans="2:47" s="32" customFormat="1" ht="12.75">
      <c r="B314" s="25"/>
      <c r="D314" s="300" t="s">
        <v>159</v>
      </c>
      <c r="F314" s="214" t="s">
        <v>557</v>
      </c>
      <c r="I314" s="209"/>
      <c r="L314" s="25"/>
      <c r="M314" s="210"/>
      <c r="N314" s="26"/>
      <c r="O314" s="26"/>
      <c r="P314" s="26"/>
      <c r="Q314" s="26"/>
      <c r="R314" s="26"/>
      <c r="S314" s="26"/>
      <c r="T314" s="60"/>
      <c r="AT314" s="5" t="s">
        <v>159</v>
      </c>
      <c r="AU314" s="5" t="s">
        <v>25</v>
      </c>
    </row>
    <row r="315" spans="2:47" s="32" customFormat="1" ht="22.5">
      <c r="B315" s="25"/>
      <c r="D315" s="300" t="s">
        <v>152</v>
      </c>
      <c r="F315" s="301" t="s">
        <v>1027</v>
      </c>
      <c r="I315" s="209"/>
      <c r="L315" s="25"/>
      <c r="M315" s="210"/>
      <c r="N315" s="26"/>
      <c r="O315" s="26"/>
      <c r="P315" s="26"/>
      <c r="Q315" s="26"/>
      <c r="R315" s="26"/>
      <c r="S315" s="26"/>
      <c r="T315" s="60"/>
      <c r="AT315" s="5" t="s">
        <v>152</v>
      </c>
      <c r="AU315" s="5" t="s">
        <v>25</v>
      </c>
    </row>
    <row r="316" spans="2:51" s="32" customFormat="1" ht="12.75">
      <c r="B316" s="25"/>
      <c r="D316" s="300" t="s">
        <v>154</v>
      </c>
      <c r="E316" s="5" t="s">
        <v>5</v>
      </c>
      <c r="F316" s="302" t="s">
        <v>1028</v>
      </c>
      <c r="H316" s="303">
        <v>26.55</v>
      </c>
      <c r="I316" s="209"/>
      <c r="L316" s="25"/>
      <c r="M316" s="210"/>
      <c r="N316" s="26"/>
      <c r="O316" s="26"/>
      <c r="P316" s="26"/>
      <c r="Q316" s="26"/>
      <c r="R316" s="26"/>
      <c r="S316" s="26"/>
      <c r="T316" s="60"/>
      <c r="AT316" s="5" t="s">
        <v>154</v>
      </c>
      <c r="AU316" s="5" t="s">
        <v>25</v>
      </c>
      <c r="AV316" s="32" t="s">
        <v>25</v>
      </c>
      <c r="AW316" s="32" t="s">
        <v>47</v>
      </c>
      <c r="AX316" s="32" t="s">
        <v>83</v>
      </c>
      <c r="AY316" s="5" t="s">
        <v>144</v>
      </c>
    </row>
    <row r="317" spans="2:51" s="32" customFormat="1" ht="12.75">
      <c r="B317" s="25"/>
      <c r="D317" s="300" t="s">
        <v>154</v>
      </c>
      <c r="E317" s="5" t="s">
        <v>5</v>
      </c>
      <c r="F317" s="302" t="s">
        <v>300</v>
      </c>
      <c r="H317" s="303">
        <v>25</v>
      </c>
      <c r="I317" s="209"/>
      <c r="L317" s="25"/>
      <c r="M317" s="210"/>
      <c r="N317" s="26"/>
      <c r="O317" s="26"/>
      <c r="P317" s="26"/>
      <c r="Q317" s="26"/>
      <c r="R317" s="26"/>
      <c r="S317" s="26"/>
      <c r="T317" s="60"/>
      <c r="AT317" s="5" t="s">
        <v>154</v>
      </c>
      <c r="AU317" s="5" t="s">
        <v>25</v>
      </c>
      <c r="AV317" s="32" t="s">
        <v>25</v>
      </c>
      <c r="AW317" s="32" t="s">
        <v>47</v>
      </c>
      <c r="AX317" s="32" t="s">
        <v>26</v>
      </c>
      <c r="AY317" s="5" t="s">
        <v>144</v>
      </c>
    </row>
    <row r="318" spans="2:65" s="32" customFormat="1" ht="16.5" customHeight="1">
      <c r="B318" s="200"/>
      <c r="C318" s="201" t="s">
        <v>457</v>
      </c>
      <c r="D318" s="201" t="s">
        <v>146</v>
      </c>
      <c r="E318" s="202" t="s">
        <v>1117</v>
      </c>
      <c r="F318" s="203" t="s">
        <v>1118</v>
      </c>
      <c r="G318" s="204" t="s">
        <v>149</v>
      </c>
      <c r="H318" s="205">
        <v>25</v>
      </c>
      <c r="I318" s="206"/>
      <c r="J318" s="207">
        <f>ROUND(I318*H318,2)</f>
        <v>0</v>
      </c>
      <c r="K318" s="203" t="s">
        <v>1525</v>
      </c>
      <c r="L318" s="25"/>
      <c r="M318" s="296" t="s">
        <v>5</v>
      </c>
      <c r="N318" s="297" t="s">
        <v>55</v>
      </c>
      <c r="O318" s="26"/>
      <c r="P318" s="298">
        <f>O318*H318</f>
        <v>0</v>
      </c>
      <c r="Q318" s="298">
        <v>0.08425</v>
      </c>
      <c r="R318" s="298">
        <f>Q318*H318</f>
        <v>2.10625</v>
      </c>
      <c r="S318" s="298">
        <v>0</v>
      </c>
      <c r="T318" s="299">
        <f>S318*H318</f>
        <v>0</v>
      </c>
      <c r="AR318" s="5" t="s">
        <v>150</v>
      </c>
      <c r="AT318" s="5" t="s">
        <v>146</v>
      </c>
      <c r="AU318" s="5" t="s">
        <v>25</v>
      </c>
      <c r="AY318" s="5" t="s">
        <v>144</v>
      </c>
      <c r="BE318" s="208">
        <f>IF(N318="základní",J318,0)</f>
        <v>0</v>
      </c>
      <c r="BF318" s="208">
        <f>IF(N318="snížená",J318,0)</f>
        <v>0</v>
      </c>
      <c r="BG318" s="208">
        <f>IF(N318="zákl. přenesená",J318,0)</f>
        <v>0</v>
      </c>
      <c r="BH318" s="208">
        <f>IF(N318="sníž. přenesená",J318,0)</f>
        <v>0</v>
      </c>
      <c r="BI318" s="208">
        <f>IF(N318="nulová",J318,0)</f>
        <v>0</v>
      </c>
      <c r="BJ318" s="5" t="s">
        <v>26</v>
      </c>
      <c r="BK318" s="208">
        <f>ROUND(I318*H318,2)</f>
        <v>0</v>
      </c>
      <c r="BL318" s="5" t="s">
        <v>150</v>
      </c>
      <c r="BM318" s="5" t="s">
        <v>1119</v>
      </c>
    </row>
    <row r="319" spans="2:47" s="32" customFormat="1" ht="22.5">
      <c r="B319" s="25"/>
      <c r="D319" s="300" t="s">
        <v>152</v>
      </c>
      <c r="F319" s="301" t="s">
        <v>1027</v>
      </c>
      <c r="I319" s="209"/>
      <c r="L319" s="25"/>
      <c r="M319" s="210"/>
      <c r="N319" s="26"/>
      <c r="O319" s="26"/>
      <c r="P319" s="26"/>
      <c r="Q319" s="26"/>
      <c r="R319" s="26"/>
      <c r="S319" s="26"/>
      <c r="T319" s="60"/>
      <c r="AT319" s="5" t="s">
        <v>152</v>
      </c>
      <c r="AU319" s="5" t="s">
        <v>25</v>
      </c>
    </row>
    <row r="320" spans="2:65" s="32" customFormat="1" ht="16.5" customHeight="1">
      <c r="B320" s="200"/>
      <c r="C320" s="201" t="s">
        <v>461</v>
      </c>
      <c r="D320" s="201" t="s">
        <v>275</v>
      </c>
      <c r="E320" s="202" t="s">
        <v>1120</v>
      </c>
      <c r="F320" s="203" t="s">
        <v>1121</v>
      </c>
      <c r="G320" s="204" t="s">
        <v>149</v>
      </c>
      <c r="H320" s="205">
        <v>2.5</v>
      </c>
      <c r="I320" s="206"/>
      <c r="J320" s="207">
        <f>ROUND(I320*H320,2)</f>
        <v>0</v>
      </c>
      <c r="K320" s="203" t="s">
        <v>1525</v>
      </c>
      <c r="L320" s="25"/>
      <c r="M320" s="296" t="s">
        <v>5</v>
      </c>
      <c r="N320" s="297" t="s">
        <v>55</v>
      </c>
      <c r="O320" s="26"/>
      <c r="P320" s="298">
        <f>O320*H320</f>
        <v>0</v>
      </c>
      <c r="Q320" s="298">
        <v>0.14</v>
      </c>
      <c r="R320" s="298">
        <f>Q320*H320</f>
        <v>0.35000000000000003</v>
      </c>
      <c r="S320" s="298">
        <v>0</v>
      </c>
      <c r="T320" s="299">
        <f>S320*H320</f>
        <v>0</v>
      </c>
      <c r="AR320" s="5" t="s">
        <v>195</v>
      </c>
      <c r="AT320" s="5" t="s">
        <v>275</v>
      </c>
      <c r="AU320" s="5" t="s">
        <v>25</v>
      </c>
      <c r="AY320" s="5" t="s">
        <v>144</v>
      </c>
      <c r="BE320" s="208">
        <f>IF(N320="základní",J320,0)</f>
        <v>0</v>
      </c>
      <c r="BF320" s="208">
        <f>IF(N320="snížená",J320,0)</f>
        <v>0</v>
      </c>
      <c r="BG320" s="208">
        <f>IF(N320="zákl. přenesená",J320,0)</f>
        <v>0</v>
      </c>
      <c r="BH320" s="208">
        <f>IF(N320="sníž. přenesená",J320,0)</f>
        <v>0</v>
      </c>
      <c r="BI320" s="208">
        <f>IF(N320="nulová",J320,0)</f>
        <v>0</v>
      </c>
      <c r="BJ320" s="5" t="s">
        <v>26</v>
      </c>
      <c r="BK320" s="208">
        <f>ROUND(I320*H320,2)</f>
        <v>0</v>
      </c>
      <c r="BL320" s="5" t="s">
        <v>150</v>
      </c>
      <c r="BM320" s="5" t="s">
        <v>1122</v>
      </c>
    </row>
    <row r="321" spans="2:47" s="32" customFormat="1" ht="45">
      <c r="B321" s="25"/>
      <c r="D321" s="300" t="s">
        <v>152</v>
      </c>
      <c r="F321" s="301" t="s">
        <v>1123</v>
      </c>
      <c r="I321" s="209"/>
      <c r="L321" s="25"/>
      <c r="M321" s="210"/>
      <c r="N321" s="26"/>
      <c r="O321" s="26"/>
      <c r="P321" s="26"/>
      <c r="Q321" s="26"/>
      <c r="R321" s="26"/>
      <c r="S321" s="26"/>
      <c r="T321" s="60"/>
      <c r="AT321" s="5" t="s">
        <v>152</v>
      </c>
      <c r="AU321" s="5" t="s">
        <v>25</v>
      </c>
    </row>
    <row r="322" spans="2:51" s="32" customFormat="1" ht="12.75">
      <c r="B322" s="25"/>
      <c r="D322" s="300" t="s">
        <v>154</v>
      </c>
      <c r="F322" s="302" t="s">
        <v>1124</v>
      </c>
      <c r="H322" s="303">
        <v>2.5</v>
      </c>
      <c r="I322" s="209"/>
      <c r="L322" s="25"/>
      <c r="M322" s="210"/>
      <c r="N322" s="26"/>
      <c r="O322" s="26"/>
      <c r="P322" s="26"/>
      <c r="Q322" s="26"/>
      <c r="R322" s="26"/>
      <c r="S322" s="26"/>
      <c r="T322" s="60"/>
      <c r="AT322" s="5" t="s">
        <v>154</v>
      </c>
      <c r="AU322" s="5" t="s">
        <v>25</v>
      </c>
      <c r="AV322" s="32" t="s">
        <v>25</v>
      </c>
      <c r="AW322" s="32" t="s">
        <v>6</v>
      </c>
      <c r="AX322" s="32" t="s">
        <v>26</v>
      </c>
      <c r="AY322" s="5" t="s">
        <v>144</v>
      </c>
    </row>
    <row r="323" spans="2:65" s="32" customFormat="1" ht="16.5" customHeight="1">
      <c r="B323" s="200"/>
      <c r="C323" s="201" t="s">
        <v>466</v>
      </c>
      <c r="D323" s="201" t="s">
        <v>146</v>
      </c>
      <c r="E323" s="202" t="s">
        <v>592</v>
      </c>
      <c r="F323" s="203" t="s">
        <v>593</v>
      </c>
      <c r="G323" s="204" t="s">
        <v>204</v>
      </c>
      <c r="H323" s="205">
        <v>140</v>
      </c>
      <c r="I323" s="206"/>
      <c r="J323" s="207">
        <f>ROUND(I323*H323,2)</f>
        <v>0</v>
      </c>
      <c r="K323" s="203" t="s">
        <v>1525</v>
      </c>
      <c r="L323" s="25"/>
      <c r="M323" s="296" t="s">
        <v>5</v>
      </c>
      <c r="N323" s="297" t="s">
        <v>55</v>
      </c>
      <c r="O323" s="26"/>
      <c r="P323" s="298">
        <f>O323*H323</f>
        <v>0</v>
      </c>
      <c r="Q323" s="298">
        <v>0</v>
      </c>
      <c r="R323" s="298">
        <f>Q323*H323</f>
        <v>0</v>
      </c>
      <c r="S323" s="298">
        <v>0</v>
      </c>
      <c r="T323" s="299">
        <f>S323*H323</f>
        <v>0</v>
      </c>
      <c r="AR323" s="5" t="s">
        <v>150</v>
      </c>
      <c r="AT323" s="5" t="s">
        <v>146</v>
      </c>
      <c r="AU323" s="5" t="s">
        <v>25</v>
      </c>
      <c r="AY323" s="5" t="s">
        <v>144</v>
      </c>
      <c r="BE323" s="208">
        <f>IF(N323="základní",J323,0)</f>
        <v>0</v>
      </c>
      <c r="BF323" s="208">
        <f>IF(N323="snížená",J323,0)</f>
        <v>0</v>
      </c>
      <c r="BG323" s="208">
        <f>IF(N323="zákl. přenesená",J323,0)</f>
        <v>0</v>
      </c>
      <c r="BH323" s="208">
        <f>IF(N323="sníž. přenesená",J323,0)</f>
        <v>0</v>
      </c>
      <c r="BI323" s="208">
        <f>IF(N323="nulová",J323,0)</f>
        <v>0</v>
      </c>
      <c r="BJ323" s="5" t="s">
        <v>26</v>
      </c>
      <c r="BK323" s="208">
        <f>ROUND(I323*H323,2)</f>
        <v>0</v>
      </c>
      <c r="BL323" s="5" t="s">
        <v>150</v>
      </c>
      <c r="BM323" s="5" t="s">
        <v>594</v>
      </c>
    </row>
    <row r="324" spans="2:47" s="32" customFormat="1" ht="22.5">
      <c r="B324" s="25"/>
      <c r="D324" s="300" t="s">
        <v>159</v>
      </c>
      <c r="F324" s="214" t="s">
        <v>595</v>
      </c>
      <c r="I324" s="209"/>
      <c r="L324" s="25"/>
      <c r="M324" s="210"/>
      <c r="N324" s="26"/>
      <c r="O324" s="26"/>
      <c r="P324" s="26"/>
      <c r="Q324" s="26"/>
      <c r="R324" s="26"/>
      <c r="S324" s="26"/>
      <c r="T324" s="60"/>
      <c r="AT324" s="5" t="s">
        <v>159</v>
      </c>
      <c r="AU324" s="5" t="s">
        <v>25</v>
      </c>
    </row>
    <row r="325" spans="2:47" s="32" customFormat="1" ht="22.5">
      <c r="B325" s="25"/>
      <c r="D325" s="300" t="s">
        <v>152</v>
      </c>
      <c r="F325" s="301" t="s">
        <v>1027</v>
      </c>
      <c r="I325" s="209"/>
      <c r="L325" s="25"/>
      <c r="M325" s="210"/>
      <c r="N325" s="26"/>
      <c r="O325" s="26"/>
      <c r="P325" s="26"/>
      <c r="Q325" s="26"/>
      <c r="R325" s="26"/>
      <c r="S325" s="26"/>
      <c r="T325" s="60"/>
      <c r="AT325" s="5" t="s">
        <v>152</v>
      </c>
      <c r="AU325" s="5" t="s">
        <v>25</v>
      </c>
    </row>
    <row r="326" spans="2:51" s="32" customFormat="1" ht="12.75">
      <c r="B326" s="25"/>
      <c r="D326" s="300" t="s">
        <v>154</v>
      </c>
      <c r="E326" s="5" t="s">
        <v>5</v>
      </c>
      <c r="F326" s="302" t="s">
        <v>1125</v>
      </c>
      <c r="H326" s="303">
        <v>110</v>
      </c>
      <c r="I326" s="209"/>
      <c r="L326" s="25"/>
      <c r="M326" s="210"/>
      <c r="N326" s="26"/>
      <c r="O326" s="26"/>
      <c r="P326" s="26"/>
      <c r="Q326" s="26"/>
      <c r="R326" s="26"/>
      <c r="S326" s="26"/>
      <c r="T326" s="60"/>
      <c r="AT326" s="5" t="s">
        <v>154</v>
      </c>
      <c r="AU326" s="5" t="s">
        <v>25</v>
      </c>
      <c r="AV326" s="32" t="s">
        <v>25</v>
      </c>
      <c r="AW326" s="32" t="s">
        <v>47</v>
      </c>
      <c r="AX326" s="32" t="s">
        <v>83</v>
      </c>
      <c r="AY326" s="5" t="s">
        <v>144</v>
      </c>
    </row>
    <row r="327" spans="2:51" s="32" customFormat="1" ht="12.75">
      <c r="B327" s="25"/>
      <c r="D327" s="300" t="s">
        <v>154</v>
      </c>
      <c r="E327" s="5" t="s">
        <v>5</v>
      </c>
      <c r="F327" s="302" t="s">
        <v>195</v>
      </c>
      <c r="H327" s="303">
        <v>8</v>
      </c>
      <c r="I327" s="209"/>
      <c r="L327" s="25"/>
      <c r="M327" s="210"/>
      <c r="N327" s="26"/>
      <c r="O327" s="26"/>
      <c r="P327" s="26"/>
      <c r="Q327" s="26"/>
      <c r="R327" s="26"/>
      <c r="S327" s="26"/>
      <c r="T327" s="60"/>
      <c r="AT327" s="5" t="s">
        <v>154</v>
      </c>
      <c r="AU327" s="5" t="s">
        <v>25</v>
      </c>
      <c r="AV327" s="32" t="s">
        <v>25</v>
      </c>
      <c r="AW327" s="32" t="s">
        <v>47</v>
      </c>
      <c r="AX327" s="32" t="s">
        <v>83</v>
      </c>
      <c r="AY327" s="5" t="s">
        <v>144</v>
      </c>
    </row>
    <row r="328" spans="2:51" s="32" customFormat="1" ht="12.75">
      <c r="B328" s="25"/>
      <c r="D328" s="300" t="s">
        <v>154</v>
      </c>
      <c r="E328" s="5" t="s">
        <v>5</v>
      </c>
      <c r="F328" s="302" t="s">
        <v>270</v>
      </c>
      <c r="H328" s="303">
        <v>20</v>
      </c>
      <c r="I328" s="209"/>
      <c r="L328" s="25"/>
      <c r="M328" s="210"/>
      <c r="N328" s="26"/>
      <c r="O328" s="26"/>
      <c r="P328" s="26"/>
      <c r="Q328" s="26"/>
      <c r="R328" s="26"/>
      <c r="S328" s="26"/>
      <c r="T328" s="60"/>
      <c r="AT328" s="5" t="s">
        <v>154</v>
      </c>
      <c r="AU328" s="5" t="s">
        <v>25</v>
      </c>
      <c r="AV328" s="32" t="s">
        <v>25</v>
      </c>
      <c r="AW328" s="32" t="s">
        <v>47</v>
      </c>
      <c r="AX328" s="32" t="s">
        <v>83</v>
      </c>
      <c r="AY328" s="5" t="s">
        <v>144</v>
      </c>
    </row>
    <row r="329" spans="2:51" s="32" customFormat="1" ht="12.75">
      <c r="B329" s="25"/>
      <c r="D329" s="300" t="s">
        <v>154</v>
      </c>
      <c r="E329" s="5" t="s">
        <v>5</v>
      </c>
      <c r="F329" s="302" t="s">
        <v>188</v>
      </c>
      <c r="H329" s="303">
        <v>138</v>
      </c>
      <c r="I329" s="209"/>
      <c r="L329" s="25"/>
      <c r="M329" s="210"/>
      <c r="N329" s="26"/>
      <c r="O329" s="26"/>
      <c r="P329" s="26"/>
      <c r="Q329" s="26"/>
      <c r="R329" s="26"/>
      <c r="S329" s="26"/>
      <c r="T329" s="60"/>
      <c r="AT329" s="5" t="s">
        <v>154</v>
      </c>
      <c r="AU329" s="5" t="s">
        <v>25</v>
      </c>
      <c r="AV329" s="32" t="s">
        <v>150</v>
      </c>
      <c r="AW329" s="32" t="s">
        <v>47</v>
      </c>
      <c r="AX329" s="32" t="s">
        <v>83</v>
      </c>
      <c r="AY329" s="5" t="s">
        <v>144</v>
      </c>
    </row>
    <row r="330" spans="2:51" s="32" customFormat="1" ht="12.75">
      <c r="B330" s="25"/>
      <c r="D330" s="300" t="s">
        <v>154</v>
      </c>
      <c r="E330" s="5" t="s">
        <v>5</v>
      </c>
      <c r="F330" s="302" t="s">
        <v>1126</v>
      </c>
      <c r="H330" s="303">
        <v>140</v>
      </c>
      <c r="I330" s="209"/>
      <c r="L330" s="25"/>
      <c r="M330" s="210"/>
      <c r="N330" s="26"/>
      <c r="O330" s="26"/>
      <c r="P330" s="26"/>
      <c r="Q330" s="26"/>
      <c r="R330" s="26"/>
      <c r="S330" s="26"/>
      <c r="T330" s="60"/>
      <c r="AT330" s="5" t="s">
        <v>154</v>
      </c>
      <c r="AU330" s="5" t="s">
        <v>25</v>
      </c>
      <c r="AV330" s="32" t="s">
        <v>25</v>
      </c>
      <c r="AW330" s="32" t="s">
        <v>47</v>
      </c>
      <c r="AX330" s="32" t="s">
        <v>26</v>
      </c>
      <c r="AY330" s="5" t="s">
        <v>144</v>
      </c>
    </row>
    <row r="331" spans="2:63" s="284" customFormat="1" ht="29.25" customHeight="1">
      <c r="B331" s="283"/>
      <c r="D331" s="285" t="s">
        <v>82</v>
      </c>
      <c r="E331" s="294" t="s">
        <v>195</v>
      </c>
      <c r="F331" s="294" t="s">
        <v>603</v>
      </c>
      <c r="I331" s="287"/>
      <c r="J331" s="295">
        <f>BK331</f>
        <v>0</v>
      </c>
      <c r="L331" s="283"/>
      <c r="M331" s="289"/>
      <c r="N331" s="290"/>
      <c r="O331" s="290"/>
      <c r="P331" s="291">
        <f>SUM(P332:P413)</f>
        <v>0</v>
      </c>
      <c r="Q331" s="290"/>
      <c r="R331" s="291">
        <f>SUM(R332:R413)</f>
        <v>34.96460400000001</v>
      </c>
      <c r="S331" s="290"/>
      <c r="T331" s="292">
        <f>SUM(T332:T413)</f>
        <v>0</v>
      </c>
      <c r="AR331" s="285" t="s">
        <v>26</v>
      </c>
      <c r="AT331" s="293" t="s">
        <v>82</v>
      </c>
      <c r="AU331" s="293" t="s">
        <v>26</v>
      </c>
      <c r="AY331" s="285" t="s">
        <v>144</v>
      </c>
      <c r="BK331" s="208">
        <f>SUM(BK332:BK413)</f>
        <v>0</v>
      </c>
    </row>
    <row r="332" spans="2:65" s="32" customFormat="1" ht="25.5" customHeight="1">
      <c r="B332" s="200"/>
      <c r="C332" s="201" t="s">
        <v>471</v>
      </c>
      <c r="D332" s="201" t="s">
        <v>146</v>
      </c>
      <c r="E332" s="202" t="s">
        <v>605</v>
      </c>
      <c r="F332" s="203" t="s">
        <v>606</v>
      </c>
      <c r="G332" s="204" t="s">
        <v>204</v>
      </c>
      <c r="H332" s="205">
        <v>21.2</v>
      </c>
      <c r="I332" s="206"/>
      <c r="J332" s="207">
        <f>ROUND(I332*H332,2)</f>
        <v>0</v>
      </c>
      <c r="K332" s="203" t="s">
        <v>1525</v>
      </c>
      <c r="L332" s="25"/>
      <c r="M332" s="296" t="s">
        <v>5</v>
      </c>
      <c r="N332" s="297" t="s">
        <v>55</v>
      </c>
      <c r="O332" s="26"/>
      <c r="P332" s="298">
        <f>O332*H332</f>
        <v>0</v>
      </c>
      <c r="Q332" s="298">
        <v>3E-05</v>
      </c>
      <c r="R332" s="298">
        <f>Q332*H332</f>
        <v>0.000636</v>
      </c>
      <c r="S332" s="298">
        <v>0</v>
      </c>
      <c r="T332" s="299">
        <f>S332*H332</f>
        <v>0</v>
      </c>
      <c r="AR332" s="5" t="s">
        <v>150</v>
      </c>
      <c r="AT332" s="5" t="s">
        <v>146</v>
      </c>
      <c r="AU332" s="5" t="s">
        <v>25</v>
      </c>
      <c r="AY332" s="5" t="s">
        <v>144</v>
      </c>
      <c r="BE332" s="208">
        <f>IF(N332="základní",J332,0)</f>
        <v>0</v>
      </c>
      <c r="BF332" s="208">
        <f>IF(N332="snížená",J332,0)</f>
        <v>0</v>
      </c>
      <c r="BG332" s="208">
        <f>IF(N332="zákl. přenesená",J332,0)</f>
        <v>0</v>
      </c>
      <c r="BH332" s="208">
        <f>IF(N332="sníž. přenesená",J332,0)</f>
        <v>0</v>
      </c>
      <c r="BI332" s="208">
        <f>IF(N332="nulová",J332,0)</f>
        <v>0</v>
      </c>
      <c r="BJ332" s="5" t="s">
        <v>26</v>
      </c>
      <c r="BK332" s="208">
        <f>ROUND(I332*H332,2)</f>
        <v>0</v>
      </c>
      <c r="BL332" s="5" t="s">
        <v>150</v>
      </c>
      <c r="BM332" s="5" t="s">
        <v>607</v>
      </c>
    </row>
    <row r="333" spans="2:47" s="32" customFormat="1" ht="12.75">
      <c r="B333" s="25"/>
      <c r="D333" s="300" t="s">
        <v>159</v>
      </c>
      <c r="F333" s="214" t="s">
        <v>608</v>
      </c>
      <c r="I333" s="209"/>
      <c r="L333" s="25"/>
      <c r="M333" s="210"/>
      <c r="N333" s="26"/>
      <c r="O333" s="26"/>
      <c r="P333" s="26"/>
      <c r="Q333" s="26"/>
      <c r="R333" s="26"/>
      <c r="S333" s="26"/>
      <c r="T333" s="60"/>
      <c r="AT333" s="5" t="s">
        <v>159</v>
      </c>
      <c r="AU333" s="5" t="s">
        <v>25</v>
      </c>
    </row>
    <row r="334" spans="2:47" s="32" customFormat="1" ht="22.5">
      <c r="B334" s="25"/>
      <c r="D334" s="300" t="s">
        <v>152</v>
      </c>
      <c r="F334" s="301" t="s">
        <v>1027</v>
      </c>
      <c r="I334" s="209"/>
      <c r="L334" s="25"/>
      <c r="M334" s="210"/>
      <c r="N334" s="26"/>
      <c r="O334" s="26"/>
      <c r="P334" s="26"/>
      <c r="Q334" s="26"/>
      <c r="R334" s="26"/>
      <c r="S334" s="26"/>
      <c r="T334" s="60"/>
      <c r="AT334" s="5" t="s">
        <v>152</v>
      </c>
      <c r="AU334" s="5" t="s">
        <v>25</v>
      </c>
    </row>
    <row r="335" spans="2:65" s="32" customFormat="1" ht="16.5" customHeight="1">
      <c r="B335" s="200"/>
      <c r="C335" s="201" t="s">
        <v>475</v>
      </c>
      <c r="D335" s="201" t="s">
        <v>275</v>
      </c>
      <c r="E335" s="202" t="s">
        <v>611</v>
      </c>
      <c r="F335" s="203" t="s">
        <v>612</v>
      </c>
      <c r="G335" s="204" t="s">
        <v>204</v>
      </c>
      <c r="H335" s="205">
        <v>21.2</v>
      </c>
      <c r="I335" s="206"/>
      <c r="J335" s="207">
        <f>ROUND(I335*H335,2)</f>
        <v>0</v>
      </c>
      <c r="K335" s="203" t="s">
        <v>1525</v>
      </c>
      <c r="L335" s="25"/>
      <c r="M335" s="296" t="s">
        <v>5</v>
      </c>
      <c r="N335" s="297" t="s">
        <v>55</v>
      </c>
      <c r="O335" s="26"/>
      <c r="P335" s="298">
        <f>O335*H335</f>
        <v>0</v>
      </c>
      <c r="Q335" s="298">
        <v>0.024</v>
      </c>
      <c r="R335" s="298">
        <f>Q335*H335</f>
        <v>0.5088</v>
      </c>
      <c r="S335" s="298">
        <v>0</v>
      </c>
      <c r="T335" s="299">
        <f>S335*H335</f>
        <v>0</v>
      </c>
      <c r="AR335" s="5" t="s">
        <v>195</v>
      </c>
      <c r="AT335" s="5" t="s">
        <v>275</v>
      </c>
      <c r="AU335" s="5" t="s">
        <v>25</v>
      </c>
      <c r="AY335" s="5" t="s">
        <v>144</v>
      </c>
      <c r="BE335" s="208">
        <f>IF(N335="základní",J335,0)</f>
        <v>0</v>
      </c>
      <c r="BF335" s="208">
        <f>IF(N335="snížená",J335,0)</f>
        <v>0</v>
      </c>
      <c r="BG335" s="208">
        <f>IF(N335="zákl. přenesená",J335,0)</f>
        <v>0</v>
      </c>
      <c r="BH335" s="208">
        <f>IF(N335="sníž. přenesená",J335,0)</f>
        <v>0</v>
      </c>
      <c r="BI335" s="208">
        <f>IF(N335="nulová",J335,0)</f>
        <v>0</v>
      </c>
      <c r="BJ335" s="5" t="s">
        <v>26</v>
      </c>
      <c r="BK335" s="208">
        <f>ROUND(I335*H335,2)</f>
        <v>0</v>
      </c>
      <c r="BL335" s="5" t="s">
        <v>150</v>
      </c>
      <c r="BM335" s="5" t="s">
        <v>613</v>
      </c>
    </row>
    <row r="336" spans="2:47" s="32" customFormat="1" ht="22.5">
      <c r="B336" s="25"/>
      <c r="D336" s="300" t="s">
        <v>159</v>
      </c>
      <c r="F336" s="214" t="s">
        <v>614</v>
      </c>
      <c r="I336" s="209"/>
      <c r="L336" s="25"/>
      <c r="M336" s="210"/>
      <c r="N336" s="26"/>
      <c r="O336" s="26"/>
      <c r="P336" s="26"/>
      <c r="Q336" s="26"/>
      <c r="R336" s="26"/>
      <c r="S336" s="26"/>
      <c r="T336" s="60"/>
      <c r="AT336" s="5" t="s">
        <v>159</v>
      </c>
      <c r="AU336" s="5" t="s">
        <v>25</v>
      </c>
    </row>
    <row r="337" spans="2:47" s="32" customFormat="1" ht="22.5">
      <c r="B337" s="25"/>
      <c r="D337" s="300" t="s">
        <v>152</v>
      </c>
      <c r="F337" s="301" t="s">
        <v>1027</v>
      </c>
      <c r="I337" s="209"/>
      <c r="L337" s="25"/>
      <c r="M337" s="210"/>
      <c r="N337" s="26"/>
      <c r="O337" s="26"/>
      <c r="P337" s="26"/>
      <c r="Q337" s="26"/>
      <c r="R337" s="26"/>
      <c r="S337" s="26"/>
      <c r="T337" s="60"/>
      <c r="AT337" s="5" t="s">
        <v>152</v>
      </c>
      <c r="AU337" s="5" t="s">
        <v>25</v>
      </c>
    </row>
    <row r="338" spans="2:65" s="32" customFormat="1" ht="25.5" customHeight="1">
      <c r="B338" s="200"/>
      <c r="C338" s="201" t="s">
        <v>480</v>
      </c>
      <c r="D338" s="201" t="s">
        <v>146</v>
      </c>
      <c r="E338" s="202" t="s">
        <v>616</v>
      </c>
      <c r="F338" s="203" t="s">
        <v>617</v>
      </c>
      <c r="G338" s="204" t="s">
        <v>204</v>
      </c>
      <c r="H338" s="205">
        <v>35.4</v>
      </c>
      <c r="I338" s="206"/>
      <c r="J338" s="207">
        <f>ROUND(I338*H338,2)</f>
        <v>0</v>
      </c>
      <c r="K338" s="203" t="s">
        <v>1525</v>
      </c>
      <c r="L338" s="25"/>
      <c r="M338" s="296" t="s">
        <v>5</v>
      </c>
      <c r="N338" s="297" t="s">
        <v>55</v>
      </c>
      <c r="O338" s="26"/>
      <c r="P338" s="298">
        <f>O338*H338</f>
        <v>0</v>
      </c>
      <c r="Q338" s="298">
        <v>4E-05</v>
      </c>
      <c r="R338" s="298">
        <f>Q338*H338</f>
        <v>0.0014160000000000002</v>
      </c>
      <c r="S338" s="298">
        <v>0</v>
      </c>
      <c r="T338" s="299">
        <f>S338*H338</f>
        <v>0</v>
      </c>
      <c r="AR338" s="5" t="s">
        <v>150</v>
      </c>
      <c r="AT338" s="5" t="s">
        <v>146</v>
      </c>
      <c r="AU338" s="5" t="s">
        <v>25</v>
      </c>
      <c r="AY338" s="5" t="s">
        <v>144</v>
      </c>
      <c r="BE338" s="208">
        <f>IF(N338="základní",J338,0)</f>
        <v>0</v>
      </c>
      <c r="BF338" s="208">
        <f>IF(N338="snížená",J338,0)</f>
        <v>0</v>
      </c>
      <c r="BG338" s="208">
        <f>IF(N338="zákl. přenesená",J338,0)</f>
        <v>0</v>
      </c>
      <c r="BH338" s="208">
        <f>IF(N338="sníž. přenesená",J338,0)</f>
        <v>0</v>
      </c>
      <c r="BI338" s="208">
        <f>IF(N338="nulová",J338,0)</f>
        <v>0</v>
      </c>
      <c r="BJ338" s="5" t="s">
        <v>26</v>
      </c>
      <c r="BK338" s="208">
        <f>ROUND(I338*H338,2)</f>
        <v>0</v>
      </c>
      <c r="BL338" s="5" t="s">
        <v>150</v>
      </c>
      <c r="BM338" s="5" t="s">
        <v>618</v>
      </c>
    </row>
    <row r="339" spans="2:47" s="32" customFormat="1" ht="12.75">
      <c r="B339" s="25"/>
      <c r="D339" s="300" t="s">
        <v>159</v>
      </c>
      <c r="F339" s="214" t="s">
        <v>619</v>
      </c>
      <c r="I339" s="209"/>
      <c r="L339" s="25"/>
      <c r="M339" s="210"/>
      <c r="N339" s="26"/>
      <c r="O339" s="26"/>
      <c r="P339" s="26"/>
      <c r="Q339" s="26"/>
      <c r="R339" s="26"/>
      <c r="S339" s="26"/>
      <c r="T339" s="60"/>
      <c r="AT339" s="5" t="s">
        <v>159</v>
      </c>
      <c r="AU339" s="5" t="s">
        <v>25</v>
      </c>
    </row>
    <row r="340" spans="2:47" s="32" customFormat="1" ht="22.5">
      <c r="B340" s="25"/>
      <c r="D340" s="300" t="s">
        <v>152</v>
      </c>
      <c r="F340" s="301" t="s">
        <v>1027</v>
      </c>
      <c r="I340" s="209"/>
      <c r="L340" s="25"/>
      <c r="M340" s="210"/>
      <c r="N340" s="26"/>
      <c r="O340" s="26"/>
      <c r="P340" s="26"/>
      <c r="Q340" s="26"/>
      <c r="R340" s="26"/>
      <c r="S340" s="26"/>
      <c r="T340" s="60"/>
      <c r="AT340" s="5" t="s">
        <v>152</v>
      </c>
      <c r="AU340" s="5" t="s">
        <v>25</v>
      </c>
    </row>
    <row r="341" spans="2:65" s="32" customFormat="1" ht="25.5" customHeight="1">
      <c r="B341" s="200"/>
      <c r="C341" s="201" t="s">
        <v>488</v>
      </c>
      <c r="D341" s="201" t="s">
        <v>275</v>
      </c>
      <c r="E341" s="202" t="s">
        <v>622</v>
      </c>
      <c r="F341" s="203" t="s">
        <v>623</v>
      </c>
      <c r="G341" s="204" t="s">
        <v>204</v>
      </c>
      <c r="H341" s="205">
        <v>35.4</v>
      </c>
      <c r="I341" s="206"/>
      <c r="J341" s="207">
        <f>ROUND(I341*H341,2)</f>
        <v>0</v>
      </c>
      <c r="K341" s="203" t="s">
        <v>1525</v>
      </c>
      <c r="L341" s="25"/>
      <c r="M341" s="296" t="s">
        <v>5</v>
      </c>
      <c r="N341" s="297" t="s">
        <v>55</v>
      </c>
      <c r="O341" s="26"/>
      <c r="P341" s="298">
        <f>O341*H341</f>
        <v>0</v>
      </c>
      <c r="Q341" s="298">
        <v>0.037</v>
      </c>
      <c r="R341" s="298">
        <f>Q341*H341</f>
        <v>1.3097999999999999</v>
      </c>
      <c r="S341" s="298">
        <v>0</v>
      </c>
      <c r="T341" s="299">
        <f>S341*H341</f>
        <v>0</v>
      </c>
      <c r="AR341" s="5" t="s">
        <v>195</v>
      </c>
      <c r="AT341" s="5" t="s">
        <v>275</v>
      </c>
      <c r="AU341" s="5" t="s">
        <v>25</v>
      </c>
      <c r="AY341" s="5" t="s">
        <v>144</v>
      </c>
      <c r="BE341" s="208">
        <f>IF(N341="základní",J341,0)</f>
        <v>0</v>
      </c>
      <c r="BF341" s="208">
        <f>IF(N341="snížená",J341,0)</f>
        <v>0</v>
      </c>
      <c r="BG341" s="208">
        <f>IF(N341="zákl. přenesená",J341,0)</f>
        <v>0</v>
      </c>
      <c r="BH341" s="208">
        <f>IF(N341="sníž. přenesená",J341,0)</f>
        <v>0</v>
      </c>
      <c r="BI341" s="208">
        <f>IF(N341="nulová",J341,0)</f>
        <v>0</v>
      </c>
      <c r="BJ341" s="5" t="s">
        <v>26</v>
      </c>
      <c r="BK341" s="208">
        <f>ROUND(I341*H341,2)</f>
        <v>0</v>
      </c>
      <c r="BL341" s="5" t="s">
        <v>150</v>
      </c>
      <c r="BM341" s="5" t="s">
        <v>624</v>
      </c>
    </row>
    <row r="342" spans="2:47" s="32" customFormat="1" ht="22.5">
      <c r="B342" s="25"/>
      <c r="D342" s="300" t="s">
        <v>159</v>
      </c>
      <c r="F342" s="214" t="s">
        <v>625</v>
      </c>
      <c r="I342" s="209"/>
      <c r="L342" s="25"/>
      <c r="M342" s="210"/>
      <c r="N342" s="26"/>
      <c r="O342" s="26"/>
      <c r="P342" s="26"/>
      <c r="Q342" s="26"/>
      <c r="R342" s="26"/>
      <c r="S342" s="26"/>
      <c r="T342" s="60"/>
      <c r="AT342" s="5" t="s">
        <v>159</v>
      </c>
      <c r="AU342" s="5" t="s">
        <v>25</v>
      </c>
    </row>
    <row r="343" spans="2:47" s="32" customFormat="1" ht="22.5">
      <c r="B343" s="25"/>
      <c r="D343" s="300" t="s">
        <v>152</v>
      </c>
      <c r="F343" s="301" t="s">
        <v>1027</v>
      </c>
      <c r="I343" s="209"/>
      <c r="L343" s="25"/>
      <c r="M343" s="210"/>
      <c r="N343" s="26"/>
      <c r="O343" s="26"/>
      <c r="P343" s="26"/>
      <c r="Q343" s="26"/>
      <c r="R343" s="26"/>
      <c r="S343" s="26"/>
      <c r="T343" s="60"/>
      <c r="AT343" s="5" t="s">
        <v>152</v>
      </c>
      <c r="AU343" s="5" t="s">
        <v>25</v>
      </c>
    </row>
    <row r="344" spans="2:65" s="32" customFormat="1" ht="25.5" customHeight="1">
      <c r="B344" s="200"/>
      <c r="C344" s="201" t="s">
        <v>493</v>
      </c>
      <c r="D344" s="201" t="s">
        <v>146</v>
      </c>
      <c r="E344" s="202" t="s">
        <v>626</v>
      </c>
      <c r="F344" s="203" t="s">
        <v>627</v>
      </c>
      <c r="G344" s="204" t="s">
        <v>204</v>
      </c>
      <c r="H344" s="205">
        <v>2</v>
      </c>
      <c r="I344" s="206"/>
      <c r="J344" s="207">
        <f>ROUND(I344*H344,2)</f>
        <v>0</v>
      </c>
      <c r="K344" s="203" t="s">
        <v>1525</v>
      </c>
      <c r="L344" s="25"/>
      <c r="M344" s="296" t="s">
        <v>5</v>
      </c>
      <c r="N344" s="297" t="s">
        <v>55</v>
      </c>
      <c r="O344" s="26"/>
      <c r="P344" s="298">
        <f>O344*H344</f>
        <v>0</v>
      </c>
      <c r="Q344" s="298">
        <v>8E-05</v>
      </c>
      <c r="R344" s="298">
        <f>Q344*H344</f>
        <v>0.00016</v>
      </c>
      <c r="S344" s="298">
        <v>0</v>
      </c>
      <c r="T344" s="299">
        <f>S344*H344</f>
        <v>0</v>
      </c>
      <c r="AR344" s="5" t="s">
        <v>150</v>
      </c>
      <c r="AT344" s="5" t="s">
        <v>146</v>
      </c>
      <c r="AU344" s="5" t="s">
        <v>25</v>
      </c>
      <c r="AY344" s="5" t="s">
        <v>144</v>
      </c>
      <c r="BE344" s="208">
        <f>IF(N344="základní",J344,0)</f>
        <v>0</v>
      </c>
      <c r="BF344" s="208">
        <f>IF(N344="snížená",J344,0)</f>
        <v>0</v>
      </c>
      <c r="BG344" s="208">
        <f>IF(N344="zákl. přenesená",J344,0)</f>
        <v>0</v>
      </c>
      <c r="BH344" s="208">
        <f>IF(N344="sníž. přenesená",J344,0)</f>
        <v>0</v>
      </c>
      <c r="BI344" s="208">
        <f>IF(N344="nulová",J344,0)</f>
        <v>0</v>
      </c>
      <c r="BJ344" s="5" t="s">
        <v>26</v>
      </c>
      <c r="BK344" s="208">
        <f>ROUND(I344*H344,2)</f>
        <v>0</v>
      </c>
      <c r="BL344" s="5" t="s">
        <v>150</v>
      </c>
      <c r="BM344" s="5" t="s">
        <v>628</v>
      </c>
    </row>
    <row r="345" spans="2:47" s="32" customFormat="1" ht="12.75">
      <c r="B345" s="25"/>
      <c r="D345" s="300" t="s">
        <v>159</v>
      </c>
      <c r="F345" s="214" t="s">
        <v>629</v>
      </c>
      <c r="I345" s="209"/>
      <c r="L345" s="25"/>
      <c r="M345" s="210"/>
      <c r="N345" s="26"/>
      <c r="O345" s="26"/>
      <c r="P345" s="26"/>
      <c r="Q345" s="26"/>
      <c r="R345" s="26"/>
      <c r="S345" s="26"/>
      <c r="T345" s="60"/>
      <c r="AT345" s="5" t="s">
        <v>159</v>
      </c>
      <c r="AU345" s="5" t="s">
        <v>25</v>
      </c>
    </row>
    <row r="346" spans="2:47" s="32" customFormat="1" ht="22.5">
      <c r="B346" s="25"/>
      <c r="D346" s="300" t="s">
        <v>152</v>
      </c>
      <c r="F346" s="301" t="s">
        <v>1027</v>
      </c>
      <c r="I346" s="209"/>
      <c r="L346" s="25"/>
      <c r="M346" s="210"/>
      <c r="N346" s="26"/>
      <c r="O346" s="26"/>
      <c r="P346" s="26"/>
      <c r="Q346" s="26"/>
      <c r="R346" s="26"/>
      <c r="S346" s="26"/>
      <c r="T346" s="60"/>
      <c r="AT346" s="5" t="s">
        <v>152</v>
      </c>
      <c r="AU346" s="5" t="s">
        <v>25</v>
      </c>
    </row>
    <row r="347" spans="2:65" s="32" customFormat="1" ht="16.5" customHeight="1">
      <c r="B347" s="200"/>
      <c r="C347" s="201" t="s">
        <v>500</v>
      </c>
      <c r="D347" s="201" t="s">
        <v>275</v>
      </c>
      <c r="E347" s="202" t="s">
        <v>633</v>
      </c>
      <c r="F347" s="203" t="s">
        <v>634</v>
      </c>
      <c r="G347" s="204" t="s">
        <v>204</v>
      </c>
      <c r="H347" s="205">
        <v>2</v>
      </c>
      <c r="I347" s="206"/>
      <c r="J347" s="207">
        <f>ROUND(I347*H347,2)</f>
        <v>0</v>
      </c>
      <c r="K347" s="203" t="s">
        <v>1525</v>
      </c>
      <c r="L347" s="25"/>
      <c r="M347" s="296" t="s">
        <v>5</v>
      </c>
      <c r="N347" s="297" t="s">
        <v>55</v>
      </c>
      <c r="O347" s="26"/>
      <c r="P347" s="298">
        <f>O347*H347</f>
        <v>0</v>
      </c>
      <c r="Q347" s="298">
        <v>0.072</v>
      </c>
      <c r="R347" s="298">
        <f>Q347*H347</f>
        <v>0.144</v>
      </c>
      <c r="S347" s="298">
        <v>0</v>
      </c>
      <c r="T347" s="299">
        <f>S347*H347</f>
        <v>0</v>
      </c>
      <c r="AR347" s="5" t="s">
        <v>195</v>
      </c>
      <c r="AT347" s="5" t="s">
        <v>275</v>
      </c>
      <c r="AU347" s="5" t="s">
        <v>25</v>
      </c>
      <c r="AY347" s="5" t="s">
        <v>144</v>
      </c>
      <c r="BE347" s="208">
        <f>IF(N347="základní",J347,0)</f>
        <v>0</v>
      </c>
      <c r="BF347" s="208">
        <f>IF(N347="snížená",J347,0)</f>
        <v>0</v>
      </c>
      <c r="BG347" s="208">
        <f>IF(N347="zákl. přenesená",J347,0)</f>
        <v>0</v>
      </c>
      <c r="BH347" s="208">
        <f>IF(N347="sníž. přenesená",J347,0)</f>
        <v>0</v>
      </c>
      <c r="BI347" s="208">
        <f>IF(N347="nulová",J347,0)</f>
        <v>0</v>
      </c>
      <c r="BJ347" s="5" t="s">
        <v>26</v>
      </c>
      <c r="BK347" s="208">
        <f>ROUND(I347*H347,2)</f>
        <v>0</v>
      </c>
      <c r="BL347" s="5" t="s">
        <v>150</v>
      </c>
      <c r="BM347" s="5" t="s">
        <v>635</v>
      </c>
    </row>
    <row r="348" spans="2:47" s="32" customFormat="1" ht="22.5">
      <c r="B348" s="25"/>
      <c r="D348" s="300" t="s">
        <v>159</v>
      </c>
      <c r="F348" s="214" t="s">
        <v>636</v>
      </c>
      <c r="I348" s="209"/>
      <c r="L348" s="25"/>
      <c r="M348" s="210"/>
      <c r="N348" s="26"/>
      <c r="O348" s="26"/>
      <c r="P348" s="26"/>
      <c r="Q348" s="26"/>
      <c r="R348" s="26"/>
      <c r="S348" s="26"/>
      <c r="T348" s="60"/>
      <c r="AT348" s="5" t="s">
        <v>159</v>
      </c>
      <c r="AU348" s="5" t="s">
        <v>25</v>
      </c>
    </row>
    <row r="349" spans="2:47" s="32" customFormat="1" ht="22.5">
      <c r="B349" s="25"/>
      <c r="D349" s="300" t="s">
        <v>152</v>
      </c>
      <c r="F349" s="301" t="s">
        <v>1027</v>
      </c>
      <c r="I349" s="209"/>
      <c r="L349" s="25"/>
      <c r="M349" s="210"/>
      <c r="N349" s="26"/>
      <c r="O349" s="26"/>
      <c r="P349" s="26"/>
      <c r="Q349" s="26"/>
      <c r="R349" s="26"/>
      <c r="S349" s="26"/>
      <c r="T349" s="60"/>
      <c r="AT349" s="5" t="s">
        <v>152</v>
      </c>
      <c r="AU349" s="5" t="s">
        <v>25</v>
      </c>
    </row>
    <row r="350" spans="2:65" s="32" customFormat="1" ht="25.5" customHeight="1">
      <c r="B350" s="200"/>
      <c r="C350" s="201" t="s">
        <v>512</v>
      </c>
      <c r="D350" s="201" t="s">
        <v>146</v>
      </c>
      <c r="E350" s="202" t="s">
        <v>638</v>
      </c>
      <c r="F350" s="203" t="s">
        <v>639</v>
      </c>
      <c r="G350" s="204" t="s">
        <v>204</v>
      </c>
      <c r="H350" s="205">
        <v>208.3</v>
      </c>
      <c r="I350" s="206"/>
      <c r="J350" s="207">
        <f>ROUND(I350*H350,2)</f>
        <v>0</v>
      </c>
      <c r="K350" s="203" t="s">
        <v>1525</v>
      </c>
      <c r="L350" s="25"/>
      <c r="M350" s="296" t="s">
        <v>5</v>
      </c>
      <c r="N350" s="297" t="s">
        <v>55</v>
      </c>
      <c r="O350" s="26"/>
      <c r="P350" s="298">
        <f>O350*H350</f>
        <v>0</v>
      </c>
      <c r="Q350" s="298">
        <v>0.0001</v>
      </c>
      <c r="R350" s="298">
        <f>Q350*H350</f>
        <v>0.02083</v>
      </c>
      <c r="S350" s="298">
        <v>0</v>
      </c>
      <c r="T350" s="299">
        <f>S350*H350</f>
        <v>0</v>
      </c>
      <c r="AR350" s="5" t="s">
        <v>150</v>
      </c>
      <c r="AT350" s="5" t="s">
        <v>146</v>
      </c>
      <c r="AU350" s="5" t="s">
        <v>25</v>
      </c>
      <c r="AY350" s="5" t="s">
        <v>144</v>
      </c>
      <c r="BE350" s="208">
        <f>IF(N350="základní",J350,0)</f>
        <v>0</v>
      </c>
      <c r="BF350" s="208">
        <f>IF(N350="snížená",J350,0)</f>
        <v>0</v>
      </c>
      <c r="BG350" s="208">
        <f>IF(N350="zákl. přenesená",J350,0)</f>
        <v>0</v>
      </c>
      <c r="BH350" s="208">
        <f>IF(N350="sníž. přenesená",J350,0)</f>
        <v>0</v>
      </c>
      <c r="BI350" s="208">
        <f>IF(N350="nulová",J350,0)</f>
        <v>0</v>
      </c>
      <c r="BJ350" s="5" t="s">
        <v>26</v>
      </c>
      <c r="BK350" s="208">
        <f>ROUND(I350*H350,2)</f>
        <v>0</v>
      </c>
      <c r="BL350" s="5" t="s">
        <v>150</v>
      </c>
      <c r="BM350" s="5" t="s">
        <v>640</v>
      </c>
    </row>
    <row r="351" spans="2:47" s="32" customFormat="1" ht="12.75">
      <c r="B351" s="25"/>
      <c r="D351" s="300" t="s">
        <v>159</v>
      </c>
      <c r="F351" s="214" t="s">
        <v>641</v>
      </c>
      <c r="I351" s="209"/>
      <c r="L351" s="25"/>
      <c r="M351" s="210"/>
      <c r="N351" s="26"/>
      <c r="O351" s="26"/>
      <c r="P351" s="26"/>
      <c r="Q351" s="26"/>
      <c r="R351" s="26"/>
      <c r="S351" s="26"/>
      <c r="T351" s="60"/>
      <c r="AT351" s="5" t="s">
        <v>159</v>
      </c>
      <c r="AU351" s="5" t="s">
        <v>25</v>
      </c>
    </row>
    <row r="352" spans="2:47" s="32" customFormat="1" ht="22.5">
      <c r="B352" s="25"/>
      <c r="D352" s="300" t="s">
        <v>152</v>
      </c>
      <c r="F352" s="301" t="s">
        <v>1027</v>
      </c>
      <c r="I352" s="209"/>
      <c r="L352" s="25"/>
      <c r="M352" s="210"/>
      <c r="N352" s="26"/>
      <c r="O352" s="26"/>
      <c r="P352" s="26"/>
      <c r="Q352" s="26"/>
      <c r="R352" s="26"/>
      <c r="S352" s="26"/>
      <c r="T352" s="60"/>
      <c r="AT352" s="5" t="s">
        <v>152</v>
      </c>
      <c r="AU352" s="5" t="s">
        <v>25</v>
      </c>
    </row>
    <row r="353" spans="2:51" s="32" customFormat="1" ht="12.75">
      <c r="B353" s="25"/>
      <c r="D353" s="300" t="s">
        <v>154</v>
      </c>
      <c r="E353" s="5" t="s">
        <v>5</v>
      </c>
      <c r="F353" s="302" t="s">
        <v>1127</v>
      </c>
      <c r="H353" s="303">
        <v>208.3</v>
      </c>
      <c r="I353" s="209"/>
      <c r="L353" s="25"/>
      <c r="M353" s="210"/>
      <c r="N353" s="26"/>
      <c r="O353" s="26"/>
      <c r="P353" s="26"/>
      <c r="Q353" s="26"/>
      <c r="R353" s="26"/>
      <c r="S353" s="26"/>
      <c r="T353" s="60"/>
      <c r="AT353" s="5" t="s">
        <v>154</v>
      </c>
      <c r="AU353" s="5" t="s">
        <v>25</v>
      </c>
      <c r="AV353" s="32" t="s">
        <v>25</v>
      </c>
      <c r="AW353" s="32" t="s">
        <v>47</v>
      </c>
      <c r="AX353" s="32" t="s">
        <v>26</v>
      </c>
      <c r="AY353" s="5" t="s">
        <v>144</v>
      </c>
    </row>
    <row r="354" spans="2:65" s="32" customFormat="1" ht="16.5" customHeight="1">
      <c r="B354" s="200"/>
      <c r="C354" s="201" t="s">
        <v>519</v>
      </c>
      <c r="D354" s="201" t="s">
        <v>146</v>
      </c>
      <c r="E354" s="202" t="s">
        <v>1128</v>
      </c>
      <c r="F354" s="203" t="s">
        <v>1129</v>
      </c>
      <c r="G354" s="204" t="s">
        <v>204</v>
      </c>
      <c r="H354" s="205">
        <v>5.6</v>
      </c>
      <c r="I354" s="206"/>
      <c r="J354" s="207">
        <f>ROUND(I354*H354,2)</f>
        <v>0</v>
      </c>
      <c r="K354" s="203" t="s">
        <v>1525</v>
      </c>
      <c r="L354" s="25"/>
      <c r="M354" s="296" t="s">
        <v>5</v>
      </c>
      <c r="N354" s="297" t="s">
        <v>55</v>
      </c>
      <c r="O354" s="26"/>
      <c r="P354" s="298">
        <f>O354*H354</f>
        <v>0</v>
      </c>
      <c r="Q354" s="298">
        <v>0.00015</v>
      </c>
      <c r="R354" s="298">
        <f>Q354*H354</f>
        <v>0.0008399999999999999</v>
      </c>
      <c r="S354" s="298">
        <v>0</v>
      </c>
      <c r="T354" s="299">
        <f>S354*H354</f>
        <v>0</v>
      </c>
      <c r="AR354" s="5" t="s">
        <v>150</v>
      </c>
      <c r="AT354" s="5" t="s">
        <v>146</v>
      </c>
      <c r="AU354" s="5" t="s">
        <v>25</v>
      </c>
      <c r="AY354" s="5" t="s">
        <v>144</v>
      </c>
      <c r="BE354" s="208">
        <f>IF(N354="základní",J354,0)</f>
        <v>0</v>
      </c>
      <c r="BF354" s="208">
        <f>IF(N354="snížená",J354,0)</f>
        <v>0</v>
      </c>
      <c r="BG354" s="208">
        <f>IF(N354="zákl. přenesená",J354,0)</f>
        <v>0</v>
      </c>
      <c r="BH354" s="208">
        <f>IF(N354="sníž. přenesená",J354,0)</f>
        <v>0</v>
      </c>
      <c r="BI354" s="208">
        <f>IF(N354="nulová",J354,0)</f>
        <v>0</v>
      </c>
      <c r="BJ354" s="5" t="s">
        <v>26</v>
      </c>
      <c r="BK354" s="208">
        <f>ROUND(I354*H354,2)</f>
        <v>0</v>
      </c>
      <c r="BL354" s="5" t="s">
        <v>150</v>
      </c>
      <c r="BM354" s="5" t="s">
        <v>1130</v>
      </c>
    </row>
    <row r="355" spans="2:47" s="32" customFormat="1" ht="22.5">
      <c r="B355" s="25"/>
      <c r="D355" s="300" t="s">
        <v>152</v>
      </c>
      <c r="F355" s="301" t="s">
        <v>1027</v>
      </c>
      <c r="I355" s="209"/>
      <c r="L355" s="25"/>
      <c r="M355" s="210"/>
      <c r="N355" s="26"/>
      <c r="O355" s="26"/>
      <c r="P355" s="26"/>
      <c r="Q355" s="26"/>
      <c r="R355" s="26"/>
      <c r="S355" s="26"/>
      <c r="T355" s="60"/>
      <c r="AT355" s="5" t="s">
        <v>152</v>
      </c>
      <c r="AU355" s="5" t="s">
        <v>25</v>
      </c>
    </row>
    <row r="356" spans="2:51" s="32" customFormat="1" ht="12.75">
      <c r="B356" s="25"/>
      <c r="D356" s="300" t="s">
        <v>154</v>
      </c>
      <c r="E356" s="5" t="s">
        <v>5</v>
      </c>
      <c r="F356" s="302" t="s">
        <v>1131</v>
      </c>
      <c r="H356" s="303">
        <v>5.6</v>
      </c>
      <c r="I356" s="209"/>
      <c r="L356" s="25"/>
      <c r="M356" s="210"/>
      <c r="N356" s="26"/>
      <c r="O356" s="26"/>
      <c r="P356" s="26"/>
      <c r="Q356" s="26"/>
      <c r="R356" s="26"/>
      <c r="S356" s="26"/>
      <c r="T356" s="60"/>
      <c r="AT356" s="5" t="s">
        <v>154</v>
      </c>
      <c r="AU356" s="5" t="s">
        <v>25</v>
      </c>
      <c r="AV356" s="32" t="s">
        <v>25</v>
      </c>
      <c r="AW356" s="32" t="s">
        <v>47</v>
      </c>
      <c r="AX356" s="32" t="s">
        <v>26</v>
      </c>
      <c r="AY356" s="5" t="s">
        <v>144</v>
      </c>
    </row>
    <row r="357" spans="2:65" s="32" customFormat="1" ht="16.5" customHeight="1">
      <c r="B357" s="200"/>
      <c r="C357" s="201" t="s">
        <v>524</v>
      </c>
      <c r="D357" s="201" t="s">
        <v>275</v>
      </c>
      <c r="E357" s="202" t="s">
        <v>644</v>
      </c>
      <c r="F357" s="203" t="s">
        <v>645</v>
      </c>
      <c r="G357" s="204" t="s">
        <v>204</v>
      </c>
      <c r="H357" s="205">
        <v>213.9</v>
      </c>
      <c r="I357" s="206"/>
      <c r="J357" s="207">
        <f>ROUND(I357*H357,2)</f>
        <v>0</v>
      </c>
      <c r="K357" s="203" t="s">
        <v>1525</v>
      </c>
      <c r="L357" s="25"/>
      <c r="M357" s="296" t="s">
        <v>5</v>
      </c>
      <c r="N357" s="297" t="s">
        <v>55</v>
      </c>
      <c r="O357" s="26"/>
      <c r="P357" s="298">
        <f>O357*H357</f>
        <v>0</v>
      </c>
      <c r="Q357" s="298">
        <v>0.136</v>
      </c>
      <c r="R357" s="298">
        <f>Q357*H357</f>
        <v>29.090400000000002</v>
      </c>
      <c r="S357" s="298">
        <v>0</v>
      </c>
      <c r="T357" s="299">
        <f>S357*H357</f>
        <v>0</v>
      </c>
      <c r="AR357" s="5" t="s">
        <v>195</v>
      </c>
      <c r="AT357" s="5" t="s">
        <v>275</v>
      </c>
      <c r="AU357" s="5" t="s">
        <v>25</v>
      </c>
      <c r="AY357" s="5" t="s">
        <v>144</v>
      </c>
      <c r="BE357" s="208">
        <f>IF(N357="základní",J357,0)</f>
        <v>0</v>
      </c>
      <c r="BF357" s="208">
        <f>IF(N357="snížená",J357,0)</f>
        <v>0</v>
      </c>
      <c r="BG357" s="208">
        <f>IF(N357="zákl. přenesená",J357,0)</f>
        <v>0</v>
      </c>
      <c r="BH357" s="208">
        <f>IF(N357="sníž. přenesená",J357,0)</f>
        <v>0</v>
      </c>
      <c r="BI357" s="208">
        <f>IF(N357="nulová",J357,0)</f>
        <v>0</v>
      </c>
      <c r="BJ357" s="5" t="s">
        <v>26</v>
      </c>
      <c r="BK357" s="208">
        <f>ROUND(I357*H357,2)</f>
        <v>0</v>
      </c>
      <c r="BL357" s="5" t="s">
        <v>150</v>
      </c>
      <c r="BM357" s="5" t="s">
        <v>646</v>
      </c>
    </row>
    <row r="358" spans="2:47" s="32" customFormat="1" ht="22.5">
      <c r="B358" s="25"/>
      <c r="D358" s="300" t="s">
        <v>159</v>
      </c>
      <c r="F358" s="214" t="s">
        <v>647</v>
      </c>
      <c r="I358" s="209"/>
      <c r="L358" s="25"/>
      <c r="M358" s="210"/>
      <c r="N358" s="26"/>
      <c r="O358" s="26"/>
      <c r="P358" s="26"/>
      <c r="Q358" s="26"/>
      <c r="R358" s="26"/>
      <c r="S358" s="26"/>
      <c r="T358" s="60"/>
      <c r="AT358" s="5" t="s">
        <v>159</v>
      </c>
      <c r="AU358" s="5" t="s">
        <v>25</v>
      </c>
    </row>
    <row r="359" spans="2:47" s="32" customFormat="1" ht="22.5">
      <c r="B359" s="25"/>
      <c r="D359" s="300" t="s">
        <v>152</v>
      </c>
      <c r="F359" s="301" t="s">
        <v>1027</v>
      </c>
      <c r="I359" s="209"/>
      <c r="L359" s="25"/>
      <c r="M359" s="210"/>
      <c r="N359" s="26"/>
      <c r="O359" s="26"/>
      <c r="P359" s="26"/>
      <c r="Q359" s="26"/>
      <c r="R359" s="26"/>
      <c r="S359" s="26"/>
      <c r="T359" s="60"/>
      <c r="AT359" s="5" t="s">
        <v>152</v>
      </c>
      <c r="AU359" s="5" t="s">
        <v>25</v>
      </c>
    </row>
    <row r="360" spans="2:51" s="32" customFormat="1" ht="12.75">
      <c r="B360" s="25"/>
      <c r="D360" s="300" t="s">
        <v>154</v>
      </c>
      <c r="E360" s="5" t="s">
        <v>5</v>
      </c>
      <c r="F360" s="302" t="s">
        <v>1132</v>
      </c>
      <c r="H360" s="303">
        <v>213.9</v>
      </c>
      <c r="I360" s="209"/>
      <c r="L360" s="25"/>
      <c r="M360" s="210"/>
      <c r="N360" s="26"/>
      <c r="O360" s="26"/>
      <c r="P360" s="26"/>
      <c r="Q360" s="26"/>
      <c r="R360" s="26"/>
      <c r="S360" s="26"/>
      <c r="T360" s="60"/>
      <c r="AT360" s="5" t="s">
        <v>154</v>
      </c>
      <c r="AU360" s="5" t="s">
        <v>25</v>
      </c>
      <c r="AV360" s="32" t="s">
        <v>25</v>
      </c>
      <c r="AW360" s="32" t="s">
        <v>47</v>
      </c>
      <c r="AX360" s="32" t="s">
        <v>26</v>
      </c>
      <c r="AY360" s="5" t="s">
        <v>144</v>
      </c>
    </row>
    <row r="361" spans="2:65" s="32" customFormat="1" ht="25.5" customHeight="1">
      <c r="B361" s="200"/>
      <c r="C361" s="201" t="s">
        <v>529</v>
      </c>
      <c r="D361" s="201" t="s">
        <v>146</v>
      </c>
      <c r="E361" s="202" t="s">
        <v>665</v>
      </c>
      <c r="F361" s="203" t="s">
        <v>666</v>
      </c>
      <c r="G361" s="204" t="s">
        <v>464</v>
      </c>
      <c r="H361" s="205">
        <v>21</v>
      </c>
      <c r="I361" s="206"/>
      <c r="J361" s="207">
        <f>ROUND(I361*H361,2)</f>
        <v>0</v>
      </c>
      <c r="K361" s="203" t="s">
        <v>1525</v>
      </c>
      <c r="L361" s="25"/>
      <c r="M361" s="296" t="s">
        <v>5</v>
      </c>
      <c r="N361" s="297" t="s">
        <v>55</v>
      </c>
      <c r="O361" s="26"/>
      <c r="P361" s="298">
        <f>O361*H361</f>
        <v>0</v>
      </c>
      <c r="Q361" s="298">
        <v>7E-05</v>
      </c>
      <c r="R361" s="298">
        <f>Q361*H361</f>
        <v>0.00147</v>
      </c>
      <c r="S361" s="298">
        <v>0</v>
      </c>
      <c r="T361" s="299">
        <f>S361*H361</f>
        <v>0</v>
      </c>
      <c r="AR361" s="5" t="s">
        <v>150</v>
      </c>
      <c r="AT361" s="5" t="s">
        <v>146</v>
      </c>
      <c r="AU361" s="5" t="s">
        <v>25</v>
      </c>
      <c r="AY361" s="5" t="s">
        <v>144</v>
      </c>
      <c r="BE361" s="208">
        <f>IF(N361="základní",J361,0)</f>
        <v>0</v>
      </c>
      <c r="BF361" s="208">
        <f>IF(N361="snížená",J361,0)</f>
        <v>0</v>
      </c>
      <c r="BG361" s="208">
        <f>IF(N361="zákl. přenesená",J361,0)</f>
        <v>0</v>
      </c>
      <c r="BH361" s="208">
        <f>IF(N361="sníž. přenesená",J361,0)</f>
        <v>0</v>
      </c>
      <c r="BI361" s="208">
        <f>IF(N361="nulová",J361,0)</f>
        <v>0</v>
      </c>
      <c r="BJ361" s="5" t="s">
        <v>26</v>
      </c>
      <c r="BK361" s="208">
        <f>ROUND(I361*H361,2)</f>
        <v>0</v>
      </c>
      <c r="BL361" s="5" t="s">
        <v>150</v>
      </c>
      <c r="BM361" s="5" t="s">
        <v>667</v>
      </c>
    </row>
    <row r="362" spans="2:47" s="32" customFormat="1" ht="12.75">
      <c r="B362" s="25"/>
      <c r="D362" s="300" t="s">
        <v>159</v>
      </c>
      <c r="F362" s="214" t="s">
        <v>668</v>
      </c>
      <c r="I362" s="209"/>
      <c r="L362" s="25"/>
      <c r="M362" s="210"/>
      <c r="N362" s="26"/>
      <c r="O362" s="26"/>
      <c r="P362" s="26"/>
      <c r="Q362" s="26"/>
      <c r="R362" s="26"/>
      <c r="S362" s="26"/>
      <c r="T362" s="60"/>
      <c r="AT362" s="5" t="s">
        <v>159</v>
      </c>
      <c r="AU362" s="5" t="s">
        <v>25</v>
      </c>
    </row>
    <row r="363" spans="2:47" s="32" customFormat="1" ht="22.5">
      <c r="B363" s="25"/>
      <c r="D363" s="300" t="s">
        <v>152</v>
      </c>
      <c r="F363" s="301" t="s">
        <v>1027</v>
      </c>
      <c r="I363" s="209"/>
      <c r="L363" s="25"/>
      <c r="M363" s="210"/>
      <c r="N363" s="26"/>
      <c r="O363" s="26"/>
      <c r="P363" s="26"/>
      <c r="Q363" s="26"/>
      <c r="R363" s="26"/>
      <c r="S363" s="26"/>
      <c r="T363" s="60"/>
      <c r="AT363" s="5" t="s">
        <v>152</v>
      </c>
      <c r="AU363" s="5" t="s">
        <v>25</v>
      </c>
    </row>
    <row r="364" spans="2:51" s="32" customFormat="1" ht="12.75">
      <c r="B364" s="25"/>
      <c r="D364" s="300" t="s">
        <v>154</v>
      </c>
      <c r="E364" s="5" t="s">
        <v>5</v>
      </c>
      <c r="F364" s="302" t="s">
        <v>1133</v>
      </c>
      <c r="H364" s="303">
        <v>21</v>
      </c>
      <c r="I364" s="209"/>
      <c r="L364" s="25"/>
      <c r="M364" s="210"/>
      <c r="N364" s="26"/>
      <c r="O364" s="26"/>
      <c r="P364" s="26"/>
      <c r="Q364" s="26"/>
      <c r="R364" s="26"/>
      <c r="S364" s="26"/>
      <c r="T364" s="60"/>
      <c r="AT364" s="5" t="s">
        <v>154</v>
      </c>
      <c r="AU364" s="5" t="s">
        <v>25</v>
      </c>
      <c r="AV364" s="32" t="s">
        <v>25</v>
      </c>
      <c r="AW364" s="32" t="s">
        <v>47</v>
      </c>
      <c r="AX364" s="32" t="s">
        <v>26</v>
      </c>
      <c r="AY364" s="5" t="s">
        <v>144</v>
      </c>
    </row>
    <row r="365" spans="2:65" s="32" customFormat="1" ht="16.5" customHeight="1">
      <c r="B365" s="200"/>
      <c r="C365" s="201" t="s">
        <v>534</v>
      </c>
      <c r="D365" s="201" t="s">
        <v>275</v>
      </c>
      <c r="E365" s="202" t="s">
        <v>1134</v>
      </c>
      <c r="F365" s="203" t="s">
        <v>1135</v>
      </c>
      <c r="G365" s="204" t="s">
        <v>464</v>
      </c>
      <c r="H365" s="205">
        <v>11</v>
      </c>
      <c r="I365" s="206"/>
      <c r="J365" s="207">
        <f>ROUND(I365*H365,2)</f>
        <v>0</v>
      </c>
      <c r="K365" s="203" t="s">
        <v>1525</v>
      </c>
      <c r="L365" s="25"/>
      <c r="M365" s="296" t="s">
        <v>5</v>
      </c>
      <c r="N365" s="297" t="s">
        <v>55</v>
      </c>
      <c r="O365" s="26"/>
      <c r="P365" s="298">
        <f>O365*H365</f>
        <v>0</v>
      </c>
      <c r="Q365" s="298">
        <v>0.01</v>
      </c>
      <c r="R365" s="298">
        <f>Q365*H365</f>
        <v>0.11</v>
      </c>
      <c r="S365" s="298">
        <v>0</v>
      </c>
      <c r="T365" s="299">
        <f>S365*H365</f>
        <v>0</v>
      </c>
      <c r="AR365" s="5" t="s">
        <v>195</v>
      </c>
      <c r="AT365" s="5" t="s">
        <v>275</v>
      </c>
      <c r="AU365" s="5" t="s">
        <v>25</v>
      </c>
      <c r="AY365" s="5" t="s">
        <v>144</v>
      </c>
      <c r="BE365" s="208">
        <f>IF(N365="základní",J365,0)</f>
        <v>0</v>
      </c>
      <c r="BF365" s="208">
        <f>IF(N365="snížená",J365,0)</f>
        <v>0</v>
      </c>
      <c r="BG365" s="208">
        <f>IF(N365="zákl. přenesená",J365,0)</f>
        <v>0</v>
      </c>
      <c r="BH365" s="208">
        <f>IF(N365="sníž. přenesená",J365,0)</f>
        <v>0</v>
      </c>
      <c r="BI365" s="208">
        <f>IF(N365="nulová",J365,0)</f>
        <v>0</v>
      </c>
      <c r="BJ365" s="5" t="s">
        <v>26</v>
      </c>
      <c r="BK365" s="208">
        <f>ROUND(I365*H365,2)</f>
        <v>0</v>
      </c>
      <c r="BL365" s="5" t="s">
        <v>150</v>
      </c>
      <c r="BM365" s="5" t="s">
        <v>1136</v>
      </c>
    </row>
    <row r="366" spans="2:47" s="32" customFormat="1" ht="12.75">
      <c r="B366" s="25"/>
      <c r="D366" s="300" t="s">
        <v>159</v>
      </c>
      <c r="F366" s="214" t="s">
        <v>1137</v>
      </c>
      <c r="I366" s="209"/>
      <c r="L366" s="25"/>
      <c r="M366" s="210"/>
      <c r="N366" s="26"/>
      <c r="O366" s="26"/>
      <c r="P366" s="26"/>
      <c r="Q366" s="26"/>
      <c r="R366" s="26"/>
      <c r="S366" s="26"/>
      <c r="T366" s="60"/>
      <c r="AT366" s="5" t="s">
        <v>159</v>
      </c>
      <c r="AU366" s="5" t="s">
        <v>25</v>
      </c>
    </row>
    <row r="367" spans="2:47" s="32" customFormat="1" ht="22.5">
      <c r="B367" s="25"/>
      <c r="D367" s="300" t="s">
        <v>152</v>
      </c>
      <c r="F367" s="301" t="s">
        <v>1027</v>
      </c>
      <c r="I367" s="209"/>
      <c r="L367" s="25"/>
      <c r="M367" s="210"/>
      <c r="N367" s="26"/>
      <c r="O367" s="26"/>
      <c r="P367" s="26"/>
      <c r="Q367" s="26"/>
      <c r="R367" s="26"/>
      <c r="S367" s="26"/>
      <c r="T367" s="60"/>
      <c r="AT367" s="5" t="s">
        <v>152</v>
      </c>
      <c r="AU367" s="5" t="s">
        <v>25</v>
      </c>
    </row>
    <row r="368" spans="2:65" s="32" customFormat="1" ht="16.5" customHeight="1">
      <c r="B368" s="200"/>
      <c r="C368" s="201" t="s">
        <v>539</v>
      </c>
      <c r="D368" s="201" t="s">
        <v>275</v>
      </c>
      <c r="E368" s="202" t="s">
        <v>671</v>
      </c>
      <c r="F368" s="203" t="s">
        <v>1138</v>
      </c>
      <c r="G368" s="204" t="s">
        <v>464</v>
      </c>
      <c r="H368" s="205">
        <v>10</v>
      </c>
      <c r="I368" s="206"/>
      <c r="J368" s="207">
        <f>ROUND(I368*H368,2)</f>
        <v>0</v>
      </c>
      <c r="K368" s="203" t="s">
        <v>1525</v>
      </c>
      <c r="L368" s="25"/>
      <c r="M368" s="296" t="s">
        <v>5</v>
      </c>
      <c r="N368" s="297" t="s">
        <v>55</v>
      </c>
      <c r="O368" s="26"/>
      <c r="P368" s="298">
        <f>O368*H368</f>
        <v>0</v>
      </c>
      <c r="Q368" s="298">
        <v>0.003</v>
      </c>
      <c r="R368" s="298">
        <f>Q368*H368</f>
        <v>0.03</v>
      </c>
      <c r="S368" s="298">
        <v>0</v>
      </c>
      <c r="T368" s="299">
        <f>S368*H368</f>
        <v>0</v>
      </c>
      <c r="AR368" s="5" t="s">
        <v>195</v>
      </c>
      <c r="AT368" s="5" t="s">
        <v>275</v>
      </c>
      <c r="AU368" s="5" t="s">
        <v>25</v>
      </c>
      <c r="AY368" s="5" t="s">
        <v>144</v>
      </c>
      <c r="BE368" s="208">
        <f>IF(N368="základní",J368,0)</f>
        <v>0</v>
      </c>
      <c r="BF368" s="208">
        <f>IF(N368="snížená",J368,0)</f>
        <v>0</v>
      </c>
      <c r="BG368" s="208">
        <f>IF(N368="zákl. přenesená",J368,0)</f>
        <v>0</v>
      </c>
      <c r="BH368" s="208">
        <f>IF(N368="sníž. přenesená",J368,0)</f>
        <v>0</v>
      </c>
      <c r="BI368" s="208">
        <f>IF(N368="nulová",J368,0)</f>
        <v>0</v>
      </c>
      <c r="BJ368" s="5" t="s">
        <v>26</v>
      </c>
      <c r="BK368" s="208">
        <f>ROUND(I368*H368,2)</f>
        <v>0</v>
      </c>
      <c r="BL368" s="5" t="s">
        <v>150</v>
      </c>
      <c r="BM368" s="5" t="s">
        <v>1139</v>
      </c>
    </row>
    <row r="369" spans="2:47" s="32" customFormat="1" ht="22.5">
      <c r="B369" s="25"/>
      <c r="D369" s="300" t="s">
        <v>159</v>
      </c>
      <c r="F369" s="214" t="s">
        <v>1140</v>
      </c>
      <c r="I369" s="209"/>
      <c r="L369" s="25"/>
      <c r="M369" s="210"/>
      <c r="N369" s="26"/>
      <c r="O369" s="26"/>
      <c r="P369" s="26"/>
      <c r="Q369" s="26"/>
      <c r="R369" s="26"/>
      <c r="S369" s="26"/>
      <c r="T369" s="60"/>
      <c r="AT369" s="5" t="s">
        <v>159</v>
      </c>
      <c r="AU369" s="5" t="s">
        <v>25</v>
      </c>
    </row>
    <row r="370" spans="2:47" s="32" customFormat="1" ht="22.5">
      <c r="B370" s="25"/>
      <c r="D370" s="300" t="s">
        <v>152</v>
      </c>
      <c r="F370" s="301" t="s">
        <v>1027</v>
      </c>
      <c r="I370" s="209"/>
      <c r="L370" s="25"/>
      <c r="M370" s="210"/>
      <c r="N370" s="26"/>
      <c r="O370" s="26"/>
      <c r="P370" s="26"/>
      <c r="Q370" s="26"/>
      <c r="R370" s="26"/>
      <c r="S370" s="26"/>
      <c r="T370" s="60"/>
      <c r="AT370" s="5" t="s">
        <v>152</v>
      </c>
      <c r="AU370" s="5" t="s">
        <v>25</v>
      </c>
    </row>
    <row r="371" spans="2:65" s="32" customFormat="1" ht="25.5" customHeight="1">
      <c r="B371" s="200"/>
      <c r="C371" s="201" t="s">
        <v>548</v>
      </c>
      <c r="D371" s="201" t="s">
        <v>146</v>
      </c>
      <c r="E371" s="202" t="s">
        <v>682</v>
      </c>
      <c r="F371" s="203" t="s">
        <v>683</v>
      </c>
      <c r="G371" s="204" t="s">
        <v>464</v>
      </c>
      <c r="H371" s="205">
        <v>14</v>
      </c>
      <c r="I371" s="206"/>
      <c r="J371" s="207">
        <f>ROUND(I371*H371,2)</f>
        <v>0</v>
      </c>
      <c r="K371" s="203" t="s">
        <v>1525</v>
      </c>
      <c r="L371" s="25"/>
      <c r="M371" s="296" t="s">
        <v>5</v>
      </c>
      <c r="N371" s="297" t="s">
        <v>55</v>
      </c>
      <c r="O371" s="26"/>
      <c r="P371" s="298">
        <f>O371*H371</f>
        <v>0</v>
      </c>
      <c r="Q371" s="298">
        <v>7E-05</v>
      </c>
      <c r="R371" s="298">
        <f>Q371*H371</f>
        <v>0.00098</v>
      </c>
      <c r="S371" s="298">
        <v>0</v>
      </c>
      <c r="T371" s="299">
        <f>S371*H371</f>
        <v>0</v>
      </c>
      <c r="AR371" s="5" t="s">
        <v>150</v>
      </c>
      <c r="AT371" s="5" t="s">
        <v>146</v>
      </c>
      <c r="AU371" s="5" t="s">
        <v>25</v>
      </c>
      <c r="AY371" s="5" t="s">
        <v>144</v>
      </c>
      <c r="BE371" s="208">
        <f>IF(N371="základní",J371,0)</f>
        <v>0</v>
      </c>
      <c r="BF371" s="208">
        <f>IF(N371="snížená",J371,0)</f>
        <v>0</v>
      </c>
      <c r="BG371" s="208">
        <f>IF(N371="zákl. přenesená",J371,0)</f>
        <v>0</v>
      </c>
      <c r="BH371" s="208">
        <f>IF(N371="sníž. přenesená",J371,0)</f>
        <v>0</v>
      </c>
      <c r="BI371" s="208">
        <f>IF(N371="nulová",J371,0)</f>
        <v>0</v>
      </c>
      <c r="BJ371" s="5" t="s">
        <v>26</v>
      </c>
      <c r="BK371" s="208">
        <f>ROUND(I371*H371,2)</f>
        <v>0</v>
      </c>
      <c r="BL371" s="5" t="s">
        <v>150</v>
      </c>
      <c r="BM371" s="5" t="s">
        <v>684</v>
      </c>
    </row>
    <row r="372" spans="2:47" s="32" customFormat="1" ht="12.75">
      <c r="B372" s="25"/>
      <c r="D372" s="300" t="s">
        <v>159</v>
      </c>
      <c r="F372" s="214" t="s">
        <v>685</v>
      </c>
      <c r="I372" s="209"/>
      <c r="L372" s="25"/>
      <c r="M372" s="210"/>
      <c r="N372" s="26"/>
      <c r="O372" s="26"/>
      <c r="P372" s="26"/>
      <c r="Q372" s="26"/>
      <c r="R372" s="26"/>
      <c r="S372" s="26"/>
      <c r="T372" s="60"/>
      <c r="AT372" s="5" t="s">
        <v>159</v>
      </c>
      <c r="AU372" s="5" t="s">
        <v>25</v>
      </c>
    </row>
    <row r="373" spans="2:47" s="32" customFormat="1" ht="22.5">
      <c r="B373" s="25"/>
      <c r="D373" s="300" t="s">
        <v>152</v>
      </c>
      <c r="F373" s="301" t="s">
        <v>1027</v>
      </c>
      <c r="I373" s="209"/>
      <c r="L373" s="25"/>
      <c r="M373" s="210"/>
      <c r="N373" s="26"/>
      <c r="O373" s="26"/>
      <c r="P373" s="26"/>
      <c r="Q373" s="26"/>
      <c r="R373" s="26"/>
      <c r="S373" s="26"/>
      <c r="T373" s="60"/>
      <c r="AT373" s="5" t="s">
        <v>152</v>
      </c>
      <c r="AU373" s="5" t="s">
        <v>25</v>
      </c>
    </row>
    <row r="374" spans="2:51" s="32" customFormat="1" ht="12.75">
      <c r="B374" s="25"/>
      <c r="D374" s="300" t="s">
        <v>154</v>
      </c>
      <c r="E374" s="5" t="s">
        <v>5</v>
      </c>
      <c r="F374" s="302" t="s">
        <v>1141</v>
      </c>
      <c r="H374" s="303">
        <v>14</v>
      </c>
      <c r="I374" s="209"/>
      <c r="L374" s="25"/>
      <c r="M374" s="210"/>
      <c r="N374" s="26"/>
      <c r="O374" s="26"/>
      <c r="P374" s="26"/>
      <c r="Q374" s="26"/>
      <c r="R374" s="26"/>
      <c r="S374" s="26"/>
      <c r="T374" s="60"/>
      <c r="AT374" s="5" t="s">
        <v>154</v>
      </c>
      <c r="AU374" s="5" t="s">
        <v>25</v>
      </c>
      <c r="AV374" s="32" t="s">
        <v>25</v>
      </c>
      <c r="AW374" s="32" t="s">
        <v>47</v>
      </c>
      <c r="AX374" s="32" t="s">
        <v>26</v>
      </c>
      <c r="AY374" s="5" t="s">
        <v>144</v>
      </c>
    </row>
    <row r="375" spans="2:65" s="32" customFormat="1" ht="16.5" customHeight="1">
      <c r="B375" s="200"/>
      <c r="C375" s="201" t="s">
        <v>553</v>
      </c>
      <c r="D375" s="201" t="s">
        <v>275</v>
      </c>
      <c r="E375" s="202" t="s">
        <v>1142</v>
      </c>
      <c r="F375" s="203" t="s">
        <v>1143</v>
      </c>
      <c r="G375" s="204" t="s">
        <v>464</v>
      </c>
      <c r="H375" s="205">
        <v>9</v>
      </c>
      <c r="I375" s="206"/>
      <c r="J375" s="207">
        <f>ROUND(I375*H375,2)</f>
        <v>0</v>
      </c>
      <c r="K375" s="203" t="s">
        <v>1525</v>
      </c>
      <c r="L375" s="25"/>
      <c r="M375" s="296" t="s">
        <v>5</v>
      </c>
      <c r="N375" s="297" t="s">
        <v>55</v>
      </c>
      <c r="O375" s="26"/>
      <c r="P375" s="298">
        <f>O375*H375</f>
        <v>0</v>
      </c>
      <c r="Q375" s="298">
        <v>0.015</v>
      </c>
      <c r="R375" s="298">
        <f>Q375*H375</f>
        <v>0.135</v>
      </c>
      <c r="S375" s="298">
        <v>0</v>
      </c>
      <c r="T375" s="299">
        <f>S375*H375</f>
        <v>0</v>
      </c>
      <c r="AR375" s="5" t="s">
        <v>195</v>
      </c>
      <c r="AT375" s="5" t="s">
        <v>275</v>
      </c>
      <c r="AU375" s="5" t="s">
        <v>25</v>
      </c>
      <c r="AY375" s="5" t="s">
        <v>144</v>
      </c>
      <c r="BE375" s="208">
        <f>IF(N375="základní",J375,0)</f>
        <v>0</v>
      </c>
      <c r="BF375" s="208">
        <f>IF(N375="snížená",J375,0)</f>
        <v>0</v>
      </c>
      <c r="BG375" s="208">
        <f>IF(N375="zákl. přenesená",J375,0)</f>
        <v>0</v>
      </c>
      <c r="BH375" s="208">
        <f>IF(N375="sníž. přenesená",J375,0)</f>
        <v>0</v>
      </c>
      <c r="BI375" s="208">
        <f>IF(N375="nulová",J375,0)</f>
        <v>0</v>
      </c>
      <c r="BJ375" s="5" t="s">
        <v>26</v>
      </c>
      <c r="BK375" s="208">
        <f>ROUND(I375*H375,2)</f>
        <v>0</v>
      </c>
      <c r="BL375" s="5" t="s">
        <v>150</v>
      </c>
      <c r="BM375" s="5" t="s">
        <v>1144</v>
      </c>
    </row>
    <row r="376" spans="2:47" s="32" customFormat="1" ht="12.75">
      <c r="B376" s="25"/>
      <c r="D376" s="300" t="s">
        <v>159</v>
      </c>
      <c r="F376" s="214" t="s">
        <v>1145</v>
      </c>
      <c r="I376" s="209"/>
      <c r="L376" s="25"/>
      <c r="M376" s="210"/>
      <c r="N376" s="26"/>
      <c r="O376" s="26"/>
      <c r="P376" s="26"/>
      <c r="Q376" s="26"/>
      <c r="R376" s="26"/>
      <c r="S376" s="26"/>
      <c r="T376" s="60"/>
      <c r="AT376" s="5" t="s">
        <v>159</v>
      </c>
      <c r="AU376" s="5" t="s">
        <v>25</v>
      </c>
    </row>
    <row r="377" spans="2:47" s="32" customFormat="1" ht="22.5">
      <c r="B377" s="25"/>
      <c r="D377" s="300" t="s">
        <v>152</v>
      </c>
      <c r="F377" s="301" t="s">
        <v>1027</v>
      </c>
      <c r="I377" s="209"/>
      <c r="L377" s="25"/>
      <c r="M377" s="210"/>
      <c r="N377" s="26"/>
      <c r="O377" s="26"/>
      <c r="P377" s="26"/>
      <c r="Q377" s="26"/>
      <c r="R377" s="26"/>
      <c r="S377" s="26"/>
      <c r="T377" s="60"/>
      <c r="AT377" s="5" t="s">
        <v>152</v>
      </c>
      <c r="AU377" s="5" t="s">
        <v>25</v>
      </c>
    </row>
    <row r="378" spans="2:65" s="32" customFormat="1" ht="16.5" customHeight="1">
      <c r="B378" s="200"/>
      <c r="C378" s="201" t="s">
        <v>558</v>
      </c>
      <c r="D378" s="201" t="s">
        <v>275</v>
      </c>
      <c r="E378" s="202" t="s">
        <v>688</v>
      </c>
      <c r="F378" s="203" t="s">
        <v>1146</v>
      </c>
      <c r="G378" s="204" t="s">
        <v>464</v>
      </c>
      <c r="H378" s="205">
        <v>5</v>
      </c>
      <c r="I378" s="206"/>
      <c r="J378" s="207">
        <f>ROUND(I378*H378,2)</f>
        <v>0</v>
      </c>
      <c r="K378" s="203" t="s">
        <v>1525</v>
      </c>
      <c r="L378" s="25"/>
      <c r="M378" s="296" t="s">
        <v>5</v>
      </c>
      <c r="N378" s="297" t="s">
        <v>55</v>
      </c>
      <c r="O378" s="26"/>
      <c r="P378" s="298">
        <f>O378*H378</f>
        <v>0</v>
      </c>
      <c r="Q378" s="298">
        <v>0.004</v>
      </c>
      <c r="R378" s="298">
        <f>Q378*H378</f>
        <v>0.02</v>
      </c>
      <c r="S378" s="298">
        <v>0</v>
      </c>
      <c r="T378" s="299">
        <f>S378*H378</f>
        <v>0</v>
      </c>
      <c r="AR378" s="5" t="s">
        <v>195</v>
      </c>
      <c r="AT378" s="5" t="s">
        <v>275</v>
      </c>
      <c r="AU378" s="5" t="s">
        <v>25</v>
      </c>
      <c r="AY378" s="5" t="s">
        <v>144</v>
      </c>
      <c r="BE378" s="208">
        <f>IF(N378="základní",J378,0)</f>
        <v>0</v>
      </c>
      <c r="BF378" s="208">
        <f>IF(N378="snížená",J378,0)</f>
        <v>0</v>
      </c>
      <c r="BG378" s="208">
        <f>IF(N378="zákl. přenesená",J378,0)</f>
        <v>0</v>
      </c>
      <c r="BH378" s="208">
        <f>IF(N378="sníž. přenesená",J378,0)</f>
        <v>0</v>
      </c>
      <c r="BI378" s="208">
        <f>IF(N378="nulová",J378,0)</f>
        <v>0</v>
      </c>
      <c r="BJ378" s="5" t="s">
        <v>26</v>
      </c>
      <c r="BK378" s="208">
        <f>ROUND(I378*H378,2)</f>
        <v>0</v>
      </c>
      <c r="BL378" s="5" t="s">
        <v>150</v>
      </c>
      <c r="BM378" s="5" t="s">
        <v>1147</v>
      </c>
    </row>
    <row r="379" spans="2:47" s="32" customFormat="1" ht="22.5">
      <c r="B379" s="25"/>
      <c r="D379" s="300" t="s">
        <v>159</v>
      </c>
      <c r="F379" s="214" t="s">
        <v>691</v>
      </c>
      <c r="I379" s="209"/>
      <c r="L379" s="25"/>
      <c r="M379" s="210"/>
      <c r="N379" s="26"/>
      <c r="O379" s="26"/>
      <c r="P379" s="26"/>
      <c r="Q379" s="26"/>
      <c r="R379" s="26"/>
      <c r="S379" s="26"/>
      <c r="T379" s="60"/>
      <c r="AT379" s="5" t="s">
        <v>159</v>
      </c>
      <c r="AU379" s="5" t="s">
        <v>25</v>
      </c>
    </row>
    <row r="380" spans="2:47" s="32" customFormat="1" ht="22.5">
      <c r="B380" s="25"/>
      <c r="D380" s="300" t="s">
        <v>152</v>
      </c>
      <c r="F380" s="301" t="s">
        <v>1027</v>
      </c>
      <c r="I380" s="209"/>
      <c r="L380" s="25"/>
      <c r="M380" s="210"/>
      <c r="N380" s="26"/>
      <c r="O380" s="26"/>
      <c r="P380" s="26"/>
      <c r="Q380" s="26"/>
      <c r="R380" s="26"/>
      <c r="S380" s="26"/>
      <c r="T380" s="60"/>
      <c r="AT380" s="5" t="s">
        <v>152</v>
      </c>
      <c r="AU380" s="5" t="s">
        <v>25</v>
      </c>
    </row>
    <row r="381" spans="2:65" s="32" customFormat="1" ht="25.5" customHeight="1">
      <c r="B381" s="200"/>
      <c r="C381" s="201" t="s">
        <v>563</v>
      </c>
      <c r="D381" s="201" t="s">
        <v>146</v>
      </c>
      <c r="E381" s="202" t="s">
        <v>713</v>
      </c>
      <c r="F381" s="203" t="s">
        <v>714</v>
      </c>
      <c r="G381" s="204" t="s">
        <v>464</v>
      </c>
      <c r="H381" s="205">
        <v>15</v>
      </c>
      <c r="I381" s="206"/>
      <c r="J381" s="207">
        <f>ROUND(I381*H381,2)</f>
        <v>0</v>
      </c>
      <c r="K381" s="203" t="s">
        <v>1525</v>
      </c>
      <c r="L381" s="25"/>
      <c r="M381" s="296" t="s">
        <v>5</v>
      </c>
      <c r="N381" s="297" t="s">
        <v>55</v>
      </c>
      <c r="O381" s="26"/>
      <c r="P381" s="298">
        <f>O381*H381</f>
        <v>0</v>
      </c>
      <c r="Q381" s="298">
        <v>0.00016</v>
      </c>
      <c r="R381" s="298">
        <f>Q381*H381</f>
        <v>0.0024000000000000002</v>
      </c>
      <c r="S381" s="298">
        <v>0</v>
      </c>
      <c r="T381" s="299">
        <f>S381*H381</f>
        <v>0</v>
      </c>
      <c r="AR381" s="5" t="s">
        <v>150</v>
      </c>
      <c r="AT381" s="5" t="s">
        <v>146</v>
      </c>
      <c r="AU381" s="5" t="s">
        <v>25</v>
      </c>
      <c r="AY381" s="5" t="s">
        <v>144</v>
      </c>
      <c r="BE381" s="208">
        <f>IF(N381="základní",J381,0)</f>
        <v>0</v>
      </c>
      <c r="BF381" s="208">
        <f>IF(N381="snížená",J381,0)</f>
        <v>0</v>
      </c>
      <c r="BG381" s="208">
        <f>IF(N381="zákl. přenesená",J381,0)</f>
        <v>0</v>
      </c>
      <c r="BH381" s="208">
        <f>IF(N381="sníž. přenesená",J381,0)</f>
        <v>0</v>
      </c>
      <c r="BI381" s="208">
        <f>IF(N381="nulová",J381,0)</f>
        <v>0</v>
      </c>
      <c r="BJ381" s="5" t="s">
        <v>26</v>
      </c>
      <c r="BK381" s="208">
        <f>ROUND(I381*H381,2)</f>
        <v>0</v>
      </c>
      <c r="BL381" s="5" t="s">
        <v>150</v>
      </c>
      <c r="BM381" s="5" t="s">
        <v>715</v>
      </c>
    </row>
    <row r="382" spans="2:47" s="32" customFormat="1" ht="12.75">
      <c r="B382" s="25"/>
      <c r="D382" s="300" t="s">
        <v>159</v>
      </c>
      <c r="F382" s="214" t="s">
        <v>716</v>
      </c>
      <c r="I382" s="209"/>
      <c r="L382" s="25"/>
      <c r="M382" s="210"/>
      <c r="N382" s="26"/>
      <c r="O382" s="26"/>
      <c r="P382" s="26"/>
      <c r="Q382" s="26"/>
      <c r="R382" s="26"/>
      <c r="S382" s="26"/>
      <c r="T382" s="60"/>
      <c r="AT382" s="5" t="s">
        <v>159</v>
      </c>
      <c r="AU382" s="5" t="s">
        <v>25</v>
      </c>
    </row>
    <row r="383" spans="2:47" s="32" customFormat="1" ht="22.5">
      <c r="B383" s="25"/>
      <c r="D383" s="300" t="s">
        <v>152</v>
      </c>
      <c r="F383" s="301" t="s">
        <v>1027</v>
      </c>
      <c r="I383" s="209"/>
      <c r="L383" s="25"/>
      <c r="M383" s="210"/>
      <c r="N383" s="26"/>
      <c r="O383" s="26"/>
      <c r="P383" s="26"/>
      <c r="Q383" s="26"/>
      <c r="R383" s="26"/>
      <c r="S383" s="26"/>
      <c r="T383" s="60"/>
      <c r="AT383" s="5" t="s">
        <v>152</v>
      </c>
      <c r="AU383" s="5" t="s">
        <v>25</v>
      </c>
    </row>
    <row r="384" spans="2:51" s="32" customFormat="1" ht="12.75">
      <c r="B384" s="25"/>
      <c r="D384" s="300" t="s">
        <v>154</v>
      </c>
      <c r="E384" s="5" t="s">
        <v>5</v>
      </c>
      <c r="F384" s="302" t="s">
        <v>1148</v>
      </c>
      <c r="H384" s="303">
        <v>15</v>
      </c>
      <c r="I384" s="209"/>
      <c r="L384" s="25"/>
      <c r="M384" s="210"/>
      <c r="N384" s="26"/>
      <c r="O384" s="26"/>
      <c r="P384" s="26"/>
      <c r="Q384" s="26"/>
      <c r="R384" s="26"/>
      <c r="S384" s="26"/>
      <c r="T384" s="60"/>
      <c r="AT384" s="5" t="s">
        <v>154</v>
      </c>
      <c r="AU384" s="5" t="s">
        <v>25</v>
      </c>
      <c r="AV384" s="32" t="s">
        <v>25</v>
      </c>
      <c r="AW384" s="32" t="s">
        <v>47</v>
      </c>
      <c r="AX384" s="32" t="s">
        <v>26</v>
      </c>
      <c r="AY384" s="5" t="s">
        <v>144</v>
      </c>
    </row>
    <row r="385" spans="2:65" s="32" customFormat="1" ht="16.5" customHeight="1">
      <c r="B385" s="200"/>
      <c r="C385" s="201" t="s">
        <v>569</v>
      </c>
      <c r="D385" s="201" t="s">
        <v>275</v>
      </c>
      <c r="E385" s="202" t="s">
        <v>719</v>
      </c>
      <c r="F385" s="203" t="s">
        <v>1149</v>
      </c>
      <c r="G385" s="204" t="s">
        <v>464</v>
      </c>
      <c r="H385" s="205">
        <v>5</v>
      </c>
      <c r="I385" s="206"/>
      <c r="J385" s="207">
        <f>ROUND(I385*H385,2)</f>
        <v>0</v>
      </c>
      <c r="K385" s="203" t="s">
        <v>1525</v>
      </c>
      <c r="L385" s="25"/>
      <c r="M385" s="296" t="s">
        <v>5</v>
      </c>
      <c r="N385" s="297" t="s">
        <v>55</v>
      </c>
      <c r="O385" s="26"/>
      <c r="P385" s="298">
        <f>O385*H385</f>
        <v>0</v>
      </c>
      <c r="Q385" s="298">
        <v>0.145</v>
      </c>
      <c r="R385" s="298">
        <f>Q385*H385</f>
        <v>0.725</v>
      </c>
      <c r="S385" s="298">
        <v>0</v>
      </c>
      <c r="T385" s="299">
        <f>S385*H385</f>
        <v>0</v>
      </c>
      <c r="AR385" s="5" t="s">
        <v>195</v>
      </c>
      <c r="AT385" s="5" t="s">
        <v>275</v>
      </c>
      <c r="AU385" s="5" t="s">
        <v>25</v>
      </c>
      <c r="AY385" s="5" t="s">
        <v>144</v>
      </c>
      <c r="BE385" s="208">
        <f>IF(N385="základní",J385,0)</f>
        <v>0</v>
      </c>
      <c r="BF385" s="208">
        <f>IF(N385="snížená",J385,0)</f>
        <v>0</v>
      </c>
      <c r="BG385" s="208">
        <f>IF(N385="zákl. přenesená",J385,0)</f>
        <v>0</v>
      </c>
      <c r="BH385" s="208">
        <f>IF(N385="sníž. přenesená",J385,0)</f>
        <v>0</v>
      </c>
      <c r="BI385" s="208">
        <f>IF(N385="nulová",J385,0)</f>
        <v>0</v>
      </c>
      <c r="BJ385" s="5" t="s">
        <v>26</v>
      </c>
      <c r="BK385" s="208">
        <f>ROUND(I385*H385,2)</f>
        <v>0</v>
      </c>
      <c r="BL385" s="5" t="s">
        <v>150</v>
      </c>
      <c r="BM385" s="5" t="s">
        <v>721</v>
      </c>
    </row>
    <row r="386" spans="2:47" s="32" customFormat="1" ht="12.75">
      <c r="B386" s="25"/>
      <c r="D386" s="300" t="s">
        <v>159</v>
      </c>
      <c r="F386" s="214" t="s">
        <v>722</v>
      </c>
      <c r="I386" s="209"/>
      <c r="L386" s="25"/>
      <c r="M386" s="210"/>
      <c r="N386" s="26"/>
      <c r="O386" s="26"/>
      <c r="P386" s="26"/>
      <c r="Q386" s="26"/>
      <c r="R386" s="26"/>
      <c r="S386" s="26"/>
      <c r="T386" s="60"/>
      <c r="AT386" s="5" t="s">
        <v>159</v>
      </c>
      <c r="AU386" s="5" t="s">
        <v>25</v>
      </c>
    </row>
    <row r="387" spans="2:47" s="32" customFormat="1" ht="22.5">
      <c r="B387" s="25"/>
      <c r="D387" s="300" t="s">
        <v>152</v>
      </c>
      <c r="F387" s="301" t="s">
        <v>1027</v>
      </c>
      <c r="I387" s="209"/>
      <c r="L387" s="25"/>
      <c r="M387" s="210"/>
      <c r="N387" s="26"/>
      <c r="O387" s="26"/>
      <c r="P387" s="26"/>
      <c r="Q387" s="26"/>
      <c r="R387" s="26"/>
      <c r="S387" s="26"/>
      <c r="T387" s="60"/>
      <c r="AT387" s="5" t="s">
        <v>152</v>
      </c>
      <c r="AU387" s="5" t="s">
        <v>25</v>
      </c>
    </row>
    <row r="388" spans="2:65" s="32" customFormat="1" ht="16.5" customHeight="1">
      <c r="B388" s="200"/>
      <c r="C388" s="201" t="s">
        <v>574</v>
      </c>
      <c r="D388" s="201" t="s">
        <v>275</v>
      </c>
      <c r="E388" s="202" t="s">
        <v>724</v>
      </c>
      <c r="F388" s="203" t="s">
        <v>1150</v>
      </c>
      <c r="G388" s="204" t="s">
        <v>464</v>
      </c>
      <c r="H388" s="205">
        <v>10</v>
      </c>
      <c r="I388" s="206"/>
      <c r="J388" s="207">
        <f>ROUND(I388*H388,2)</f>
        <v>0</v>
      </c>
      <c r="K388" s="203" t="s">
        <v>1525</v>
      </c>
      <c r="L388" s="25"/>
      <c r="M388" s="296" t="s">
        <v>5</v>
      </c>
      <c r="N388" s="297" t="s">
        <v>55</v>
      </c>
      <c r="O388" s="26"/>
      <c r="P388" s="298">
        <f>O388*H388</f>
        <v>0</v>
      </c>
      <c r="Q388" s="298">
        <v>0.145</v>
      </c>
      <c r="R388" s="298">
        <f>Q388*H388</f>
        <v>1.45</v>
      </c>
      <c r="S388" s="298">
        <v>0</v>
      </c>
      <c r="T388" s="299">
        <f>S388*H388</f>
        <v>0</v>
      </c>
      <c r="AR388" s="5" t="s">
        <v>195</v>
      </c>
      <c r="AT388" s="5" t="s">
        <v>275</v>
      </c>
      <c r="AU388" s="5" t="s">
        <v>25</v>
      </c>
      <c r="AY388" s="5" t="s">
        <v>144</v>
      </c>
      <c r="BE388" s="208">
        <f>IF(N388="základní",J388,0)</f>
        <v>0</v>
      </c>
      <c r="BF388" s="208">
        <f>IF(N388="snížená",J388,0)</f>
        <v>0</v>
      </c>
      <c r="BG388" s="208">
        <f>IF(N388="zákl. přenesená",J388,0)</f>
        <v>0</v>
      </c>
      <c r="BH388" s="208">
        <f>IF(N388="sníž. přenesená",J388,0)</f>
        <v>0</v>
      </c>
      <c r="BI388" s="208">
        <f>IF(N388="nulová",J388,0)</f>
        <v>0</v>
      </c>
      <c r="BJ388" s="5" t="s">
        <v>26</v>
      </c>
      <c r="BK388" s="208">
        <f>ROUND(I388*H388,2)</f>
        <v>0</v>
      </c>
      <c r="BL388" s="5" t="s">
        <v>150</v>
      </c>
      <c r="BM388" s="5" t="s">
        <v>1151</v>
      </c>
    </row>
    <row r="389" spans="2:47" s="32" customFormat="1" ht="12.75">
      <c r="B389" s="25"/>
      <c r="D389" s="300" t="s">
        <v>159</v>
      </c>
      <c r="F389" s="214" t="s">
        <v>727</v>
      </c>
      <c r="I389" s="209"/>
      <c r="L389" s="25"/>
      <c r="M389" s="210"/>
      <c r="N389" s="26"/>
      <c r="O389" s="26"/>
      <c r="P389" s="26"/>
      <c r="Q389" s="26"/>
      <c r="R389" s="26"/>
      <c r="S389" s="26"/>
      <c r="T389" s="60"/>
      <c r="AT389" s="5" t="s">
        <v>159</v>
      </c>
      <c r="AU389" s="5" t="s">
        <v>25</v>
      </c>
    </row>
    <row r="390" spans="2:47" s="32" customFormat="1" ht="22.5">
      <c r="B390" s="25"/>
      <c r="D390" s="300" t="s">
        <v>152</v>
      </c>
      <c r="F390" s="301" t="s">
        <v>1027</v>
      </c>
      <c r="I390" s="209"/>
      <c r="L390" s="25"/>
      <c r="M390" s="210"/>
      <c r="N390" s="26"/>
      <c r="O390" s="26"/>
      <c r="P390" s="26"/>
      <c r="Q390" s="26"/>
      <c r="R390" s="26"/>
      <c r="S390" s="26"/>
      <c r="T390" s="60"/>
      <c r="AT390" s="5" t="s">
        <v>152</v>
      </c>
      <c r="AU390" s="5" t="s">
        <v>25</v>
      </c>
    </row>
    <row r="391" spans="2:65" s="32" customFormat="1" ht="25.5" customHeight="1">
      <c r="B391" s="200"/>
      <c r="C391" s="201" t="s">
        <v>580</v>
      </c>
      <c r="D391" s="201" t="s">
        <v>146</v>
      </c>
      <c r="E391" s="202" t="s">
        <v>745</v>
      </c>
      <c r="F391" s="203" t="s">
        <v>746</v>
      </c>
      <c r="G391" s="204" t="s">
        <v>464</v>
      </c>
      <c r="H391" s="205">
        <v>10</v>
      </c>
      <c r="I391" s="206"/>
      <c r="J391" s="207">
        <f>ROUND(I391*H391,2)</f>
        <v>0</v>
      </c>
      <c r="K391" s="203" t="s">
        <v>1525</v>
      </c>
      <c r="L391" s="25"/>
      <c r="M391" s="296" t="s">
        <v>5</v>
      </c>
      <c r="N391" s="297" t="s">
        <v>55</v>
      </c>
      <c r="O391" s="26"/>
      <c r="P391" s="298">
        <f>O391*H391</f>
        <v>0</v>
      </c>
      <c r="Q391" s="298">
        <v>0.00702</v>
      </c>
      <c r="R391" s="298">
        <f>Q391*H391</f>
        <v>0.0702</v>
      </c>
      <c r="S391" s="298">
        <v>0</v>
      </c>
      <c r="T391" s="299">
        <f>S391*H391</f>
        <v>0</v>
      </c>
      <c r="AR391" s="5" t="s">
        <v>150</v>
      </c>
      <c r="AT391" s="5" t="s">
        <v>146</v>
      </c>
      <c r="AU391" s="5" t="s">
        <v>25</v>
      </c>
      <c r="AY391" s="5" t="s">
        <v>144</v>
      </c>
      <c r="BE391" s="208">
        <f>IF(N391="základní",J391,0)</f>
        <v>0</v>
      </c>
      <c r="BF391" s="208">
        <f>IF(N391="snížená",J391,0)</f>
        <v>0</v>
      </c>
      <c r="BG391" s="208">
        <f>IF(N391="zákl. přenesená",J391,0)</f>
        <v>0</v>
      </c>
      <c r="BH391" s="208">
        <f>IF(N391="sníž. přenesená",J391,0)</f>
        <v>0</v>
      </c>
      <c r="BI391" s="208">
        <f>IF(N391="nulová",J391,0)</f>
        <v>0</v>
      </c>
      <c r="BJ391" s="5" t="s">
        <v>26</v>
      </c>
      <c r="BK391" s="208">
        <f>ROUND(I391*H391,2)</f>
        <v>0</v>
      </c>
      <c r="BL391" s="5" t="s">
        <v>150</v>
      </c>
      <c r="BM391" s="5" t="s">
        <v>747</v>
      </c>
    </row>
    <row r="392" spans="2:47" s="32" customFormat="1" ht="12.75">
      <c r="B392" s="25"/>
      <c r="D392" s="300" t="s">
        <v>159</v>
      </c>
      <c r="F392" s="214" t="s">
        <v>748</v>
      </c>
      <c r="I392" s="209"/>
      <c r="L392" s="25"/>
      <c r="M392" s="210"/>
      <c r="N392" s="26"/>
      <c r="O392" s="26"/>
      <c r="P392" s="26"/>
      <c r="Q392" s="26"/>
      <c r="R392" s="26"/>
      <c r="S392" s="26"/>
      <c r="T392" s="60"/>
      <c r="AT392" s="5" t="s">
        <v>159</v>
      </c>
      <c r="AU392" s="5" t="s">
        <v>25</v>
      </c>
    </row>
    <row r="393" spans="2:47" s="32" customFormat="1" ht="22.5">
      <c r="B393" s="25"/>
      <c r="D393" s="300" t="s">
        <v>152</v>
      </c>
      <c r="F393" s="301" t="s">
        <v>1027</v>
      </c>
      <c r="I393" s="209"/>
      <c r="L393" s="25"/>
      <c r="M393" s="210"/>
      <c r="N393" s="26"/>
      <c r="O393" s="26"/>
      <c r="P393" s="26"/>
      <c r="Q393" s="26"/>
      <c r="R393" s="26"/>
      <c r="S393" s="26"/>
      <c r="T393" s="60"/>
      <c r="AT393" s="5" t="s">
        <v>152</v>
      </c>
      <c r="AU393" s="5" t="s">
        <v>25</v>
      </c>
    </row>
    <row r="394" spans="2:65" s="32" customFormat="1" ht="25.5" customHeight="1">
      <c r="B394" s="200"/>
      <c r="C394" s="201" t="s">
        <v>585</v>
      </c>
      <c r="D394" s="201" t="s">
        <v>275</v>
      </c>
      <c r="E394" s="202" t="s">
        <v>751</v>
      </c>
      <c r="F394" s="203" t="s">
        <v>752</v>
      </c>
      <c r="G394" s="204" t="s">
        <v>464</v>
      </c>
      <c r="H394" s="205">
        <v>10</v>
      </c>
      <c r="I394" s="206"/>
      <c r="J394" s="207">
        <f>ROUND(I394*H394,2)</f>
        <v>0</v>
      </c>
      <c r="K394" s="203" t="s">
        <v>1525</v>
      </c>
      <c r="L394" s="25"/>
      <c r="M394" s="296" t="s">
        <v>5</v>
      </c>
      <c r="N394" s="297" t="s">
        <v>55</v>
      </c>
      <c r="O394" s="26"/>
      <c r="P394" s="298">
        <f>O394*H394</f>
        <v>0</v>
      </c>
      <c r="Q394" s="298">
        <v>0.124</v>
      </c>
      <c r="R394" s="298">
        <f>Q394*H394</f>
        <v>1.24</v>
      </c>
      <c r="S394" s="298">
        <v>0</v>
      </c>
      <c r="T394" s="299">
        <f>S394*H394</f>
        <v>0</v>
      </c>
      <c r="AR394" s="5" t="s">
        <v>195</v>
      </c>
      <c r="AT394" s="5" t="s">
        <v>275</v>
      </c>
      <c r="AU394" s="5" t="s">
        <v>25</v>
      </c>
      <c r="AY394" s="5" t="s">
        <v>144</v>
      </c>
      <c r="BE394" s="208">
        <f>IF(N394="základní",J394,0)</f>
        <v>0</v>
      </c>
      <c r="BF394" s="208">
        <f>IF(N394="snížená",J394,0)</f>
        <v>0</v>
      </c>
      <c r="BG394" s="208">
        <f>IF(N394="zákl. přenesená",J394,0)</f>
        <v>0</v>
      </c>
      <c r="BH394" s="208">
        <f>IF(N394="sníž. přenesená",J394,0)</f>
        <v>0</v>
      </c>
      <c r="BI394" s="208">
        <f>IF(N394="nulová",J394,0)</f>
        <v>0</v>
      </c>
      <c r="BJ394" s="5" t="s">
        <v>26</v>
      </c>
      <c r="BK394" s="208">
        <f>ROUND(I394*H394,2)</f>
        <v>0</v>
      </c>
      <c r="BL394" s="5" t="s">
        <v>150</v>
      </c>
      <c r="BM394" s="5" t="s">
        <v>753</v>
      </c>
    </row>
    <row r="395" spans="2:47" s="32" customFormat="1" ht="22.5">
      <c r="B395" s="25"/>
      <c r="D395" s="300" t="s">
        <v>152</v>
      </c>
      <c r="F395" s="301" t="s">
        <v>1027</v>
      </c>
      <c r="I395" s="209"/>
      <c r="L395" s="25"/>
      <c r="M395" s="210"/>
      <c r="N395" s="26"/>
      <c r="O395" s="26"/>
      <c r="P395" s="26"/>
      <c r="Q395" s="26"/>
      <c r="R395" s="26"/>
      <c r="S395" s="26"/>
      <c r="T395" s="60"/>
      <c r="AT395" s="5" t="s">
        <v>152</v>
      </c>
      <c r="AU395" s="5" t="s">
        <v>25</v>
      </c>
    </row>
    <row r="396" spans="2:65" s="32" customFormat="1" ht="51" customHeight="1">
      <c r="B396" s="200"/>
      <c r="C396" s="201" t="s">
        <v>591</v>
      </c>
      <c r="D396" s="201" t="s">
        <v>146</v>
      </c>
      <c r="E396" s="202" t="s">
        <v>760</v>
      </c>
      <c r="F396" s="203" t="s">
        <v>1152</v>
      </c>
      <c r="G396" s="204" t="s">
        <v>298</v>
      </c>
      <c r="H396" s="205">
        <v>1</v>
      </c>
      <c r="I396" s="206"/>
      <c r="J396" s="207">
        <f>ROUND(I396*H396,2)</f>
        <v>0</v>
      </c>
      <c r="K396" s="203" t="s">
        <v>1525</v>
      </c>
      <c r="L396" s="25"/>
      <c r="M396" s="296" t="s">
        <v>5</v>
      </c>
      <c r="N396" s="297" t="s">
        <v>55</v>
      </c>
      <c r="O396" s="26"/>
      <c r="P396" s="298">
        <f>O396*H396</f>
        <v>0</v>
      </c>
      <c r="Q396" s="298">
        <v>0</v>
      </c>
      <c r="R396" s="298">
        <f>Q396*H396</f>
        <v>0</v>
      </c>
      <c r="S396" s="298">
        <v>0</v>
      </c>
      <c r="T396" s="299">
        <f>S396*H396</f>
        <v>0</v>
      </c>
      <c r="AR396" s="5" t="s">
        <v>150</v>
      </c>
      <c r="AT396" s="5" t="s">
        <v>146</v>
      </c>
      <c r="AU396" s="5" t="s">
        <v>25</v>
      </c>
      <c r="AY396" s="5" t="s">
        <v>144</v>
      </c>
      <c r="BE396" s="208">
        <f>IF(N396="základní",J396,0)</f>
        <v>0</v>
      </c>
      <c r="BF396" s="208">
        <f>IF(N396="snížená",J396,0)</f>
        <v>0</v>
      </c>
      <c r="BG396" s="208">
        <f>IF(N396="zákl. přenesená",J396,0)</f>
        <v>0</v>
      </c>
      <c r="BH396" s="208">
        <f>IF(N396="sníž. přenesená",J396,0)</f>
        <v>0</v>
      </c>
      <c r="BI396" s="208">
        <f>IF(N396="nulová",J396,0)</f>
        <v>0</v>
      </c>
      <c r="BJ396" s="5" t="s">
        <v>26</v>
      </c>
      <c r="BK396" s="208">
        <f>ROUND(I396*H396,2)</f>
        <v>0</v>
      </c>
      <c r="BL396" s="5" t="s">
        <v>150</v>
      </c>
      <c r="BM396" s="5" t="s">
        <v>762</v>
      </c>
    </row>
    <row r="397" spans="2:47" s="32" customFormat="1" ht="112.5">
      <c r="B397" s="25"/>
      <c r="D397" s="300" t="s">
        <v>152</v>
      </c>
      <c r="F397" s="301" t="s">
        <v>1153</v>
      </c>
      <c r="I397" s="209"/>
      <c r="L397" s="25"/>
      <c r="M397" s="210"/>
      <c r="N397" s="26"/>
      <c r="O397" s="26"/>
      <c r="P397" s="26"/>
      <c r="Q397" s="26"/>
      <c r="R397" s="26"/>
      <c r="S397" s="26"/>
      <c r="T397" s="60"/>
      <c r="AT397" s="5" t="s">
        <v>152</v>
      </c>
      <c r="AU397" s="5" t="s">
        <v>25</v>
      </c>
    </row>
    <row r="398" spans="2:65" s="32" customFormat="1" ht="51" customHeight="1">
      <c r="B398" s="200"/>
      <c r="C398" s="201" t="s">
        <v>604</v>
      </c>
      <c r="D398" s="201" t="s">
        <v>146</v>
      </c>
      <c r="E398" s="202" t="s">
        <v>764</v>
      </c>
      <c r="F398" s="203" t="s">
        <v>1154</v>
      </c>
      <c r="G398" s="204" t="s">
        <v>298</v>
      </c>
      <c r="H398" s="205">
        <v>4</v>
      </c>
      <c r="I398" s="206"/>
      <c r="J398" s="207">
        <f>ROUND(I398*H398,2)</f>
        <v>0</v>
      </c>
      <c r="K398" s="203" t="s">
        <v>1525</v>
      </c>
      <c r="L398" s="25"/>
      <c r="M398" s="296" t="s">
        <v>5</v>
      </c>
      <c r="N398" s="297" t="s">
        <v>55</v>
      </c>
      <c r="O398" s="26"/>
      <c r="P398" s="298">
        <f>O398*H398</f>
        <v>0</v>
      </c>
      <c r="Q398" s="298">
        <v>0</v>
      </c>
      <c r="R398" s="298">
        <f>Q398*H398</f>
        <v>0</v>
      </c>
      <c r="S398" s="298">
        <v>0</v>
      </c>
      <c r="T398" s="299">
        <f>S398*H398</f>
        <v>0</v>
      </c>
      <c r="AR398" s="5" t="s">
        <v>150</v>
      </c>
      <c r="AT398" s="5" t="s">
        <v>146</v>
      </c>
      <c r="AU398" s="5" t="s">
        <v>25</v>
      </c>
      <c r="AY398" s="5" t="s">
        <v>144</v>
      </c>
      <c r="BE398" s="208">
        <f>IF(N398="základní",J398,0)</f>
        <v>0</v>
      </c>
      <c r="BF398" s="208">
        <f>IF(N398="snížená",J398,0)</f>
        <v>0</v>
      </c>
      <c r="BG398" s="208">
        <f>IF(N398="zákl. přenesená",J398,0)</f>
        <v>0</v>
      </c>
      <c r="BH398" s="208">
        <f>IF(N398="sníž. přenesená",J398,0)</f>
        <v>0</v>
      </c>
      <c r="BI398" s="208">
        <f>IF(N398="nulová",J398,0)</f>
        <v>0</v>
      </c>
      <c r="BJ398" s="5" t="s">
        <v>26</v>
      </c>
      <c r="BK398" s="208">
        <f>ROUND(I398*H398,2)</f>
        <v>0</v>
      </c>
      <c r="BL398" s="5" t="s">
        <v>150</v>
      </c>
      <c r="BM398" s="5" t="s">
        <v>1155</v>
      </c>
    </row>
    <row r="399" spans="2:47" s="32" customFormat="1" ht="101.25">
      <c r="B399" s="25"/>
      <c r="D399" s="300" t="s">
        <v>152</v>
      </c>
      <c r="F399" s="301" t="s">
        <v>1156</v>
      </c>
      <c r="I399" s="209"/>
      <c r="L399" s="25"/>
      <c r="M399" s="210"/>
      <c r="N399" s="26"/>
      <c r="O399" s="26"/>
      <c r="P399" s="26"/>
      <c r="Q399" s="26"/>
      <c r="R399" s="26"/>
      <c r="S399" s="26"/>
      <c r="T399" s="60"/>
      <c r="AT399" s="5" t="s">
        <v>152</v>
      </c>
      <c r="AU399" s="5" t="s">
        <v>25</v>
      </c>
    </row>
    <row r="400" spans="2:65" s="32" customFormat="1" ht="51" customHeight="1">
      <c r="B400" s="200"/>
      <c r="C400" s="201" t="s">
        <v>610</v>
      </c>
      <c r="D400" s="201" t="s">
        <v>146</v>
      </c>
      <c r="E400" s="202" t="s">
        <v>769</v>
      </c>
      <c r="F400" s="203" t="s">
        <v>1157</v>
      </c>
      <c r="G400" s="204" t="s">
        <v>298</v>
      </c>
      <c r="H400" s="205">
        <v>4</v>
      </c>
      <c r="I400" s="206"/>
      <c r="J400" s="207">
        <f>ROUND(I400*H400,2)</f>
        <v>0</v>
      </c>
      <c r="K400" s="203" t="s">
        <v>1525</v>
      </c>
      <c r="L400" s="25"/>
      <c r="M400" s="296" t="s">
        <v>5</v>
      </c>
      <c r="N400" s="297" t="s">
        <v>55</v>
      </c>
      <c r="O400" s="26"/>
      <c r="P400" s="298">
        <f>O400*H400</f>
        <v>0</v>
      </c>
      <c r="Q400" s="298">
        <v>0</v>
      </c>
      <c r="R400" s="298">
        <f>Q400*H400</f>
        <v>0</v>
      </c>
      <c r="S400" s="298">
        <v>0</v>
      </c>
      <c r="T400" s="299">
        <f>S400*H400</f>
        <v>0</v>
      </c>
      <c r="AR400" s="5" t="s">
        <v>150</v>
      </c>
      <c r="AT400" s="5" t="s">
        <v>146</v>
      </c>
      <c r="AU400" s="5" t="s">
        <v>25</v>
      </c>
      <c r="AY400" s="5" t="s">
        <v>144</v>
      </c>
      <c r="BE400" s="208">
        <f>IF(N400="základní",J400,0)</f>
        <v>0</v>
      </c>
      <c r="BF400" s="208">
        <f>IF(N400="snížená",J400,0)</f>
        <v>0</v>
      </c>
      <c r="BG400" s="208">
        <f>IF(N400="zákl. přenesená",J400,0)</f>
        <v>0</v>
      </c>
      <c r="BH400" s="208">
        <f>IF(N400="sníž. přenesená",J400,0)</f>
        <v>0</v>
      </c>
      <c r="BI400" s="208">
        <f>IF(N400="nulová",J400,0)</f>
        <v>0</v>
      </c>
      <c r="BJ400" s="5" t="s">
        <v>26</v>
      </c>
      <c r="BK400" s="208">
        <f>ROUND(I400*H400,2)</f>
        <v>0</v>
      </c>
      <c r="BL400" s="5" t="s">
        <v>150</v>
      </c>
      <c r="BM400" s="5" t="s">
        <v>1158</v>
      </c>
    </row>
    <row r="401" spans="2:47" s="32" customFormat="1" ht="101.25">
      <c r="B401" s="25"/>
      <c r="D401" s="300" t="s">
        <v>152</v>
      </c>
      <c r="F401" s="301" t="s">
        <v>1159</v>
      </c>
      <c r="I401" s="209"/>
      <c r="L401" s="25"/>
      <c r="M401" s="210"/>
      <c r="N401" s="26"/>
      <c r="O401" s="26"/>
      <c r="P401" s="26"/>
      <c r="Q401" s="26"/>
      <c r="R401" s="26"/>
      <c r="S401" s="26"/>
      <c r="T401" s="60"/>
      <c r="AT401" s="5" t="s">
        <v>152</v>
      </c>
      <c r="AU401" s="5" t="s">
        <v>25</v>
      </c>
    </row>
    <row r="402" spans="2:65" s="32" customFormat="1" ht="51" customHeight="1">
      <c r="B402" s="200"/>
      <c r="C402" s="201" t="s">
        <v>615</v>
      </c>
      <c r="D402" s="201" t="s">
        <v>146</v>
      </c>
      <c r="E402" s="202" t="s">
        <v>774</v>
      </c>
      <c r="F402" s="203" t="s">
        <v>1160</v>
      </c>
      <c r="G402" s="204" t="s">
        <v>298</v>
      </c>
      <c r="H402" s="205">
        <v>1</v>
      </c>
      <c r="I402" s="206"/>
      <c r="J402" s="207">
        <f>ROUND(I402*H402,2)</f>
        <v>0</v>
      </c>
      <c r="K402" s="203" t="s">
        <v>1525</v>
      </c>
      <c r="L402" s="25"/>
      <c r="M402" s="296" t="s">
        <v>5</v>
      </c>
      <c r="N402" s="297" t="s">
        <v>55</v>
      </c>
      <c r="O402" s="26"/>
      <c r="P402" s="298">
        <f>O402*H402</f>
        <v>0</v>
      </c>
      <c r="Q402" s="298">
        <v>0</v>
      </c>
      <c r="R402" s="298">
        <f>Q402*H402</f>
        <v>0</v>
      </c>
      <c r="S402" s="298">
        <v>0</v>
      </c>
      <c r="T402" s="299">
        <f>S402*H402</f>
        <v>0</v>
      </c>
      <c r="AR402" s="5" t="s">
        <v>150</v>
      </c>
      <c r="AT402" s="5" t="s">
        <v>146</v>
      </c>
      <c r="AU402" s="5" t="s">
        <v>25</v>
      </c>
      <c r="AY402" s="5" t="s">
        <v>144</v>
      </c>
      <c r="BE402" s="208">
        <f>IF(N402="základní",J402,0)</f>
        <v>0</v>
      </c>
      <c r="BF402" s="208">
        <f>IF(N402="snížená",J402,0)</f>
        <v>0</v>
      </c>
      <c r="BG402" s="208">
        <f>IF(N402="zákl. přenesená",J402,0)</f>
        <v>0</v>
      </c>
      <c r="BH402" s="208">
        <f>IF(N402="sníž. přenesená",J402,0)</f>
        <v>0</v>
      </c>
      <c r="BI402" s="208">
        <f>IF(N402="nulová",J402,0)</f>
        <v>0</v>
      </c>
      <c r="BJ402" s="5" t="s">
        <v>26</v>
      </c>
      <c r="BK402" s="208">
        <f>ROUND(I402*H402,2)</f>
        <v>0</v>
      </c>
      <c r="BL402" s="5" t="s">
        <v>150</v>
      </c>
      <c r="BM402" s="5" t="s">
        <v>1161</v>
      </c>
    </row>
    <row r="403" spans="2:47" s="32" customFormat="1" ht="101.25">
      <c r="B403" s="25"/>
      <c r="D403" s="300" t="s">
        <v>152</v>
      </c>
      <c r="F403" s="301" t="s">
        <v>1162</v>
      </c>
      <c r="I403" s="209"/>
      <c r="L403" s="25"/>
      <c r="M403" s="210"/>
      <c r="N403" s="26"/>
      <c r="O403" s="26"/>
      <c r="P403" s="26"/>
      <c r="Q403" s="26"/>
      <c r="R403" s="26"/>
      <c r="S403" s="26"/>
      <c r="T403" s="60"/>
      <c r="AT403" s="5" t="s">
        <v>152</v>
      </c>
      <c r="AU403" s="5" t="s">
        <v>25</v>
      </c>
    </row>
    <row r="404" spans="2:65" s="32" customFormat="1" ht="16.5" customHeight="1">
      <c r="B404" s="200"/>
      <c r="C404" s="201" t="s">
        <v>621</v>
      </c>
      <c r="D404" s="201" t="s">
        <v>146</v>
      </c>
      <c r="E404" s="202" t="s">
        <v>783</v>
      </c>
      <c r="F404" s="203" t="s">
        <v>784</v>
      </c>
      <c r="G404" s="204" t="s">
        <v>204</v>
      </c>
      <c r="H404" s="205">
        <v>213.9</v>
      </c>
      <c r="I404" s="206"/>
      <c r="J404" s="207">
        <f>ROUND(I404*H404,2)</f>
        <v>0</v>
      </c>
      <c r="K404" s="203" t="s">
        <v>1525</v>
      </c>
      <c r="L404" s="25"/>
      <c r="M404" s="296" t="s">
        <v>5</v>
      </c>
      <c r="N404" s="297" t="s">
        <v>55</v>
      </c>
      <c r="O404" s="26"/>
      <c r="P404" s="298">
        <f>O404*H404</f>
        <v>0</v>
      </c>
      <c r="Q404" s="298">
        <v>0</v>
      </c>
      <c r="R404" s="298">
        <f>Q404*H404</f>
        <v>0</v>
      </c>
      <c r="S404" s="298">
        <v>0</v>
      </c>
      <c r="T404" s="299">
        <f>S404*H404</f>
        <v>0</v>
      </c>
      <c r="AR404" s="5" t="s">
        <v>150</v>
      </c>
      <c r="AT404" s="5" t="s">
        <v>146</v>
      </c>
      <c r="AU404" s="5" t="s">
        <v>25</v>
      </c>
      <c r="AY404" s="5" t="s">
        <v>144</v>
      </c>
      <c r="BE404" s="208">
        <f>IF(N404="základní",J404,0)</f>
        <v>0</v>
      </c>
      <c r="BF404" s="208">
        <f>IF(N404="snížená",J404,0)</f>
        <v>0</v>
      </c>
      <c r="BG404" s="208">
        <f>IF(N404="zákl. přenesená",J404,0)</f>
        <v>0</v>
      </c>
      <c r="BH404" s="208">
        <f>IF(N404="sníž. přenesená",J404,0)</f>
        <v>0</v>
      </c>
      <c r="BI404" s="208">
        <f>IF(N404="nulová",J404,0)</f>
        <v>0</v>
      </c>
      <c r="BJ404" s="5" t="s">
        <v>26</v>
      </c>
      <c r="BK404" s="208">
        <f>ROUND(I404*H404,2)</f>
        <v>0</v>
      </c>
      <c r="BL404" s="5" t="s">
        <v>150</v>
      </c>
      <c r="BM404" s="5" t="s">
        <v>785</v>
      </c>
    </row>
    <row r="405" spans="2:47" s="32" customFormat="1" ht="12.75">
      <c r="B405" s="25"/>
      <c r="D405" s="300" t="s">
        <v>159</v>
      </c>
      <c r="F405" s="214" t="s">
        <v>786</v>
      </c>
      <c r="I405" s="209"/>
      <c r="L405" s="25"/>
      <c r="M405" s="210"/>
      <c r="N405" s="26"/>
      <c r="O405" s="26"/>
      <c r="P405" s="26"/>
      <c r="Q405" s="26"/>
      <c r="R405" s="26"/>
      <c r="S405" s="26"/>
      <c r="T405" s="60"/>
      <c r="AT405" s="5" t="s">
        <v>159</v>
      </c>
      <c r="AU405" s="5" t="s">
        <v>25</v>
      </c>
    </row>
    <row r="406" spans="2:47" s="32" customFormat="1" ht="22.5">
      <c r="B406" s="25"/>
      <c r="D406" s="300" t="s">
        <v>152</v>
      </c>
      <c r="F406" s="301" t="s">
        <v>1027</v>
      </c>
      <c r="I406" s="209"/>
      <c r="L406" s="25"/>
      <c r="M406" s="210"/>
      <c r="N406" s="26"/>
      <c r="O406" s="26"/>
      <c r="P406" s="26"/>
      <c r="Q406" s="26"/>
      <c r="R406" s="26"/>
      <c r="S406" s="26"/>
      <c r="T406" s="60"/>
      <c r="AT406" s="5" t="s">
        <v>152</v>
      </c>
      <c r="AU406" s="5" t="s">
        <v>25</v>
      </c>
    </row>
    <row r="407" spans="2:65" s="32" customFormat="1" ht="16.5" customHeight="1">
      <c r="B407" s="200"/>
      <c r="C407" s="201" t="s">
        <v>568</v>
      </c>
      <c r="D407" s="201" t="s">
        <v>275</v>
      </c>
      <c r="E407" s="202" t="s">
        <v>788</v>
      </c>
      <c r="F407" s="203" t="s">
        <v>789</v>
      </c>
      <c r="G407" s="204" t="s">
        <v>204</v>
      </c>
      <c r="H407" s="205">
        <v>213.9</v>
      </c>
      <c r="I407" s="206"/>
      <c r="J407" s="207">
        <f>ROUND(I407*H407,2)</f>
        <v>0</v>
      </c>
      <c r="K407" s="203" t="s">
        <v>1525</v>
      </c>
      <c r="L407" s="25"/>
      <c r="M407" s="296" t="s">
        <v>5</v>
      </c>
      <c r="N407" s="297" t="s">
        <v>55</v>
      </c>
      <c r="O407" s="26"/>
      <c r="P407" s="298">
        <f>O407*H407</f>
        <v>0</v>
      </c>
      <c r="Q407" s="298">
        <v>0.00048</v>
      </c>
      <c r="R407" s="298">
        <f>Q407*H407</f>
        <v>0.102672</v>
      </c>
      <c r="S407" s="298">
        <v>0</v>
      </c>
      <c r="T407" s="299">
        <f>S407*H407</f>
        <v>0</v>
      </c>
      <c r="AR407" s="5" t="s">
        <v>195</v>
      </c>
      <c r="AT407" s="5" t="s">
        <v>275</v>
      </c>
      <c r="AU407" s="5" t="s">
        <v>25</v>
      </c>
      <c r="AY407" s="5" t="s">
        <v>144</v>
      </c>
      <c r="BE407" s="208">
        <f>IF(N407="základní",J407,0)</f>
        <v>0</v>
      </c>
      <c r="BF407" s="208">
        <f>IF(N407="snížená",J407,0)</f>
        <v>0</v>
      </c>
      <c r="BG407" s="208">
        <f>IF(N407="zákl. přenesená",J407,0)</f>
        <v>0</v>
      </c>
      <c r="BH407" s="208">
        <f>IF(N407="sníž. přenesená",J407,0)</f>
        <v>0</v>
      </c>
      <c r="BI407" s="208">
        <f>IF(N407="nulová",J407,0)</f>
        <v>0</v>
      </c>
      <c r="BJ407" s="5" t="s">
        <v>26</v>
      </c>
      <c r="BK407" s="208">
        <f>ROUND(I407*H407,2)</f>
        <v>0</v>
      </c>
      <c r="BL407" s="5" t="s">
        <v>150</v>
      </c>
      <c r="BM407" s="5" t="s">
        <v>790</v>
      </c>
    </row>
    <row r="408" spans="2:47" s="32" customFormat="1" ht="12.75">
      <c r="B408" s="25"/>
      <c r="D408" s="300" t="s">
        <v>159</v>
      </c>
      <c r="F408" s="214" t="s">
        <v>1163</v>
      </c>
      <c r="I408" s="209"/>
      <c r="L408" s="25"/>
      <c r="M408" s="210"/>
      <c r="N408" s="26"/>
      <c r="O408" s="26"/>
      <c r="P408" s="26"/>
      <c r="Q408" s="26"/>
      <c r="R408" s="26"/>
      <c r="S408" s="26"/>
      <c r="T408" s="60"/>
      <c r="AT408" s="5" t="s">
        <v>159</v>
      </c>
      <c r="AU408" s="5" t="s">
        <v>25</v>
      </c>
    </row>
    <row r="409" spans="2:47" s="32" customFormat="1" ht="22.5">
      <c r="B409" s="25"/>
      <c r="D409" s="300" t="s">
        <v>152</v>
      </c>
      <c r="F409" s="301" t="s">
        <v>1027</v>
      </c>
      <c r="I409" s="209"/>
      <c r="L409" s="25"/>
      <c r="M409" s="210"/>
      <c r="N409" s="26"/>
      <c r="O409" s="26"/>
      <c r="P409" s="26"/>
      <c r="Q409" s="26"/>
      <c r="R409" s="26"/>
      <c r="S409" s="26"/>
      <c r="T409" s="60"/>
      <c r="AT409" s="5" t="s">
        <v>152</v>
      </c>
      <c r="AU409" s="5" t="s">
        <v>25</v>
      </c>
    </row>
    <row r="410" spans="2:65" s="32" customFormat="1" ht="16.5" customHeight="1">
      <c r="B410" s="200"/>
      <c r="C410" s="201" t="s">
        <v>632</v>
      </c>
      <c r="D410" s="201" t="s">
        <v>146</v>
      </c>
      <c r="E410" s="202" t="s">
        <v>800</v>
      </c>
      <c r="F410" s="203" t="s">
        <v>801</v>
      </c>
      <c r="G410" s="204" t="s">
        <v>298</v>
      </c>
      <c r="H410" s="205">
        <v>11</v>
      </c>
      <c r="I410" s="206"/>
      <c r="J410" s="207">
        <f>ROUND(I410*H410,2)</f>
        <v>0</v>
      </c>
      <c r="K410" s="203" t="s">
        <v>1525</v>
      </c>
      <c r="L410" s="25"/>
      <c r="M410" s="296" t="s">
        <v>5</v>
      </c>
      <c r="N410" s="297" t="s">
        <v>55</v>
      </c>
      <c r="O410" s="26"/>
      <c r="P410" s="298">
        <f>O410*H410</f>
        <v>0</v>
      </c>
      <c r="Q410" s="298">
        <v>0</v>
      </c>
      <c r="R410" s="298">
        <f>Q410*H410</f>
        <v>0</v>
      </c>
      <c r="S410" s="298">
        <v>0</v>
      </c>
      <c r="T410" s="299">
        <f>S410*H410</f>
        <v>0</v>
      </c>
      <c r="AR410" s="5" t="s">
        <v>150</v>
      </c>
      <c r="AT410" s="5" t="s">
        <v>146</v>
      </c>
      <c r="AU410" s="5" t="s">
        <v>25</v>
      </c>
      <c r="AY410" s="5" t="s">
        <v>144</v>
      </c>
      <c r="BE410" s="208">
        <f>IF(N410="základní",J410,0)</f>
        <v>0</v>
      </c>
      <c r="BF410" s="208">
        <f>IF(N410="snížená",J410,0)</f>
        <v>0</v>
      </c>
      <c r="BG410" s="208">
        <f>IF(N410="zákl. přenesená",J410,0)</f>
        <v>0</v>
      </c>
      <c r="BH410" s="208">
        <f>IF(N410="sníž. přenesená",J410,0)</f>
        <v>0</v>
      </c>
      <c r="BI410" s="208">
        <f>IF(N410="nulová",J410,0)</f>
        <v>0</v>
      </c>
      <c r="BJ410" s="5" t="s">
        <v>26</v>
      </c>
      <c r="BK410" s="208">
        <f>ROUND(I410*H410,2)</f>
        <v>0</v>
      </c>
      <c r="BL410" s="5" t="s">
        <v>150</v>
      </c>
      <c r="BM410" s="5" t="s">
        <v>802</v>
      </c>
    </row>
    <row r="411" spans="2:47" s="32" customFormat="1" ht="22.5">
      <c r="B411" s="25"/>
      <c r="D411" s="300" t="s">
        <v>152</v>
      </c>
      <c r="F411" s="301" t="s">
        <v>1027</v>
      </c>
      <c r="I411" s="209"/>
      <c r="L411" s="25"/>
      <c r="M411" s="210"/>
      <c r="N411" s="26"/>
      <c r="O411" s="26"/>
      <c r="P411" s="26"/>
      <c r="Q411" s="26"/>
      <c r="R411" s="26"/>
      <c r="S411" s="26"/>
      <c r="T411" s="60"/>
      <c r="AT411" s="5" t="s">
        <v>152</v>
      </c>
      <c r="AU411" s="5" t="s">
        <v>25</v>
      </c>
    </row>
    <row r="412" spans="2:65" s="32" customFormat="1" ht="16.5" customHeight="1">
      <c r="B412" s="200"/>
      <c r="C412" s="201" t="s">
        <v>637</v>
      </c>
      <c r="D412" s="201" t="s">
        <v>146</v>
      </c>
      <c r="E412" s="202" t="s">
        <v>804</v>
      </c>
      <c r="F412" s="203" t="s">
        <v>805</v>
      </c>
      <c r="G412" s="204" t="s">
        <v>298</v>
      </c>
      <c r="H412" s="205">
        <v>10</v>
      </c>
      <c r="I412" s="206"/>
      <c r="J412" s="207">
        <f>ROUND(I412*H412,2)</f>
        <v>0</v>
      </c>
      <c r="K412" s="203" t="s">
        <v>1525</v>
      </c>
      <c r="L412" s="25"/>
      <c r="M412" s="296" t="s">
        <v>5</v>
      </c>
      <c r="N412" s="297" t="s">
        <v>55</v>
      </c>
      <c r="O412" s="26"/>
      <c r="P412" s="298">
        <f>O412*H412</f>
        <v>0</v>
      </c>
      <c r="Q412" s="298">
        <v>0</v>
      </c>
      <c r="R412" s="298">
        <f>Q412*H412</f>
        <v>0</v>
      </c>
      <c r="S412" s="298">
        <v>0</v>
      </c>
      <c r="T412" s="299">
        <f>S412*H412</f>
        <v>0</v>
      </c>
      <c r="AR412" s="5" t="s">
        <v>150</v>
      </c>
      <c r="AT412" s="5" t="s">
        <v>146</v>
      </c>
      <c r="AU412" s="5" t="s">
        <v>25</v>
      </c>
      <c r="AY412" s="5" t="s">
        <v>144</v>
      </c>
      <c r="BE412" s="208">
        <f>IF(N412="základní",J412,0)</f>
        <v>0</v>
      </c>
      <c r="BF412" s="208">
        <f>IF(N412="snížená",J412,0)</f>
        <v>0</v>
      </c>
      <c r="BG412" s="208">
        <f>IF(N412="zákl. přenesená",J412,0)</f>
        <v>0</v>
      </c>
      <c r="BH412" s="208">
        <f>IF(N412="sníž. přenesená",J412,0)</f>
        <v>0</v>
      </c>
      <c r="BI412" s="208">
        <f>IF(N412="nulová",J412,0)</f>
        <v>0</v>
      </c>
      <c r="BJ412" s="5" t="s">
        <v>26</v>
      </c>
      <c r="BK412" s="208">
        <f>ROUND(I412*H412,2)</f>
        <v>0</v>
      </c>
      <c r="BL412" s="5" t="s">
        <v>150</v>
      </c>
      <c r="BM412" s="5" t="s">
        <v>806</v>
      </c>
    </row>
    <row r="413" spans="2:47" s="32" customFormat="1" ht="22.5">
      <c r="B413" s="25"/>
      <c r="D413" s="300" t="s">
        <v>152</v>
      </c>
      <c r="F413" s="301" t="s">
        <v>1027</v>
      </c>
      <c r="I413" s="209"/>
      <c r="L413" s="25"/>
      <c r="M413" s="210"/>
      <c r="N413" s="26"/>
      <c r="O413" s="26"/>
      <c r="P413" s="26"/>
      <c r="Q413" s="26"/>
      <c r="R413" s="26"/>
      <c r="S413" s="26"/>
      <c r="T413" s="60"/>
      <c r="AT413" s="5" t="s">
        <v>152</v>
      </c>
      <c r="AU413" s="5" t="s">
        <v>25</v>
      </c>
    </row>
    <row r="414" spans="2:63" s="284" customFormat="1" ht="29.25" customHeight="1">
      <c r="B414" s="283"/>
      <c r="D414" s="285" t="s">
        <v>82</v>
      </c>
      <c r="E414" s="294" t="s">
        <v>201</v>
      </c>
      <c r="F414" s="294" t="s">
        <v>812</v>
      </c>
      <c r="I414" s="287"/>
      <c r="J414" s="295">
        <f>BK414</f>
        <v>0</v>
      </c>
      <c r="L414" s="283"/>
      <c r="M414" s="289"/>
      <c r="N414" s="290"/>
      <c r="O414" s="290"/>
      <c r="P414" s="291">
        <f>SUM(P415:P457)</f>
        <v>0</v>
      </c>
      <c r="Q414" s="290"/>
      <c r="R414" s="291">
        <f>SUM(R415:R457)</f>
        <v>3.3148400000000002</v>
      </c>
      <c r="S414" s="290"/>
      <c r="T414" s="292">
        <f>SUM(T415:T457)</f>
        <v>0</v>
      </c>
      <c r="AR414" s="285" t="s">
        <v>26</v>
      </c>
      <c r="AT414" s="293" t="s">
        <v>82</v>
      </c>
      <c r="AU414" s="293" t="s">
        <v>26</v>
      </c>
      <c r="AY414" s="285" t="s">
        <v>144</v>
      </c>
      <c r="BK414" s="208">
        <f>SUM(BK415:BK457)</f>
        <v>0</v>
      </c>
    </row>
    <row r="415" spans="2:65" s="32" customFormat="1" ht="25.5" customHeight="1">
      <c r="B415" s="200"/>
      <c r="C415" s="201" t="s">
        <v>643</v>
      </c>
      <c r="D415" s="201" t="s">
        <v>146</v>
      </c>
      <c r="E415" s="202" t="s">
        <v>814</v>
      </c>
      <c r="F415" s="203" t="s">
        <v>815</v>
      </c>
      <c r="G415" s="204" t="s">
        <v>204</v>
      </c>
      <c r="H415" s="205">
        <v>18</v>
      </c>
      <c r="I415" s="206"/>
      <c r="J415" s="207">
        <f>ROUND(I415*H415,2)</f>
        <v>0</v>
      </c>
      <c r="K415" s="203" t="s">
        <v>1525</v>
      </c>
      <c r="L415" s="25"/>
      <c r="M415" s="296" t="s">
        <v>5</v>
      </c>
      <c r="N415" s="297" t="s">
        <v>55</v>
      </c>
      <c r="O415" s="26"/>
      <c r="P415" s="298">
        <f>O415*H415</f>
        <v>0</v>
      </c>
      <c r="Q415" s="298">
        <v>0.1554</v>
      </c>
      <c r="R415" s="298">
        <f>Q415*H415</f>
        <v>2.7972</v>
      </c>
      <c r="S415" s="298">
        <v>0</v>
      </c>
      <c r="T415" s="299">
        <f>S415*H415</f>
        <v>0</v>
      </c>
      <c r="AR415" s="5" t="s">
        <v>150</v>
      </c>
      <c r="AT415" s="5" t="s">
        <v>146</v>
      </c>
      <c r="AU415" s="5" t="s">
        <v>25</v>
      </c>
      <c r="AY415" s="5" t="s">
        <v>144</v>
      </c>
      <c r="BE415" s="208">
        <f>IF(N415="základní",J415,0)</f>
        <v>0</v>
      </c>
      <c r="BF415" s="208">
        <f>IF(N415="snížená",J415,0)</f>
        <v>0</v>
      </c>
      <c r="BG415" s="208">
        <f>IF(N415="zákl. přenesená",J415,0)</f>
        <v>0</v>
      </c>
      <c r="BH415" s="208">
        <f>IF(N415="sníž. přenesená",J415,0)</f>
        <v>0</v>
      </c>
      <c r="BI415" s="208">
        <f>IF(N415="nulová",J415,0)</f>
        <v>0</v>
      </c>
      <c r="BJ415" s="5" t="s">
        <v>26</v>
      </c>
      <c r="BK415" s="208">
        <f>ROUND(I415*H415,2)</f>
        <v>0</v>
      </c>
      <c r="BL415" s="5" t="s">
        <v>150</v>
      </c>
      <c r="BM415" s="5" t="s">
        <v>1164</v>
      </c>
    </row>
    <row r="416" spans="2:47" s="32" customFormat="1" ht="22.5">
      <c r="B416" s="25"/>
      <c r="D416" s="300" t="s">
        <v>159</v>
      </c>
      <c r="F416" s="214" t="s">
        <v>817</v>
      </c>
      <c r="I416" s="209"/>
      <c r="L416" s="25"/>
      <c r="M416" s="210"/>
      <c r="N416" s="26"/>
      <c r="O416" s="26"/>
      <c r="P416" s="26"/>
      <c r="Q416" s="26"/>
      <c r="R416" s="26"/>
      <c r="S416" s="26"/>
      <c r="T416" s="60"/>
      <c r="AT416" s="5" t="s">
        <v>159</v>
      </c>
      <c r="AU416" s="5" t="s">
        <v>25</v>
      </c>
    </row>
    <row r="417" spans="2:47" s="32" customFormat="1" ht="22.5">
      <c r="B417" s="25"/>
      <c r="D417" s="300" t="s">
        <v>152</v>
      </c>
      <c r="F417" s="301" t="s">
        <v>1027</v>
      </c>
      <c r="I417" s="209"/>
      <c r="L417" s="25"/>
      <c r="M417" s="210"/>
      <c r="N417" s="26"/>
      <c r="O417" s="26"/>
      <c r="P417" s="26"/>
      <c r="Q417" s="26"/>
      <c r="R417" s="26"/>
      <c r="S417" s="26"/>
      <c r="T417" s="60"/>
      <c r="AT417" s="5" t="s">
        <v>152</v>
      </c>
      <c r="AU417" s="5" t="s">
        <v>25</v>
      </c>
    </row>
    <row r="418" spans="2:65" s="32" customFormat="1" ht="16.5" customHeight="1">
      <c r="B418" s="200"/>
      <c r="C418" s="201" t="s">
        <v>648</v>
      </c>
      <c r="D418" s="201" t="s">
        <v>275</v>
      </c>
      <c r="E418" s="202" t="s">
        <v>819</v>
      </c>
      <c r="F418" s="203" t="s">
        <v>820</v>
      </c>
      <c r="G418" s="204" t="s">
        <v>204</v>
      </c>
      <c r="H418" s="205">
        <v>1.8</v>
      </c>
      <c r="I418" s="206"/>
      <c r="J418" s="207">
        <f>ROUND(I418*H418,2)</f>
        <v>0</v>
      </c>
      <c r="K418" s="203" t="s">
        <v>1525</v>
      </c>
      <c r="L418" s="25"/>
      <c r="M418" s="296" t="s">
        <v>5</v>
      </c>
      <c r="N418" s="297" t="s">
        <v>55</v>
      </c>
      <c r="O418" s="26"/>
      <c r="P418" s="298">
        <f>O418*H418</f>
        <v>0</v>
      </c>
      <c r="Q418" s="298">
        <v>0.0821</v>
      </c>
      <c r="R418" s="298">
        <f>Q418*H418</f>
        <v>0.14778000000000002</v>
      </c>
      <c r="S418" s="298">
        <v>0</v>
      </c>
      <c r="T418" s="299">
        <f>S418*H418</f>
        <v>0</v>
      </c>
      <c r="AR418" s="5" t="s">
        <v>195</v>
      </c>
      <c r="AT418" s="5" t="s">
        <v>275</v>
      </c>
      <c r="AU418" s="5" t="s">
        <v>25</v>
      </c>
      <c r="AY418" s="5" t="s">
        <v>144</v>
      </c>
      <c r="BE418" s="208">
        <f>IF(N418="základní",J418,0)</f>
        <v>0</v>
      </c>
      <c r="BF418" s="208">
        <f>IF(N418="snížená",J418,0)</f>
        <v>0</v>
      </c>
      <c r="BG418" s="208">
        <f>IF(N418="zákl. přenesená",J418,0)</f>
        <v>0</v>
      </c>
      <c r="BH418" s="208">
        <f>IF(N418="sníž. přenesená",J418,0)</f>
        <v>0</v>
      </c>
      <c r="BI418" s="208">
        <f>IF(N418="nulová",J418,0)</f>
        <v>0</v>
      </c>
      <c r="BJ418" s="5" t="s">
        <v>26</v>
      </c>
      <c r="BK418" s="208">
        <f>ROUND(I418*H418,2)</f>
        <v>0</v>
      </c>
      <c r="BL418" s="5" t="s">
        <v>150</v>
      </c>
      <c r="BM418" s="5" t="s">
        <v>1165</v>
      </c>
    </row>
    <row r="419" spans="2:47" s="32" customFormat="1" ht="22.5">
      <c r="B419" s="25"/>
      <c r="D419" s="300" t="s">
        <v>152</v>
      </c>
      <c r="F419" s="301" t="s">
        <v>1027</v>
      </c>
      <c r="I419" s="209"/>
      <c r="L419" s="25"/>
      <c r="M419" s="210"/>
      <c r="N419" s="26"/>
      <c r="O419" s="26"/>
      <c r="P419" s="26"/>
      <c r="Q419" s="26"/>
      <c r="R419" s="26"/>
      <c r="S419" s="26"/>
      <c r="T419" s="60"/>
      <c r="AT419" s="5" t="s">
        <v>152</v>
      </c>
      <c r="AU419" s="5" t="s">
        <v>25</v>
      </c>
    </row>
    <row r="420" spans="2:51" s="32" customFormat="1" ht="12.75">
      <c r="B420" s="25"/>
      <c r="D420" s="300" t="s">
        <v>154</v>
      </c>
      <c r="F420" s="302" t="s">
        <v>1166</v>
      </c>
      <c r="H420" s="303">
        <v>1.8</v>
      </c>
      <c r="I420" s="209"/>
      <c r="L420" s="25"/>
      <c r="M420" s="210"/>
      <c r="N420" s="26"/>
      <c r="O420" s="26"/>
      <c r="P420" s="26"/>
      <c r="Q420" s="26"/>
      <c r="R420" s="26"/>
      <c r="S420" s="26"/>
      <c r="T420" s="60"/>
      <c r="AT420" s="5" t="s">
        <v>154</v>
      </c>
      <c r="AU420" s="5" t="s">
        <v>25</v>
      </c>
      <c r="AV420" s="32" t="s">
        <v>25</v>
      </c>
      <c r="AW420" s="32" t="s">
        <v>6</v>
      </c>
      <c r="AX420" s="32" t="s">
        <v>26</v>
      </c>
      <c r="AY420" s="5" t="s">
        <v>144</v>
      </c>
    </row>
    <row r="421" spans="2:65" s="32" customFormat="1" ht="16.5" customHeight="1">
      <c r="B421" s="200"/>
      <c r="C421" s="201" t="s">
        <v>652</v>
      </c>
      <c r="D421" s="201" t="s">
        <v>146</v>
      </c>
      <c r="E421" s="202" t="s">
        <v>824</v>
      </c>
      <c r="F421" s="203" t="s">
        <v>825</v>
      </c>
      <c r="G421" s="204" t="s">
        <v>204</v>
      </c>
      <c r="H421" s="205">
        <v>640</v>
      </c>
      <c r="I421" s="206"/>
      <c r="J421" s="207">
        <f>ROUND(I421*H421,2)</f>
        <v>0</v>
      </c>
      <c r="K421" s="203" t="s">
        <v>1525</v>
      </c>
      <c r="L421" s="25"/>
      <c r="M421" s="296" t="s">
        <v>5</v>
      </c>
      <c r="N421" s="297" t="s">
        <v>55</v>
      </c>
      <c r="O421" s="26"/>
      <c r="P421" s="298">
        <f>O421*H421</f>
        <v>0</v>
      </c>
      <c r="Q421" s="298">
        <v>0</v>
      </c>
      <c r="R421" s="298">
        <f>Q421*H421</f>
        <v>0</v>
      </c>
      <c r="S421" s="298">
        <v>0</v>
      </c>
      <c r="T421" s="299">
        <f>S421*H421</f>
        <v>0</v>
      </c>
      <c r="AR421" s="5" t="s">
        <v>150</v>
      </c>
      <c r="AT421" s="5" t="s">
        <v>146</v>
      </c>
      <c r="AU421" s="5" t="s">
        <v>25</v>
      </c>
      <c r="AY421" s="5" t="s">
        <v>144</v>
      </c>
      <c r="BE421" s="208">
        <f>IF(N421="základní",J421,0)</f>
        <v>0</v>
      </c>
      <c r="BF421" s="208">
        <f>IF(N421="snížená",J421,0)</f>
        <v>0</v>
      </c>
      <c r="BG421" s="208">
        <f>IF(N421="zákl. přenesená",J421,0)</f>
        <v>0</v>
      </c>
      <c r="BH421" s="208">
        <f>IF(N421="sníž. přenesená",J421,0)</f>
        <v>0</v>
      </c>
      <c r="BI421" s="208">
        <f>IF(N421="nulová",J421,0)</f>
        <v>0</v>
      </c>
      <c r="BJ421" s="5" t="s">
        <v>26</v>
      </c>
      <c r="BK421" s="208">
        <f>ROUND(I421*H421,2)</f>
        <v>0</v>
      </c>
      <c r="BL421" s="5" t="s">
        <v>150</v>
      </c>
      <c r="BM421" s="5" t="s">
        <v>1167</v>
      </c>
    </row>
    <row r="422" spans="2:47" s="32" customFormat="1" ht="12.75">
      <c r="B422" s="25"/>
      <c r="D422" s="300" t="s">
        <v>159</v>
      </c>
      <c r="F422" s="214" t="s">
        <v>827</v>
      </c>
      <c r="I422" s="209"/>
      <c r="L422" s="25"/>
      <c r="M422" s="210"/>
      <c r="N422" s="26"/>
      <c r="O422" s="26"/>
      <c r="P422" s="26"/>
      <c r="Q422" s="26"/>
      <c r="R422" s="26"/>
      <c r="S422" s="26"/>
      <c r="T422" s="60"/>
      <c r="AT422" s="5" t="s">
        <v>159</v>
      </c>
      <c r="AU422" s="5" t="s">
        <v>25</v>
      </c>
    </row>
    <row r="423" spans="2:47" s="32" customFormat="1" ht="22.5">
      <c r="B423" s="25"/>
      <c r="D423" s="300" t="s">
        <v>152</v>
      </c>
      <c r="F423" s="301" t="s">
        <v>1027</v>
      </c>
      <c r="I423" s="209"/>
      <c r="L423" s="25"/>
      <c r="M423" s="210"/>
      <c r="N423" s="26"/>
      <c r="O423" s="26"/>
      <c r="P423" s="26"/>
      <c r="Q423" s="26"/>
      <c r="R423" s="26"/>
      <c r="S423" s="26"/>
      <c r="T423" s="60"/>
      <c r="AT423" s="5" t="s">
        <v>152</v>
      </c>
      <c r="AU423" s="5" t="s">
        <v>25</v>
      </c>
    </row>
    <row r="424" spans="2:51" s="32" customFormat="1" ht="12.75">
      <c r="B424" s="25"/>
      <c r="D424" s="300" t="s">
        <v>154</v>
      </c>
      <c r="E424" s="5" t="s">
        <v>5</v>
      </c>
      <c r="F424" s="302" t="s">
        <v>1168</v>
      </c>
      <c r="H424" s="303">
        <v>427.8</v>
      </c>
      <c r="I424" s="209"/>
      <c r="L424" s="25"/>
      <c r="M424" s="210"/>
      <c r="N424" s="26"/>
      <c r="O424" s="26"/>
      <c r="P424" s="26"/>
      <c r="Q424" s="26"/>
      <c r="R424" s="26"/>
      <c r="S424" s="26"/>
      <c r="T424" s="60"/>
      <c r="AT424" s="5" t="s">
        <v>154</v>
      </c>
      <c r="AU424" s="5" t="s">
        <v>25</v>
      </c>
      <c r="AV424" s="32" t="s">
        <v>25</v>
      </c>
      <c r="AW424" s="32" t="s">
        <v>47</v>
      </c>
      <c r="AX424" s="32" t="s">
        <v>83</v>
      </c>
      <c r="AY424" s="5" t="s">
        <v>144</v>
      </c>
    </row>
    <row r="425" spans="2:51" s="32" customFormat="1" ht="12.75">
      <c r="B425" s="25"/>
      <c r="D425" s="300" t="s">
        <v>154</v>
      </c>
      <c r="E425" s="5" t="s">
        <v>5</v>
      </c>
      <c r="F425" s="302" t="s">
        <v>1169</v>
      </c>
      <c r="H425" s="303">
        <v>35.4</v>
      </c>
      <c r="I425" s="209"/>
      <c r="L425" s="25"/>
      <c r="M425" s="210"/>
      <c r="N425" s="26"/>
      <c r="O425" s="26"/>
      <c r="P425" s="26"/>
      <c r="Q425" s="26"/>
      <c r="R425" s="26"/>
      <c r="S425" s="26"/>
      <c r="T425" s="60"/>
      <c r="AT425" s="5" t="s">
        <v>154</v>
      </c>
      <c r="AU425" s="5" t="s">
        <v>25</v>
      </c>
      <c r="AV425" s="32" t="s">
        <v>25</v>
      </c>
      <c r="AW425" s="32" t="s">
        <v>47</v>
      </c>
      <c r="AX425" s="32" t="s">
        <v>83</v>
      </c>
      <c r="AY425" s="5" t="s">
        <v>144</v>
      </c>
    </row>
    <row r="426" spans="2:51" s="32" customFormat="1" ht="12.75">
      <c r="B426" s="25"/>
      <c r="D426" s="300" t="s">
        <v>154</v>
      </c>
      <c r="E426" s="5" t="s">
        <v>5</v>
      </c>
      <c r="F426" s="302" t="s">
        <v>1170</v>
      </c>
      <c r="H426" s="303">
        <v>42.4</v>
      </c>
      <c r="I426" s="209"/>
      <c r="L426" s="25"/>
      <c r="M426" s="210"/>
      <c r="N426" s="26"/>
      <c r="O426" s="26"/>
      <c r="P426" s="26"/>
      <c r="Q426" s="26"/>
      <c r="R426" s="26"/>
      <c r="S426" s="26"/>
      <c r="T426" s="60"/>
      <c r="AT426" s="5" t="s">
        <v>154</v>
      </c>
      <c r="AU426" s="5" t="s">
        <v>25</v>
      </c>
      <c r="AV426" s="32" t="s">
        <v>25</v>
      </c>
      <c r="AW426" s="32" t="s">
        <v>47</v>
      </c>
      <c r="AX426" s="32" t="s">
        <v>83</v>
      </c>
      <c r="AY426" s="5" t="s">
        <v>144</v>
      </c>
    </row>
    <row r="427" spans="2:51" s="32" customFormat="1" ht="12.75">
      <c r="B427" s="25"/>
      <c r="D427" s="300" t="s">
        <v>154</v>
      </c>
      <c r="E427" s="5" t="s">
        <v>5</v>
      </c>
      <c r="F427" s="302" t="s">
        <v>1171</v>
      </c>
      <c r="H427" s="303">
        <v>4</v>
      </c>
      <c r="I427" s="209"/>
      <c r="L427" s="25"/>
      <c r="M427" s="210"/>
      <c r="N427" s="26"/>
      <c r="O427" s="26"/>
      <c r="P427" s="26"/>
      <c r="Q427" s="26"/>
      <c r="R427" s="26"/>
      <c r="S427" s="26"/>
      <c r="T427" s="60"/>
      <c r="AT427" s="5" t="s">
        <v>154</v>
      </c>
      <c r="AU427" s="5" t="s">
        <v>25</v>
      </c>
      <c r="AV427" s="32" t="s">
        <v>25</v>
      </c>
      <c r="AW427" s="32" t="s">
        <v>47</v>
      </c>
      <c r="AX427" s="32" t="s">
        <v>83</v>
      </c>
      <c r="AY427" s="5" t="s">
        <v>144</v>
      </c>
    </row>
    <row r="428" spans="2:51" s="32" customFormat="1" ht="12.75">
      <c r="B428" s="25"/>
      <c r="D428" s="300" t="s">
        <v>154</v>
      </c>
      <c r="E428" s="5" t="s">
        <v>5</v>
      </c>
      <c r="F428" s="302" t="s">
        <v>1172</v>
      </c>
      <c r="H428" s="303">
        <v>112</v>
      </c>
      <c r="I428" s="209"/>
      <c r="L428" s="25"/>
      <c r="M428" s="210"/>
      <c r="N428" s="26"/>
      <c r="O428" s="26"/>
      <c r="P428" s="26"/>
      <c r="Q428" s="26"/>
      <c r="R428" s="26"/>
      <c r="S428" s="26"/>
      <c r="T428" s="60"/>
      <c r="AT428" s="5" t="s">
        <v>154</v>
      </c>
      <c r="AU428" s="5" t="s">
        <v>25</v>
      </c>
      <c r="AV428" s="32" t="s">
        <v>25</v>
      </c>
      <c r="AW428" s="32" t="s">
        <v>47</v>
      </c>
      <c r="AX428" s="32" t="s">
        <v>83</v>
      </c>
      <c r="AY428" s="5" t="s">
        <v>144</v>
      </c>
    </row>
    <row r="429" spans="2:51" s="32" customFormat="1" ht="12.75">
      <c r="B429" s="25"/>
      <c r="D429" s="300" t="s">
        <v>154</v>
      </c>
      <c r="E429" s="5" t="s">
        <v>5</v>
      </c>
      <c r="F429" s="302" t="s">
        <v>188</v>
      </c>
      <c r="H429" s="303">
        <v>621.6</v>
      </c>
      <c r="I429" s="209"/>
      <c r="L429" s="25"/>
      <c r="M429" s="210"/>
      <c r="N429" s="26"/>
      <c r="O429" s="26"/>
      <c r="P429" s="26"/>
      <c r="Q429" s="26"/>
      <c r="R429" s="26"/>
      <c r="S429" s="26"/>
      <c r="T429" s="60"/>
      <c r="AT429" s="5" t="s">
        <v>154</v>
      </c>
      <c r="AU429" s="5" t="s">
        <v>25</v>
      </c>
      <c r="AV429" s="32" t="s">
        <v>150</v>
      </c>
      <c r="AW429" s="32" t="s">
        <v>47</v>
      </c>
      <c r="AX429" s="32" t="s">
        <v>83</v>
      </c>
      <c r="AY429" s="5" t="s">
        <v>144</v>
      </c>
    </row>
    <row r="430" spans="2:51" s="32" customFormat="1" ht="12.75">
      <c r="B430" s="25"/>
      <c r="D430" s="300" t="s">
        <v>154</v>
      </c>
      <c r="E430" s="5" t="s">
        <v>5</v>
      </c>
      <c r="F430" s="302" t="s">
        <v>1173</v>
      </c>
      <c r="H430" s="303">
        <v>640</v>
      </c>
      <c r="I430" s="209"/>
      <c r="L430" s="25"/>
      <c r="M430" s="210"/>
      <c r="N430" s="26"/>
      <c r="O430" s="26"/>
      <c r="P430" s="26"/>
      <c r="Q430" s="26"/>
      <c r="R430" s="26"/>
      <c r="S430" s="26"/>
      <c r="T430" s="60"/>
      <c r="AT430" s="5" t="s">
        <v>154</v>
      </c>
      <c r="AU430" s="5" t="s">
        <v>25</v>
      </c>
      <c r="AV430" s="32" t="s">
        <v>25</v>
      </c>
      <c r="AW430" s="32" t="s">
        <v>47</v>
      </c>
      <c r="AX430" s="32" t="s">
        <v>26</v>
      </c>
      <c r="AY430" s="5" t="s">
        <v>144</v>
      </c>
    </row>
    <row r="431" spans="2:65" s="32" customFormat="1" ht="25.5" customHeight="1">
      <c r="B431" s="200"/>
      <c r="C431" s="201" t="s">
        <v>658</v>
      </c>
      <c r="D431" s="201" t="s">
        <v>146</v>
      </c>
      <c r="E431" s="202" t="s">
        <v>831</v>
      </c>
      <c r="F431" s="203" t="s">
        <v>832</v>
      </c>
      <c r="G431" s="204" t="s">
        <v>204</v>
      </c>
      <c r="H431" s="205">
        <v>55</v>
      </c>
      <c r="I431" s="206"/>
      <c r="J431" s="207">
        <f>ROUND(I431*H431,2)</f>
        <v>0</v>
      </c>
      <c r="K431" s="203" t="s">
        <v>1525</v>
      </c>
      <c r="L431" s="25"/>
      <c r="M431" s="296" t="s">
        <v>5</v>
      </c>
      <c r="N431" s="297" t="s">
        <v>55</v>
      </c>
      <c r="O431" s="26"/>
      <c r="P431" s="298">
        <f>O431*H431</f>
        <v>0</v>
      </c>
      <c r="Q431" s="298">
        <v>3E-05</v>
      </c>
      <c r="R431" s="298">
        <f>Q431*H431</f>
        <v>0.00165</v>
      </c>
      <c r="S431" s="298">
        <v>0</v>
      </c>
      <c r="T431" s="299">
        <f>S431*H431</f>
        <v>0</v>
      </c>
      <c r="AR431" s="5" t="s">
        <v>150</v>
      </c>
      <c r="AT431" s="5" t="s">
        <v>146</v>
      </c>
      <c r="AU431" s="5" t="s">
        <v>25</v>
      </c>
      <c r="AY431" s="5" t="s">
        <v>144</v>
      </c>
      <c r="BE431" s="208">
        <f>IF(N431="základní",J431,0)</f>
        <v>0</v>
      </c>
      <c r="BF431" s="208">
        <f>IF(N431="snížená",J431,0)</f>
        <v>0</v>
      </c>
      <c r="BG431" s="208">
        <f>IF(N431="zákl. přenesená",J431,0)</f>
        <v>0</v>
      </c>
      <c r="BH431" s="208">
        <f>IF(N431="sníž. přenesená",J431,0)</f>
        <v>0</v>
      </c>
      <c r="BI431" s="208">
        <f>IF(N431="nulová",J431,0)</f>
        <v>0</v>
      </c>
      <c r="BJ431" s="5" t="s">
        <v>26</v>
      </c>
      <c r="BK431" s="208">
        <f>ROUND(I431*H431,2)</f>
        <v>0</v>
      </c>
      <c r="BL431" s="5" t="s">
        <v>150</v>
      </c>
      <c r="BM431" s="5" t="s">
        <v>833</v>
      </c>
    </row>
    <row r="432" spans="2:47" s="32" customFormat="1" ht="22.5">
      <c r="B432" s="25"/>
      <c r="D432" s="300" t="s">
        <v>152</v>
      </c>
      <c r="F432" s="301" t="s">
        <v>1027</v>
      </c>
      <c r="I432" s="209"/>
      <c r="L432" s="25"/>
      <c r="M432" s="210"/>
      <c r="N432" s="26"/>
      <c r="O432" s="26"/>
      <c r="P432" s="26"/>
      <c r="Q432" s="26"/>
      <c r="R432" s="26"/>
      <c r="S432" s="26"/>
      <c r="T432" s="60"/>
      <c r="AT432" s="5" t="s">
        <v>152</v>
      </c>
      <c r="AU432" s="5" t="s">
        <v>25</v>
      </c>
    </row>
    <row r="433" spans="2:65" s="32" customFormat="1" ht="25.5" customHeight="1">
      <c r="B433" s="200"/>
      <c r="C433" s="201" t="s">
        <v>664</v>
      </c>
      <c r="D433" s="201" t="s">
        <v>146</v>
      </c>
      <c r="E433" s="202" t="s">
        <v>839</v>
      </c>
      <c r="F433" s="203" t="s">
        <v>1174</v>
      </c>
      <c r="G433" s="204" t="s">
        <v>204</v>
      </c>
      <c r="H433" s="205">
        <v>99</v>
      </c>
      <c r="I433" s="206"/>
      <c r="J433" s="207">
        <f>ROUND(I433*H433,2)</f>
        <v>0</v>
      </c>
      <c r="K433" s="203" t="s">
        <v>1525</v>
      </c>
      <c r="L433" s="25"/>
      <c r="M433" s="296" t="s">
        <v>5</v>
      </c>
      <c r="N433" s="297" t="s">
        <v>55</v>
      </c>
      <c r="O433" s="26"/>
      <c r="P433" s="298">
        <f>O433*H433</f>
        <v>0</v>
      </c>
      <c r="Q433" s="298">
        <v>3E-05</v>
      </c>
      <c r="R433" s="298">
        <f>Q433*H433</f>
        <v>0.00297</v>
      </c>
      <c r="S433" s="298">
        <v>0</v>
      </c>
      <c r="T433" s="299">
        <f>S433*H433</f>
        <v>0</v>
      </c>
      <c r="AR433" s="5" t="s">
        <v>150</v>
      </c>
      <c r="AT433" s="5" t="s">
        <v>146</v>
      </c>
      <c r="AU433" s="5" t="s">
        <v>25</v>
      </c>
      <c r="AY433" s="5" t="s">
        <v>144</v>
      </c>
      <c r="BE433" s="208">
        <f>IF(N433="základní",J433,0)</f>
        <v>0</v>
      </c>
      <c r="BF433" s="208">
        <f>IF(N433="snížená",J433,0)</f>
        <v>0</v>
      </c>
      <c r="BG433" s="208">
        <f>IF(N433="zákl. přenesená",J433,0)</f>
        <v>0</v>
      </c>
      <c r="BH433" s="208">
        <f>IF(N433="sníž. přenesená",J433,0)</f>
        <v>0</v>
      </c>
      <c r="BI433" s="208">
        <f>IF(N433="nulová",J433,0)</f>
        <v>0</v>
      </c>
      <c r="BJ433" s="5" t="s">
        <v>26</v>
      </c>
      <c r="BK433" s="208">
        <f>ROUND(I433*H433,2)</f>
        <v>0</v>
      </c>
      <c r="BL433" s="5" t="s">
        <v>150</v>
      </c>
      <c r="BM433" s="5" t="s">
        <v>841</v>
      </c>
    </row>
    <row r="434" spans="2:47" s="32" customFormat="1" ht="22.5">
      <c r="B434" s="25"/>
      <c r="D434" s="300" t="s">
        <v>152</v>
      </c>
      <c r="F434" s="301" t="s">
        <v>1027</v>
      </c>
      <c r="I434" s="209"/>
      <c r="L434" s="25"/>
      <c r="M434" s="210"/>
      <c r="N434" s="26"/>
      <c r="O434" s="26"/>
      <c r="P434" s="26"/>
      <c r="Q434" s="26"/>
      <c r="R434" s="26"/>
      <c r="S434" s="26"/>
      <c r="T434" s="60"/>
      <c r="AT434" s="5" t="s">
        <v>152</v>
      </c>
      <c r="AU434" s="5" t="s">
        <v>25</v>
      </c>
    </row>
    <row r="435" spans="2:65" s="32" customFormat="1" ht="38.25" customHeight="1">
      <c r="B435" s="200"/>
      <c r="C435" s="201" t="s">
        <v>670</v>
      </c>
      <c r="D435" s="201" t="s">
        <v>146</v>
      </c>
      <c r="E435" s="202" t="s">
        <v>847</v>
      </c>
      <c r="F435" s="203" t="s">
        <v>848</v>
      </c>
      <c r="G435" s="204" t="s">
        <v>298</v>
      </c>
      <c r="H435" s="205">
        <v>8</v>
      </c>
      <c r="I435" s="206"/>
      <c r="J435" s="207">
        <f>ROUND(I435*H435,2)</f>
        <v>0</v>
      </c>
      <c r="K435" s="203" t="s">
        <v>1525</v>
      </c>
      <c r="L435" s="25"/>
      <c r="M435" s="296" t="s">
        <v>5</v>
      </c>
      <c r="N435" s="297" t="s">
        <v>55</v>
      </c>
      <c r="O435" s="26"/>
      <c r="P435" s="298">
        <f>O435*H435</f>
        <v>0</v>
      </c>
      <c r="Q435" s="298">
        <v>3E-05</v>
      </c>
      <c r="R435" s="298">
        <f>Q435*H435</f>
        <v>0.00024</v>
      </c>
      <c r="S435" s="298">
        <v>0</v>
      </c>
      <c r="T435" s="299">
        <f>S435*H435</f>
        <v>0</v>
      </c>
      <c r="AR435" s="5" t="s">
        <v>150</v>
      </c>
      <c r="AT435" s="5" t="s">
        <v>146</v>
      </c>
      <c r="AU435" s="5" t="s">
        <v>25</v>
      </c>
      <c r="AY435" s="5" t="s">
        <v>144</v>
      </c>
      <c r="BE435" s="208">
        <f>IF(N435="základní",J435,0)</f>
        <v>0</v>
      </c>
      <c r="BF435" s="208">
        <f>IF(N435="snížená",J435,0)</f>
        <v>0</v>
      </c>
      <c r="BG435" s="208">
        <f>IF(N435="zákl. přenesená",J435,0)</f>
        <v>0</v>
      </c>
      <c r="BH435" s="208">
        <f>IF(N435="sníž. přenesená",J435,0)</f>
        <v>0</v>
      </c>
      <c r="BI435" s="208">
        <f>IF(N435="nulová",J435,0)</f>
        <v>0</v>
      </c>
      <c r="BJ435" s="5" t="s">
        <v>26</v>
      </c>
      <c r="BK435" s="208">
        <f>ROUND(I435*H435,2)</f>
        <v>0</v>
      </c>
      <c r="BL435" s="5" t="s">
        <v>150</v>
      </c>
      <c r="BM435" s="5" t="s">
        <v>849</v>
      </c>
    </row>
    <row r="436" spans="2:47" s="32" customFormat="1" ht="22.5">
      <c r="B436" s="25"/>
      <c r="D436" s="300" t="s">
        <v>152</v>
      </c>
      <c r="F436" s="301" t="s">
        <v>1027</v>
      </c>
      <c r="I436" s="209"/>
      <c r="L436" s="25"/>
      <c r="M436" s="210"/>
      <c r="N436" s="26"/>
      <c r="O436" s="26"/>
      <c r="P436" s="26"/>
      <c r="Q436" s="26"/>
      <c r="R436" s="26"/>
      <c r="S436" s="26"/>
      <c r="T436" s="60"/>
      <c r="AT436" s="5" t="s">
        <v>152</v>
      </c>
      <c r="AU436" s="5" t="s">
        <v>25</v>
      </c>
    </row>
    <row r="437" spans="2:65" s="32" customFormat="1" ht="16.5" customHeight="1">
      <c r="B437" s="200"/>
      <c r="C437" s="201" t="s">
        <v>676</v>
      </c>
      <c r="D437" s="201" t="s">
        <v>146</v>
      </c>
      <c r="E437" s="202" t="s">
        <v>851</v>
      </c>
      <c r="F437" s="203" t="s">
        <v>852</v>
      </c>
      <c r="G437" s="204" t="s">
        <v>149</v>
      </c>
      <c r="H437" s="205">
        <v>100</v>
      </c>
      <c r="I437" s="206"/>
      <c r="J437" s="207">
        <f>ROUND(I437*H437,2)</f>
        <v>0</v>
      </c>
      <c r="K437" s="203" t="s">
        <v>1525</v>
      </c>
      <c r="L437" s="25"/>
      <c r="M437" s="296" t="s">
        <v>5</v>
      </c>
      <c r="N437" s="297" t="s">
        <v>55</v>
      </c>
      <c r="O437" s="26"/>
      <c r="P437" s="298">
        <f>O437*H437</f>
        <v>0</v>
      </c>
      <c r="Q437" s="298">
        <v>0.00365</v>
      </c>
      <c r="R437" s="298">
        <f>Q437*H437</f>
        <v>0.365</v>
      </c>
      <c r="S437" s="298">
        <v>0</v>
      </c>
      <c r="T437" s="299">
        <f>S437*H437</f>
        <v>0</v>
      </c>
      <c r="AR437" s="5" t="s">
        <v>150</v>
      </c>
      <c r="AT437" s="5" t="s">
        <v>146</v>
      </c>
      <c r="AU437" s="5" t="s">
        <v>25</v>
      </c>
      <c r="AY437" s="5" t="s">
        <v>144</v>
      </c>
      <c r="BE437" s="208">
        <f>IF(N437="základní",J437,0)</f>
        <v>0</v>
      </c>
      <c r="BF437" s="208">
        <f>IF(N437="snížená",J437,0)</f>
        <v>0</v>
      </c>
      <c r="BG437" s="208">
        <f>IF(N437="zákl. přenesená",J437,0)</f>
        <v>0</v>
      </c>
      <c r="BH437" s="208">
        <f>IF(N437="sníž. přenesená",J437,0)</f>
        <v>0</v>
      </c>
      <c r="BI437" s="208">
        <f>IF(N437="nulová",J437,0)</f>
        <v>0</v>
      </c>
      <c r="BJ437" s="5" t="s">
        <v>26</v>
      </c>
      <c r="BK437" s="208">
        <f>ROUND(I437*H437,2)</f>
        <v>0</v>
      </c>
      <c r="BL437" s="5" t="s">
        <v>150</v>
      </c>
      <c r="BM437" s="5" t="s">
        <v>853</v>
      </c>
    </row>
    <row r="438" spans="2:47" s="32" customFormat="1" ht="22.5">
      <c r="B438" s="25"/>
      <c r="D438" s="300" t="s">
        <v>152</v>
      </c>
      <c r="F438" s="301" t="s">
        <v>1027</v>
      </c>
      <c r="I438" s="209"/>
      <c r="L438" s="25"/>
      <c r="M438" s="210"/>
      <c r="N438" s="26"/>
      <c r="O438" s="26"/>
      <c r="P438" s="26"/>
      <c r="Q438" s="26"/>
      <c r="R438" s="26"/>
      <c r="S438" s="26"/>
      <c r="T438" s="60"/>
      <c r="AT438" s="5" t="s">
        <v>152</v>
      </c>
      <c r="AU438" s="5" t="s">
        <v>25</v>
      </c>
    </row>
    <row r="439" spans="2:51" s="32" customFormat="1" ht="12.75">
      <c r="B439" s="25"/>
      <c r="D439" s="300" t="s">
        <v>154</v>
      </c>
      <c r="E439" s="5" t="s">
        <v>5</v>
      </c>
      <c r="F439" s="302" t="s">
        <v>1175</v>
      </c>
      <c r="H439" s="303">
        <v>96.255</v>
      </c>
      <c r="I439" s="209"/>
      <c r="L439" s="25"/>
      <c r="M439" s="210"/>
      <c r="N439" s="26"/>
      <c r="O439" s="26"/>
      <c r="P439" s="26"/>
      <c r="Q439" s="26"/>
      <c r="R439" s="26"/>
      <c r="S439" s="26"/>
      <c r="T439" s="60"/>
      <c r="AT439" s="5" t="s">
        <v>154</v>
      </c>
      <c r="AU439" s="5" t="s">
        <v>25</v>
      </c>
      <c r="AV439" s="32" t="s">
        <v>25</v>
      </c>
      <c r="AW439" s="32" t="s">
        <v>47</v>
      </c>
      <c r="AX439" s="32" t="s">
        <v>83</v>
      </c>
      <c r="AY439" s="5" t="s">
        <v>144</v>
      </c>
    </row>
    <row r="440" spans="2:51" s="32" customFormat="1" ht="12.75">
      <c r="B440" s="25"/>
      <c r="D440" s="300" t="s">
        <v>154</v>
      </c>
      <c r="E440" s="5" t="s">
        <v>5</v>
      </c>
      <c r="F440" s="302" t="s">
        <v>34</v>
      </c>
      <c r="H440" s="303">
        <v>100</v>
      </c>
      <c r="I440" s="209"/>
      <c r="L440" s="25"/>
      <c r="M440" s="210"/>
      <c r="N440" s="26"/>
      <c r="O440" s="26"/>
      <c r="P440" s="26"/>
      <c r="Q440" s="26"/>
      <c r="R440" s="26"/>
      <c r="S440" s="26"/>
      <c r="T440" s="60"/>
      <c r="AT440" s="5" t="s">
        <v>154</v>
      </c>
      <c r="AU440" s="5" t="s">
        <v>25</v>
      </c>
      <c r="AV440" s="32" t="s">
        <v>25</v>
      </c>
      <c r="AW440" s="32" t="s">
        <v>47</v>
      </c>
      <c r="AX440" s="32" t="s">
        <v>26</v>
      </c>
      <c r="AY440" s="5" t="s">
        <v>144</v>
      </c>
    </row>
    <row r="441" spans="2:65" s="32" customFormat="1" ht="25.5" customHeight="1">
      <c r="B441" s="200"/>
      <c r="C441" s="201" t="s">
        <v>681</v>
      </c>
      <c r="D441" s="201" t="s">
        <v>146</v>
      </c>
      <c r="E441" s="202" t="s">
        <v>857</v>
      </c>
      <c r="F441" s="203" t="s">
        <v>858</v>
      </c>
      <c r="G441" s="204" t="s">
        <v>149</v>
      </c>
      <c r="H441" s="205">
        <v>25</v>
      </c>
      <c r="I441" s="206"/>
      <c r="J441" s="207">
        <f>ROUND(I441*H441,2)</f>
        <v>0</v>
      </c>
      <c r="K441" s="203" t="s">
        <v>1525</v>
      </c>
      <c r="L441" s="25"/>
      <c r="M441" s="296" t="s">
        <v>5</v>
      </c>
      <c r="N441" s="297" t="s">
        <v>55</v>
      </c>
      <c r="O441" s="26"/>
      <c r="P441" s="298">
        <f>O441*H441</f>
        <v>0</v>
      </c>
      <c r="Q441" s="298">
        <v>0</v>
      </c>
      <c r="R441" s="298">
        <f>Q441*H441</f>
        <v>0</v>
      </c>
      <c r="S441" s="298">
        <v>0</v>
      </c>
      <c r="T441" s="299">
        <f>S441*H441</f>
        <v>0</v>
      </c>
      <c r="AR441" s="5" t="s">
        <v>150</v>
      </c>
      <c r="AT441" s="5" t="s">
        <v>146</v>
      </c>
      <c r="AU441" s="5" t="s">
        <v>25</v>
      </c>
      <c r="AY441" s="5" t="s">
        <v>144</v>
      </c>
      <c r="BE441" s="208">
        <f>IF(N441="základní",J441,0)</f>
        <v>0</v>
      </c>
      <c r="BF441" s="208">
        <f>IF(N441="snížená",J441,0)</f>
        <v>0</v>
      </c>
      <c r="BG441" s="208">
        <f>IF(N441="zákl. přenesená",J441,0)</f>
        <v>0</v>
      </c>
      <c r="BH441" s="208">
        <f>IF(N441="sníž. přenesená",J441,0)</f>
        <v>0</v>
      </c>
      <c r="BI441" s="208">
        <f>IF(N441="nulová",J441,0)</f>
        <v>0</v>
      </c>
      <c r="BJ441" s="5" t="s">
        <v>26</v>
      </c>
      <c r="BK441" s="208">
        <f>ROUND(I441*H441,2)</f>
        <v>0</v>
      </c>
      <c r="BL441" s="5" t="s">
        <v>150</v>
      </c>
      <c r="BM441" s="5" t="s">
        <v>859</v>
      </c>
    </row>
    <row r="442" spans="2:47" s="32" customFormat="1" ht="33.75">
      <c r="B442" s="25"/>
      <c r="D442" s="300" t="s">
        <v>159</v>
      </c>
      <c r="F442" s="214" t="s">
        <v>860</v>
      </c>
      <c r="I442" s="209"/>
      <c r="L442" s="25"/>
      <c r="M442" s="210"/>
      <c r="N442" s="26"/>
      <c r="O442" s="26"/>
      <c r="P442" s="26"/>
      <c r="Q442" s="26"/>
      <c r="R442" s="26"/>
      <c r="S442" s="26"/>
      <c r="T442" s="60"/>
      <c r="AT442" s="5" t="s">
        <v>159</v>
      </c>
      <c r="AU442" s="5" t="s">
        <v>25</v>
      </c>
    </row>
    <row r="443" spans="2:47" s="32" customFormat="1" ht="22.5">
      <c r="B443" s="25"/>
      <c r="D443" s="300" t="s">
        <v>152</v>
      </c>
      <c r="F443" s="301" t="s">
        <v>1027</v>
      </c>
      <c r="I443" s="209"/>
      <c r="L443" s="25"/>
      <c r="M443" s="210"/>
      <c r="N443" s="26"/>
      <c r="O443" s="26"/>
      <c r="P443" s="26"/>
      <c r="Q443" s="26"/>
      <c r="R443" s="26"/>
      <c r="S443" s="26"/>
      <c r="T443" s="60"/>
      <c r="AT443" s="5" t="s">
        <v>152</v>
      </c>
      <c r="AU443" s="5" t="s">
        <v>25</v>
      </c>
    </row>
    <row r="444" spans="2:51" s="32" customFormat="1" ht="12.75">
      <c r="B444" s="25"/>
      <c r="D444" s="300" t="s">
        <v>154</v>
      </c>
      <c r="E444" s="5" t="s">
        <v>5</v>
      </c>
      <c r="F444" s="302" t="s">
        <v>1028</v>
      </c>
      <c r="H444" s="303">
        <v>26.55</v>
      </c>
      <c r="I444" s="209"/>
      <c r="L444" s="25"/>
      <c r="M444" s="210"/>
      <c r="N444" s="26"/>
      <c r="O444" s="26"/>
      <c r="P444" s="26"/>
      <c r="Q444" s="26"/>
      <c r="R444" s="26"/>
      <c r="S444" s="26"/>
      <c r="T444" s="60"/>
      <c r="AT444" s="5" t="s">
        <v>154</v>
      </c>
      <c r="AU444" s="5" t="s">
        <v>25</v>
      </c>
      <c r="AV444" s="32" t="s">
        <v>25</v>
      </c>
      <c r="AW444" s="32" t="s">
        <v>47</v>
      </c>
      <c r="AX444" s="32" t="s">
        <v>83</v>
      </c>
      <c r="AY444" s="5" t="s">
        <v>144</v>
      </c>
    </row>
    <row r="445" spans="2:51" s="32" customFormat="1" ht="12.75">
      <c r="B445" s="25"/>
      <c r="D445" s="300" t="s">
        <v>154</v>
      </c>
      <c r="E445" s="5" t="s">
        <v>5</v>
      </c>
      <c r="F445" s="302" t="s">
        <v>300</v>
      </c>
      <c r="H445" s="303">
        <v>25</v>
      </c>
      <c r="I445" s="209"/>
      <c r="L445" s="25"/>
      <c r="M445" s="210"/>
      <c r="N445" s="26"/>
      <c r="O445" s="26"/>
      <c r="P445" s="26"/>
      <c r="Q445" s="26"/>
      <c r="R445" s="26"/>
      <c r="S445" s="26"/>
      <c r="T445" s="60"/>
      <c r="AT445" s="5" t="s">
        <v>154</v>
      </c>
      <c r="AU445" s="5" t="s">
        <v>25</v>
      </c>
      <c r="AV445" s="32" t="s">
        <v>25</v>
      </c>
      <c r="AW445" s="32" t="s">
        <v>47</v>
      </c>
      <c r="AX445" s="32" t="s">
        <v>26</v>
      </c>
      <c r="AY445" s="5" t="s">
        <v>144</v>
      </c>
    </row>
    <row r="446" spans="2:65" s="32" customFormat="1" ht="16.5" customHeight="1">
      <c r="B446" s="200"/>
      <c r="C446" s="201" t="s">
        <v>687</v>
      </c>
      <c r="D446" s="201" t="s">
        <v>146</v>
      </c>
      <c r="E446" s="202" t="s">
        <v>864</v>
      </c>
      <c r="F446" s="203" t="s">
        <v>865</v>
      </c>
      <c r="G446" s="204" t="s">
        <v>385</v>
      </c>
      <c r="H446" s="205">
        <v>322.03</v>
      </c>
      <c r="I446" s="206"/>
      <c r="J446" s="207">
        <f>ROUND(I446*H446,2)</f>
        <v>0</v>
      </c>
      <c r="K446" s="203" t="s">
        <v>1525</v>
      </c>
      <c r="L446" s="25"/>
      <c r="M446" s="296" t="s">
        <v>5</v>
      </c>
      <c r="N446" s="297" t="s">
        <v>55</v>
      </c>
      <c r="O446" s="26"/>
      <c r="P446" s="298">
        <f>O446*H446</f>
        <v>0</v>
      </c>
      <c r="Q446" s="298">
        <v>0</v>
      </c>
      <c r="R446" s="298">
        <f>Q446*H446</f>
        <v>0</v>
      </c>
      <c r="S446" s="298">
        <v>0</v>
      </c>
      <c r="T446" s="299">
        <f>S446*H446</f>
        <v>0</v>
      </c>
      <c r="AR446" s="5" t="s">
        <v>150</v>
      </c>
      <c r="AT446" s="5" t="s">
        <v>146</v>
      </c>
      <c r="AU446" s="5" t="s">
        <v>25</v>
      </c>
      <c r="AY446" s="5" t="s">
        <v>144</v>
      </c>
      <c r="BE446" s="208">
        <f>IF(N446="základní",J446,0)</f>
        <v>0</v>
      </c>
      <c r="BF446" s="208">
        <f>IF(N446="snížená",J446,0)</f>
        <v>0</v>
      </c>
      <c r="BG446" s="208">
        <f>IF(N446="zákl. přenesená",J446,0)</f>
        <v>0</v>
      </c>
      <c r="BH446" s="208">
        <f>IF(N446="sníž. přenesená",J446,0)</f>
        <v>0</v>
      </c>
      <c r="BI446" s="208">
        <f>IF(N446="nulová",J446,0)</f>
        <v>0</v>
      </c>
      <c r="BJ446" s="5" t="s">
        <v>26</v>
      </c>
      <c r="BK446" s="208">
        <f>ROUND(I446*H446,2)</f>
        <v>0</v>
      </c>
      <c r="BL446" s="5" t="s">
        <v>150</v>
      </c>
      <c r="BM446" s="5" t="s">
        <v>866</v>
      </c>
    </row>
    <row r="447" spans="2:47" s="32" customFormat="1" ht="12.75">
      <c r="B447" s="25"/>
      <c r="D447" s="300" t="s">
        <v>159</v>
      </c>
      <c r="F447" s="214" t="s">
        <v>867</v>
      </c>
      <c r="I447" s="209"/>
      <c r="L447" s="25"/>
      <c r="M447" s="210"/>
      <c r="N447" s="26"/>
      <c r="O447" s="26"/>
      <c r="P447" s="26"/>
      <c r="Q447" s="26"/>
      <c r="R447" s="26"/>
      <c r="S447" s="26"/>
      <c r="T447" s="60"/>
      <c r="AT447" s="5" t="s">
        <v>159</v>
      </c>
      <c r="AU447" s="5" t="s">
        <v>25</v>
      </c>
    </row>
    <row r="448" spans="2:47" s="32" customFormat="1" ht="22.5">
      <c r="B448" s="25"/>
      <c r="D448" s="300" t="s">
        <v>152</v>
      </c>
      <c r="F448" s="301" t="s">
        <v>1027</v>
      </c>
      <c r="I448" s="209"/>
      <c r="L448" s="25"/>
      <c r="M448" s="210"/>
      <c r="N448" s="26"/>
      <c r="O448" s="26"/>
      <c r="P448" s="26"/>
      <c r="Q448" s="26"/>
      <c r="R448" s="26"/>
      <c r="S448" s="26"/>
      <c r="T448" s="60"/>
      <c r="AT448" s="5" t="s">
        <v>152</v>
      </c>
      <c r="AU448" s="5" t="s">
        <v>25</v>
      </c>
    </row>
    <row r="449" spans="2:65" s="32" customFormat="1" ht="16.5" customHeight="1">
      <c r="B449" s="200"/>
      <c r="C449" s="201" t="s">
        <v>692</v>
      </c>
      <c r="D449" s="201" t="s">
        <v>146</v>
      </c>
      <c r="E449" s="202" t="s">
        <v>869</v>
      </c>
      <c r="F449" s="203" t="s">
        <v>870</v>
      </c>
      <c r="G449" s="204" t="s">
        <v>385</v>
      </c>
      <c r="H449" s="205">
        <v>2898.27</v>
      </c>
      <c r="I449" s="206"/>
      <c r="J449" s="207">
        <f>ROUND(I449*H449,2)</f>
        <v>0</v>
      </c>
      <c r="K449" s="203" t="s">
        <v>1525</v>
      </c>
      <c r="L449" s="25"/>
      <c r="M449" s="296" t="s">
        <v>5</v>
      </c>
      <c r="N449" s="297" t="s">
        <v>55</v>
      </c>
      <c r="O449" s="26"/>
      <c r="P449" s="298">
        <f>O449*H449</f>
        <v>0</v>
      </c>
      <c r="Q449" s="298">
        <v>0</v>
      </c>
      <c r="R449" s="298">
        <f>Q449*H449</f>
        <v>0</v>
      </c>
      <c r="S449" s="298">
        <v>0</v>
      </c>
      <c r="T449" s="299">
        <f>S449*H449</f>
        <v>0</v>
      </c>
      <c r="AR449" s="5" t="s">
        <v>150</v>
      </c>
      <c r="AT449" s="5" t="s">
        <v>146</v>
      </c>
      <c r="AU449" s="5" t="s">
        <v>25</v>
      </c>
      <c r="AY449" s="5" t="s">
        <v>144</v>
      </c>
      <c r="BE449" s="208">
        <f>IF(N449="základní",J449,0)</f>
        <v>0</v>
      </c>
      <c r="BF449" s="208">
        <f>IF(N449="snížená",J449,0)</f>
        <v>0</v>
      </c>
      <c r="BG449" s="208">
        <f>IF(N449="zákl. přenesená",J449,0)</f>
        <v>0</v>
      </c>
      <c r="BH449" s="208">
        <f>IF(N449="sníž. přenesená",J449,0)</f>
        <v>0</v>
      </c>
      <c r="BI449" s="208">
        <f>IF(N449="nulová",J449,0)</f>
        <v>0</v>
      </c>
      <c r="BJ449" s="5" t="s">
        <v>26</v>
      </c>
      <c r="BK449" s="208">
        <f>ROUND(I449*H449,2)</f>
        <v>0</v>
      </c>
      <c r="BL449" s="5" t="s">
        <v>150</v>
      </c>
      <c r="BM449" s="5" t="s">
        <v>871</v>
      </c>
    </row>
    <row r="450" spans="2:47" s="32" customFormat="1" ht="12.75">
      <c r="B450" s="25"/>
      <c r="D450" s="300" t="s">
        <v>159</v>
      </c>
      <c r="F450" s="214" t="s">
        <v>872</v>
      </c>
      <c r="I450" s="209"/>
      <c r="L450" s="25"/>
      <c r="M450" s="210"/>
      <c r="N450" s="26"/>
      <c r="O450" s="26"/>
      <c r="P450" s="26"/>
      <c r="Q450" s="26"/>
      <c r="R450" s="26"/>
      <c r="S450" s="26"/>
      <c r="T450" s="60"/>
      <c r="AT450" s="5" t="s">
        <v>159</v>
      </c>
      <c r="AU450" s="5" t="s">
        <v>25</v>
      </c>
    </row>
    <row r="451" spans="2:47" s="32" customFormat="1" ht="22.5">
      <c r="B451" s="25"/>
      <c r="D451" s="300" t="s">
        <v>152</v>
      </c>
      <c r="F451" s="301" t="s">
        <v>1027</v>
      </c>
      <c r="I451" s="209"/>
      <c r="L451" s="25"/>
      <c r="M451" s="210"/>
      <c r="N451" s="26"/>
      <c r="O451" s="26"/>
      <c r="P451" s="26"/>
      <c r="Q451" s="26"/>
      <c r="R451" s="26"/>
      <c r="S451" s="26"/>
      <c r="T451" s="60"/>
      <c r="AT451" s="5" t="s">
        <v>152</v>
      </c>
      <c r="AU451" s="5" t="s">
        <v>25</v>
      </c>
    </row>
    <row r="452" spans="2:51" s="32" customFormat="1" ht="12.75">
      <c r="B452" s="25"/>
      <c r="D452" s="300" t="s">
        <v>154</v>
      </c>
      <c r="F452" s="302" t="s">
        <v>1176</v>
      </c>
      <c r="H452" s="303">
        <v>2898.27</v>
      </c>
      <c r="I452" s="209"/>
      <c r="L452" s="25"/>
      <c r="M452" s="210"/>
      <c r="N452" s="26"/>
      <c r="O452" s="26"/>
      <c r="P452" s="26"/>
      <c r="Q452" s="26"/>
      <c r="R452" s="26"/>
      <c r="S452" s="26"/>
      <c r="T452" s="60"/>
      <c r="AT452" s="5" t="s">
        <v>154</v>
      </c>
      <c r="AU452" s="5" t="s">
        <v>25</v>
      </c>
      <c r="AV452" s="32" t="s">
        <v>25</v>
      </c>
      <c r="AW452" s="32" t="s">
        <v>6</v>
      </c>
      <c r="AX452" s="32" t="s">
        <v>26</v>
      </c>
      <c r="AY452" s="5" t="s">
        <v>144</v>
      </c>
    </row>
    <row r="453" spans="2:65" s="32" customFormat="1" ht="16.5" customHeight="1">
      <c r="B453" s="200"/>
      <c r="C453" s="201" t="s">
        <v>696</v>
      </c>
      <c r="D453" s="201" t="s">
        <v>146</v>
      </c>
      <c r="E453" s="202" t="s">
        <v>875</v>
      </c>
      <c r="F453" s="203" t="s">
        <v>876</v>
      </c>
      <c r="G453" s="204" t="s">
        <v>385</v>
      </c>
      <c r="H453" s="205">
        <v>322.03</v>
      </c>
      <c r="I453" s="206"/>
      <c r="J453" s="207">
        <f>ROUND(I453*H453,2)</f>
        <v>0</v>
      </c>
      <c r="K453" s="203" t="s">
        <v>1525</v>
      </c>
      <c r="L453" s="25"/>
      <c r="M453" s="296" t="s">
        <v>5</v>
      </c>
      <c r="N453" s="297" t="s">
        <v>55</v>
      </c>
      <c r="O453" s="26"/>
      <c r="P453" s="298">
        <f>O453*H453</f>
        <v>0</v>
      </c>
      <c r="Q453" s="298">
        <v>0</v>
      </c>
      <c r="R453" s="298">
        <f>Q453*H453</f>
        <v>0</v>
      </c>
      <c r="S453" s="298">
        <v>0</v>
      </c>
      <c r="T453" s="299">
        <f>S453*H453</f>
        <v>0</v>
      </c>
      <c r="AR453" s="5" t="s">
        <v>150</v>
      </c>
      <c r="AT453" s="5" t="s">
        <v>146</v>
      </c>
      <c r="AU453" s="5" t="s">
        <v>25</v>
      </c>
      <c r="AY453" s="5" t="s">
        <v>144</v>
      </c>
      <c r="BE453" s="208">
        <f>IF(N453="základní",J453,0)</f>
        <v>0</v>
      </c>
      <c r="BF453" s="208">
        <f>IF(N453="snížená",J453,0)</f>
        <v>0</v>
      </c>
      <c r="BG453" s="208">
        <f>IF(N453="zákl. přenesená",J453,0)</f>
        <v>0</v>
      </c>
      <c r="BH453" s="208">
        <f>IF(N453="sníž. přenesená",J453,0)</f>
        <v>0</v>
      </c>
      <c r="BI453" s="208">
        <f>IF(N453="nulová",J453,0)</f>
        <v>0</v>
      </c>
      <c r="BJ453" s="5" t="s">
        <v>26</v>
      </c>
      <c r="BK453" s="208">
        <f>ROUND(I453*H453,2)</f>
        <v>0</v>
      </c>
      <c r="BL453" s="5" t="s">
        <v>150</v>
      </c>
      <c r="BM453" s="5" t="s">
        <v>877</v>
      </c>
    </row>
    <row r="454" spans="2:47" s="32" customFormat="1" ht="22.5">
      <c r="B454" s="25"/>
      <c r="D454" s="300" t="s">
        <v>152</v>
      </c>
      <c r="F454" s="301" t="s">
        <v>1027</v>
      </c>
      <c r="I454" s="209"/>
      <c r="L454" s="25"/>
      <c r="M454" s="210"/>
      <c r="N454" s="26"/>
      <c r="O454" s="26"/>
      <c r="P454" s="26"/>
      <c r="Q454" s="26"/>
      <c r="R454" s="26"/>
      <c r="S454" s="26"/>
      <c r="T454" s="60"/>
      <c r="AT454" s="5" t="s">
        <v>152</v>
      </c>
      <c r="AU454" s="5" t="s">
        <v>25</v>
      </c>
    </row>
    <row r="455" spans="2:65" s="32" customFormat="1" ht="25.5" customHeight="1">
      <c r="B455" s="200"/>
      <c r="C455" s="201" t="s">
        <v>702</v>
      </c>
      <c r="D455" s="201" t="s">
        <v>146</v>
      </c>
      <c r="E455" s="202" t="s">
        <v>879</v>
      </c>
      <c r="F455" s="203" t="s">
        <v>880</v>
      </c>
      <c r="G455" s="204" t="s">
        <v>234</v>
      </c>
      <c r="H455" s="205">
        <v>1250</v>
      </c>
      <c r="I455" s="206"/>
      <c r="J455" s="207">
        <f>ROUND(I455*H455,2)</f>
        <v>0</v>
      </c>
      <c r="K455" s="203" t="s">
        <v>1525</v>
      </c>
      <c r="L455" s="25"/>
      <c r="M455" s="296" t="s">
        <v>5</v>
      </c>
      <c r="N455" s="297" t="s">
        <v>55</v>
      </c>
      <c r="O455" s="26"/>
      <c r="P455" s="298">
        <f>O455*H455</f>
        <v>0</v>
      </c>
      <c r="Q455" s="298">
        <v>0</v>
      </c>
      <c r="R455" s="298">
        <f>Q455*H455</f>
        <v>0</v>
      </c>
      <c r="S455" s="298">
        <v>0</v>
      </c>
      <c r="T455" s="299">
        <f>S455*H455</f>
        <v>0</v>
      </c>
      <c r="AR455" s="5" t="s">
        <v>150</v>
      </c>
      <c r="AT455" s="5" t="s">
        <v>146</v>
      </c>
      <c r="AU455" s="5" t="s">
        <v>25</v>
      </c>
      <c r="AY455" s="5" t="s">
        <v>144</v>
      </c>
      <c r="BE455" s="208">
        <f>IF(N455="základní",J455,0)</f>
        <v>0</v>
      </c>
      <c r="BF455" s="208">
        <f>IF(N455="snížená",J455,0)</f>
        <v>0</v>
      </c>
      <c r="BG455" s="208">
        <f>IF(N455="zákl. přenesená",J455,0)</f>
        <v>0</v>
      </c>
      <c r="BH455" s="208">
        <f>IF(N455="sníž. přenesená",J455,0)</f>
        <v>0</v>
      </c>
      <c r="BI455" s="208">
        <f>IF(N455="nulová",J455,0)</f>
        <v>0</v>
      </c>
      <c r="BJ455" s="5" t="s">
        <v>26</v>
      </c>
      <c r="BK455" s="208">
        <f>ROUND(I455*H455,2)</f>
        <v>0</v>
      </c>
      <c r="BL455" s="5" t="s">
        <v>150</v>
      </c>
      <c r="BM455" s="5" t="s">
        <v>881</v>
      </c>
    </row>
    <row r="456" spans="2:47" s="32" customFormat="1" ht="22.5">
      <c r="B456" s="25"/>
      <c r="D456" s="300" t="s">
        <v>152</v>
      </c>
      <c r="F456" s="301" t="s">
        <v>1027</v>
      </c>
      <c r="I456" s="209"/>
      <c r="L456" s="25"/>
      <c r="M456" s="210"/>
      <c r="N456" s="26"/>
      <c r="O456" s="26"/>
      <c r="P456" s="26"/>
      <c r="Q456" s="26"/>
      <c r="R456" s="26"/>
      <c r="S456" s="26"/>
      <c r="T456" s="60"/>
      <c r="AT456" s="5" t="s">
        <v>152</v>
      </c>
      <c r="AU456" s="5" t="s">
        <v>25</v>
      </c>
    </row>
    <row r="457" spans="2:51" s="32" customFormat="1" ht="12.75">
      <c r="B457" s="25"/>
      <c r="D457" s="300" t="s">
        <v>154</v>
      </c>
      <c r="E457" s="5" t="s">
        <v>5</v>
      </c>
      <c r="F457" s="302" t="s">
        <v>1086</v>
      </c>
      <c r="H457" s="303">
        <v>1250</v>
      </c>
      <c r="I457" s="209"/>
      <c r="L457" s="25"/>
      <c r="M457" s="210"/>
      <c r="N457" s="26"/>
      <c r="O457" s="26"/>
      <c r="P457" s="26"/>
      <c r="Q457" s="26"/>
      <c r="R457" s="26"/>
      <c r="S457" s="26"/>
      <c r="T457" s="60"/>
      <c r="AT457" s="5" t="s">
        <v>154</v>
      </c>
      <c r="AU457" s="5" t="s">
        <v>25</v>
      </c>
      <c r="AV457" s="32" t="s">
        <v>25</v>
      </c>
      <c r="AW457" s="32" t="s">
        <v>47</v>
      </c>
      <c r="AX457" s="32" t="s">
        <v>26</v>
      </c>
      <c r="AY457" s="5" t="s">
        <v>144</v>
      </c>
    </row>
    <row r="458" spans="2:63" s="284" customFormat="1" ht="29.25" customHeight="1">
      <c r="B458" s="283"/>
      <c r="D458" s="285" t="s">
        <v>82</v>
      </c>
      <c r="E458" s="294" t="s">
        <v>759</v>
      </c>
      <c r="F458" s="294" t="s">
        <v>883</v>
      </c>
      <c r="I458" s="287"/>
      <c r="J458" s="295">
        <f>BK458</f>
        <v>0</v>
      </c>
      <c r="L458" s="283"/>
      <c r="M458" s="289"/>
      <c r="N458" s="290"/>
      <c r="O458" s="290"/>
      <c r="P458" s="291">
        <f>SUM(P459:P460)</f>
        <v>0</v>
      </c>
      <c r="Q458" s="290"/>
      <c r="R458" s="291">
        <f>SUM(R459:R460)</f>
        <v>0</v>
      </c>
      <c r="S458" s="290"/>
      <c r="T458" s="292">
        <f>SUM(T459:T460)</f>
        <v>0</v>
      </c>
      <c r="AR458" s="285" t="s">
        <v>26</v>
      </c>
      <c r="AT458" s="293" t="s">
        <v>82</v>
      </c>
      <c r="AU458" s="293" t="s">
        <v>26</v>
      </c>
      <c r="AY458" s="285" t="s">
        <v>144</v>
      </c>
      <c r="BK458" s="208">
        <f>SUM(BK459:BK460)</f>
        <v>0</v>
      </c>
    </row>
    <row r="459" spans="2:65" s="32" customFormat="1" ht="16.5" customHeight="1">
      <c r="B459" s="200"/>
      <c r="C459" s="201" t="s">
        <v>707</v>
      </c>
      <c r="D459" s="201" t="s">
        <v>146</v>
      </c>
      <c r="E459" s="202" t="s">
        <v>1021</v>
      </c>
      <c r="F459" s="203" t="s">
        <v>886</v>
      </c>
      <c r="G459" s="204" t="s">
        <v>385</v>
      </c>
      <c r="H459" s="205">
        <v>843.163</v>
      </c>
      <c r="I459" s="206"/>
      <c r="J459" s="207">
        <f>ROUND(I459*H459,2)</f>
        <v>0</v>
      </c>
      <c r="K459" s="203" t="s">
        <v>1525</v>
      </c>
      <c r="L459" s="25"/>
      <c r="M459" s="296" t="s">
        <v>5</v>
      </c>
      <c r="N459" s="297" t="s">
        <v>55</v>
      </c>
      <c r="O459" s="26"/>
      <c r="P459" s="298">
        <f>O459*H459</f>
        <v>0</v>
      </c>
      <c r="Q459" s="298">
        <v>0</v>
      </c>
      <c r="R459" s="298">
        <f>Q459*H459</f>
        <v>0</v>
      </c>
      <c r="S459" s="298">
        <v>0</v>
      </c>
      <c r="T459" s="299">
        <f>S459*H459</f>
        <v>0</v>
      </c>
      <c r="AR459" s="5" t="s">
        <v>150</v>
      </c>
      <c r="AT459" s="5" t="s">
        <v>146</v>
      </c>
      <c r="AU459" s="5" t="s">
        <v>25</v>
      </c>
      <c r="AY459" s="5" t="s">
        <v>144</v>
      </c>
      <c r="BE459" s="208">
        <f>IF(N459="základní",J459,0)</f>
        <v>0</v>
      </c>
      <c r="BF459" s="208">
        <f>IF(N459="snížená",J459,0)</f>
        <v>0</v>
      </c>
      <c r="BG459" s="208">
        <f>IF(N459="zákl. přenesená",J459,0)</f>
        <v>0</v>
      </c>
      <c r="BH459" s="208">
        <f>IF(N459="sníž. přenesená",J459,0)</f>
        <v>0</v>
      </c>
      <c r="BI459" s="208">
        <f>IF(N459="nulová",J459,0)</f>
        <v>0</v>
      </c>
      <c r="BJ459" s="5" t="s">
        <v>26</v>
      </c>
      <c r="BK459" s="208">
        <f>ROUND(I459*H459,2)</f>
        <v>0</v>
      </c>
      <c r="BL459" s="5" t="s">
        <v>150</v>
      </c>
      <c r="BM459" s="5" t="s">
        <v>1022</v>
      </c>
    </row>
    <row r="460" spans="2:47" s="32" customFormat="1" ht="22.5">
      <c r="B460" s="25"/>
      <c r="D460" s="300" t="s">
        <v>152</v>
      </c>
      <c r="F460" s="301" t="s">
        <v>1027</v>
      </c>
      <c r="I460" s="209"/>
      <c r="L460" s="25"/>
      <c r="M460" s="210"/>
      <c r="N460" s="26"/>
      <c r="O460" s="26"/>
      <c r="P460" s="26"/>
      <c r="Q460" s="26"/>
      <c r="R460" s="26"/>
      <c r="S460" s="26"/>
      <c r="T460" s="60"/>
      <c r="AT460" s="5" t="s">
        <v>152</v>
      </c>
      <c r="AU460" s="5" t="s">
        <v>25</v>
      </c>
    </row>
    <row r="461" spans="2:63" s="284" customFormat="1" ht="36.75" customHeight="1">
      <c r="B461" s="283"/>
      <c r="D461" s="285" t="s">
        <v>82</v>
      </c>
      <c r="E461" s="286" t="s">
        <v>275</v>
      </c>
      <c r="F461" s="286" t="s">
        <v>888</v>
      </c>
      <c r="I461" s="287"/>
      <c r="J461" s="288">
        <f>BK461</f>
        <v>0</v>
      </c>
      <c r="L461" s="283"/>
      <c r="M461" s="289"/>
      <c r="N461" s="290"/>
      <c r="O461" s="290"/>
      <c r="P461" s="291">
        <f>P462</f>
        <v>0</v>
      </c>
      <c r="Q461" s="290"/>
      <c r="R461" s="291">
        <f>R462</f>
        <v>0</v>
      </c>
      <c r="S461" s="290"/>
      <c r="T461" s="292">
        <f>T462</f>
        <v>0</v>
      </c>
      <c r="AR461" s="285" t="s">
        <v>161</v>
      </c>
      <c r="AT461" s="293" t="s">
        <v>82</v>
      </c>
      <c r="AU461" s="293" t="s">
        <v>83</v>
      </c>
      <c r="AY461" s="285" t="s">
        <v>144</v>
      </c>
      <c r="BK461" s="208">
        <f>BK462</f>
        <v>0</v>
      </c>
    </row>
    <row r="462" spans="2:63" s="284" customFormat="1" ht="19.5" customHeight="1">
      <c r="B462" s="283"/>
      <c r="D462" s="285" t="s">
        <v>82</v>
      </c>
      <c r="E462" s="294" t="s">
        <v>889</v>
      </c>
      <c r="F462" s="294" t="s">
        <v>890</v>
      </c>
      <c r="I462" s="287"/>
      <c r="J462" s="295">
        <f>BK462</f>
        <v>0</v>
      </c>
      <c r="L462" s="283"/>
      <c r="M462" s="289"/>
      <c r="N462" s="290"/>
      <c r="O462" s="290"/>
      <c r="P462" s="291">
        <f>SUM(P463:P475)</f>
        <v>0</v>
      </c>
      <c r="Q462" s="290"/>
      <c r="R462" s="291">
        <f>SUM(R463:R475)</f>
        <v>0</v>
      </c>
      <c r="S462" s="290"/>
      <c r="T462" s="292">
        <f>SUM(T463:T475)</f>
        <v>0</v>
      </c>
      <c r="AR462" s="285" t="s">
        <v>161</v>
      </c>
      <c r="AT462" s="293" t="s">
        <v>82</v>
      </c>
      <c r="AU462" s="293" t="s">
        <v>26</v>
      </c>
      <c r="AY462" s="285" t="s">
        <v>144</v>
      </c>
      <c r="BK462" s="208">
        <f>SUM(BK463:BK475)</f>
        <v>0</v>
      </c>
    </row>
    <row r="463" spans="2:65" s="32" customFormat="1" ht="16.5" customHeight="1">
      <c r="B463" s="200"/>
      <c r="C463" s="201" t="s">
        <v>712</v>
      </c>
      <c r="D463" s="201" t="s">
        <v>146</v>
      </c>
      <c r="E463" s="202" t="s">
        <v>1023</v>
      </c>
      <c r="F463" s="203" t="s">
        <v>893</v>
      </c>
      <c r="G463" s="204" t="s">
        <v>894</v>
      </c>
      <c r="H463" s="205">
        <v>10</v>
      </c>
      <c r="I463" s="206"/>
      <c r="J463" s="207">
        <f>ROUND(I463*H463,2)</f>
        <v>0</v>
      </c>
      <c r="K463" s="203" t="s">
        <v>1525</v>
      </c>
      <c r="L463" s="25"/>
      <c r="M463" s="296" t="s">
        <v>5</v>
      </c>
      <c r="N463" s="297" t="s">
        <v>55</v>
      </c>
      <c r="O463" s="26"/>
      <c r="P463" s="298">
        <f>O463*H463</f>
        <v>0</v>
      </c>
      <c r="Q463" s="298">
        <v>0</v>
      </c>
      <c r="R463" s="298">
        <f>Q463*H463</f>
        <v>0</v>
      </c>
      <c r="S463" s="298">
        <v>0</v>
      </c>
      <c r="T463" s="299">
        <f>S463*H463</f>
        <v>0</v>
      </c>
      <c r="AR463" s="5" t="s">
        <v>563</v>
      </c>
      <c r="AT463" s="5" t="s">
        <v>146</v>
      </c>
      <c r="AU463" s="5" t="s">
        <v>25</v>
      </c>
      <c r="AY463" s="5" t="s">
        <v>144</v>
      </c>
      <c r="BE463" s="208">
        <f>IF(N463="základní",J463,0)</f>
        <v>0</v>
      </c>
      <c r="BF463" s="208">
        <f>IF(N463="snížená",J463,0)</f>
        <v>0</v>
      </c>
      <c r="BG463" s="208">
        <f>IF(N463="zákl. přenesená",J463,0)</f>
        <v>0</v>
      </c>
      <c r="BH463" s="208">
        <f>IF(N463="sníž. přenesená",J463,0)</f>
        <v>0</v>
      </c>
      <c r="BI463" s="208">
        <f>IF(N463="nulová",J463,0)</f>
        <v>0</v>
      </c>
      <c r="BJ463" s="5" t="s">
        <v>26</v>
      </c>
      <c r="BK463" s="208">
        <f>ROUND(I463*H463,2)</f>
        <v>0</v>
      </c>
      <c r="BL463" s="5" t="s">
        <v>563</v>
      </c>
      <c r="BM463" s="5" t="s">
        <v>1024</v>
      </c>
    </row>
    <row r="464" spans="2:47" s="32" customFormat="1" ht="12.75">
      <c r="B464" s="25"/>
      <c r="D464" s="300" t="s">
        <v>159</v>
      </c>
      <c r="F464" s="214" t="s">
        <v>1177</v>
      </c>
      <c r="I464" s="209"/>
      <c r="L464" s="25"/>
      <c r="M464" s="210"/>
      <c r="N464" s="26"/>
      <c r="O464" s="26"/>
      <c r="P464" s="26"/>
      <c r="Q464" s="26"/>
      <c r="R464" s="26"/>
      <c r="S464" s="26"/>
      <c r="T464" s="60"/>
      <c r="AT464" s="5" t="s">
        <v>159</v>
      </c>
      <c r="AU464" s="5" t="s">
        <v>25</v>
      </c>
    </row>
    <row r="465" spans="2:47" s="32" customFormat="1" ht="22.5">
      <c r="B465" s="25"/>
      <c r="D465" s="300" t="s">
        <v>152</v>
      </c>
      <c r="F465" s="301" t="s">
        <v>1027</v>
      </c>
      <c r="I465" s="209"/>
      <c r="L465" s="25"/>
      <c r="M465" s="210"/>
      <c r="N465" s="26"/>
      <c r="O465" s="26"/>
      <c r="P465" s="26"/>
      <c r="Q465" s="26"/>
      <c r="R465" s="26"/>
      <c r="S465" s="26"/>
      <c r="T465" s="60"/>
      <c r="AT465" s="5" t="s">
        <v>152</v>
      </c>
      <c r="AU465" s="5" t="s">
        <v>25</v>
      </c>
    </row>
    <row r="466" spans="2:65" s="32" customFormat="1" ht="16.5" customHeight="1">
      <c r="B466" s="200"/>
      <c r="C466" s="201" t="s">
        <v>718</v>
      </c>
      <c r="D466" s="201" t="s">
        <v>146</v>
      </c>
      <c r="E466" s="202" t="s">
        <v>898</v>
      </c>
      <c r="F466" s="203" t="s">
        <v>1178</v>
      </c>
      <c r="G466" s="204" t="s">
        <v>204</v>
      </c>
      <c r="H466" s="205">
        <v>56.6</v>
      </c>
      <c r="I466" s="206"/>
      <c r="J466" s="207">
        <f>ROUND(I466*H466,2)</f>
        <v>0</v>
      </c>
      <c r="K466" s="203" t="s">
        <v>1525</v>
      </c>
      <c r="L466" s="25"/>
      <c r="M466" s="296" t="s">
        <v>5</v>
      </c>
      <c r="N466" s="297" t="s">
        <v>55</v>
      </c>
      <c r="O466" s="26"/>
      <c r="P466" s="298">
        <f>O466*H466</f>
        <v>0</v>
      </c>
      <c r="Q466" s="298">
        <v>0</v>
      </c>
      <c r="R466" s="298">
        <f>Q466*H466</f>
        <v>0</v>
      </c>
      <c r="S466" s="298">
        <v>0</v>
      </c>
      <c r="T466" s="299">
        <f>S466*H466</f>
        <v>0</v>
      </c>
      <c r="AR466" s="5" t="s">
        <v>563</v>
      </c>
      <c r="AT466" s="5" t="s">
        <v>146</v>
      </c>
      <c r="AU466" s="5" t="s">
        <v>25</v>
      </c>
      <c r="AY466" s="5" t="s">
        <v>144</v>
      </c>
      <c r="BE466" s="208">
        <f>IF(N466="základní",J466,0)</f>
        <v>0</v>
      </c>
      <c r="BF466" s="208">
        <f>IF(N466="snížená",J466,0)</f>
        <v>0</v>
      </c>
      <c r="BG466" s="208">
        <f>IF(N466="zákl. přenesená",J466,0)</f>
        <v>0</v>
      </c>
      <c r="BH466" s="208">
        <f>IF(N466="sníž. přenesená",J466,0)</f>
        <v>0</v>
      </c>
      <c r="BI466" s="208">
        <f>IF(N466="nulová",J466,0)</f>
        <v>0</v>
      </c>
      <c r="BJ466" s="5" t="s">
        <v>26</v>
      </c>
      <c r="BK466" s="208">
        <f>ROUND(I466*H466,2)</f>
        <v>0</v>
      </c>
      <c r="BL466" s="5" t="s">
        <v>563</v>
      </c>
      <c r="BM466" s="5" t="s">
        <v>900</v>
      </c>
    </row>
    <row r="467" spans="2:47" s="32" customFormat="1" ht="12.75">
      <c r="B467" s="25"/>
      <c r="D467" s="300" t="s">
        <v>159</v>
      </c>
      <c r="F467" s="214" t="s">
        <v>1179</v>
      </c>
      <c r="I467" s="209"/>
      <c r="L467" s="25"/>
      <c r="M467" s="210"/>
      <c r="N467" s="26"/>
      <c r="O467" s="26"/>
      <c r="P467" s="26"/>
      <c r="Q467" s="26"/>
      <c r="R467" s="26"/>
      <c r="S467" s="26"/>
      <c r="T467" s="60"/>
      <c r="AT467" s="5" t="s">
        <v>159</v>
      </c>
      <c r="AU467" s="5" t="s">
        <v>25</v>
      </c>
    </row>
    <row r="468" spans="2:47" s="32" customFormat="1" ht="22.5">
      <c r="B468" s="25"/>
      <c r="D468" s="300" t="s">
        <v>152</v>
      </c>
      <c r="F468" s="301" t="s">
        <v>1027</v>
      </c>
      <c r="I468" s="209"/>
      <c r="L468" s="25"/>
      <c r="M468" s="210"/>
      <c r="N468" s="26"/>
      <c r="O468" s="26"/>
      <c r="P468" s="26"/>
      <c r="Q468" s="26"/>
      <c r="R468" s="26"/>
      <c r="S468" s="26"/>
      <c r="T468" s="60"/>
      <c r="AT468" s="5" t="s">
        <v>152</v>
      </c>
      <c r="AU468" s="5" t="s">
        <v>25</v>
      </c>
    </row>
    <row r="469" spans="2:51" s="32" customFormat="1" ht="12.75">
      <c r="B469" s="25"/>
      <c r="D469" s="300" t="s">
        <v>154</v>
      </c>
      <c r="E469" s="5" t="s">
        <v>5</v>
      </c>
      <c r="F469" s="302" t="s">
        <v>1180</v>
      </c>
      <c r="H469" s="303">
        <v>56.6</v>
      </c>
      <c r="I469" s="209"/>
      <c r="L469" s="25"/>
      <c r="M469" s="210"/>
      <c r="N469" s="26"/>
      <c r="O469" s="26"/>
      <c r="P469" s="26"/>
      <c r="Q469" s="26"/>
      <c r="R469" s="26"/>
      <c r="S469" s="26"/>
      <c r="T469" s="60"/>
      <c r="AT469" s="5" t="s">
        <v>154</v>
      </c>
      <c r="AU469" s="5" t="s">
        <v>25</v>
      </c>
      <c r="AV469" s="32" t="s">
        <v>25</v>
      </c>
      <c r="AW469" s="32" t="s">
        <v>47</v>
      </c>
      <c r="AX469" s="32" t="s">
        <v>26</v>
      </c>
      <c r="AY469" s="5" t="s">
        <v>144</v>
      </c>
    </row>
    <row r="470" spans="2:65" s="32" customFormat="1" ht="16.5" customHeight="1">
      <c r="B470" s="200"/>
      <c r="C470" s="201" t="s">
        <v>723</v>
      </c>
      <c r="D470" s="201" t="s">
        <v>146</v>
      </c>
      <c r="E470" s="202" t="s">
        <v>908</v>
      </c>
      <c r="F470" s="203" t="s">
        <v>1181</v>
      </c>
      <c r="G470" s="204" t="s">
        <v>204</v>
      </c>
      <c r="H470" s="205">
        <v>213.9</v>
      </c>
      <c r="I470" s="206"/>
      <c r="J470" s="207">
        <f>ROUND(I470*H470,2)</f>
        <v>0</v>
      </c>
      <c r="K470" s="203" t="s">
        <v>1525</v>
      </c>
      <c r="L470" s="25"/>
      <c r="M470" s="296" t="s">
        <v>5</v>
      </c>
      <c r="N470" s="297" t="s">
        <v>55</v>
      </c>
      <c r="O470" s="26"/>
      <c r="P470" s="298">
        <f>O470*H470</f>
        <v>0</v>
      </c>
      <c r="Q470" s="298">
        <v>0</v>
      </c>
      <c r="R470" s="298">
        <f>Q470*H470</f>
        <v>0</v>
      </c>
      <c r="S470" s="298">
        <v>0</v>
      </c>
      <c r="T470" s="299">
        <f>S470*H470</f>
        <v>0</v>
      </c>
      <c r="AR470" s="5" t="s">
        <v>563</v>
      </c>
      <c r="AT470" s="5" t="s">
        <v>146</v>
      </c>
      <c r="AU470" s="5" t="s">
        <v>25</v>
      </c>
      <c r="AY470" s="5" t="s">
        <v>144</v>
      </c>
      <c r="BE470" s="208">
        <f>IF(N470="základní",J470,0)</f>
        <v>0</v>
      </c>
      <c r="BF470" s="208">
        <f>IF(N470="snížená",J470,0)</f>
        <v>0</v>
      </c>
      <c r="BG470" s="208">
        <f>IF(N470="zákl. přenesená",J470,0)</f>
        <v>0</v>
      </c>
      <c r="BH470" s="208">
        <f>IF(N470="sníž. přenesená",J470,0)</f>
        <v>0</v>
      </c>
      <c r="BI470" s="208">
        <f>IF(N470="nulová",J470,0)</f>
        <v>0</v>
      </c>
      <c r="BJ470" s="5" t="s">
        <v>26</v>
      </c>
      <c r="BK470" s="208">
        <f>ROUND(I470*H470,2)</f>
        <v>0</v>
      </c>
      <c r="BL470" s="5" t="s">
        <v>563</v>
      </c>
      <c r="BM470" s="5" t="s">
        <v>910</v>
      </c>
    </row>
    <row r="471" spans="2:47" s="32" customFormat="1" ht="12.75">
      <c r="B471" s="25"/>
      <c r="D471" s="300" t="s">
        <v>159</v>
      </c>
      <c r="F471" s="214" t="s">
        <v>1182</v>
      </c>
      <c r="I471" s="209"/>
      <c r="L471" s="25"/>
      <c r="M471" s="210"/>
      <c r="N471" s="26"/>
      <c r="O471" s="26"/>
      <c r="P471" s="26"/>
      <c r="Q471" s="26"/>
      <c r="R471" s="26"/>
      <c r="S471" s="26"/>
      <c r="T471" s="60"/>
      <c r="AT471" s="5" t="s">
        <v>159</v>
      </c>
      <c r="AU471" s="5" t="s">
        <v>25</v>
      </c>
    </row>
    <row r="472" spans="2:47" s="32" customFormat="1" ht="22.5">
      <c r="B472" s="25"/>
      <c r="D472" s="300" t="s">
        <v>152</v>
      </c>
      <c r="F472" s="301" t="s">
        <v>1027</v>
      </c>
      <c r="I472" s="209"/>
      <c r="L472" s="25"/>
      <c r="M472" s="210"/>
      <c r="N472" s="26"/>
      <c r="O472" s="26"/>
      <c r="P472" s="26"/>
      <c r="Q472" s="26"/>
      <c r="R472" s="26"/>
      <c r="S472" s="26"/>
      <c r="T472" s="60"/>
      <c r="AT472" s="5" t="s">
        <v>152</v>
      </c>
      <c r="AU472" s="5" t="s">
        <v>25</v>
      </c>
    </row>
    <row r="473" spans="2:65" s="32" customFormat="1" ht="16.5" customHeight="1">
      <c r="B473" s="200"/>
      <c r="C473" s="201" t="s">
        <v>728</v>
      </c>
      <c r="D473" s="201" t="s">
        <v>146</v>
      </c>
      <c r="E473" s="202" t="s">
        <v>917</v>
      </c>
      <c r="F473" s="203" t="s">
        <v>918</v>
      </c>
      <c r="G473" s="204" t="s">
        <v>204</v>
      </c>
      <c r="H473" s="205">
        <v>251.3</v>
      </c>
      <c r="I473" s="206"/>
      <c r="J473" s="207">
        <f>ROUND(I473*H473,2)</f>
        <v>0</v>
      </c>
      <c r="K473" s="203" t="s">
        <v>1525</v>
      </c>
      <c r="L473" s="25"/>
      <c r="M473" s="296" t="s">
        <v>5</v>
      </c>
      <c r="N473" s="297" t="s">
        <v>55</v>
      </c>
      <c r="O473" s="26"/>
      <c r="P473" s="298">
        <f>O473*H473</f>
        <v>0</v>
      </c>
      <c r="Q473" s="298">
        <v>0</v>
      </c>
      <c r="R473" s="298">
        <f>Q473*H473</f>
        <v>0</v>
      </c>
      <c r="S473" s="298">
        <v>0</v>
      </c>
      <c r="T473" s="299">
        <f>S473*H473</f>
        <v>0</v>
      </c>
      <c r="AR473" s="5" t="s">
        <v>563</v>
      </c>
      <c r="AT473" s="5" t="s">
        <v>146</v>
      </c>
      <c r="AU473" s="5" t="s">
        <v>25</v>
      </c>
      <c r="AY473" s="5" t="s">
        <v>144</v>
      </c>
      <c r="BE473" s="208">
        <f>IF(N473="základní",J473,0)</f>
        <v>0</v>
      </c>
      <c r="BF473" s="208">
        <f>IF(N473="snížená",J473,0)</f>
        <v>0</v>
      </c>
      <c r="BG473" s="208">
        <f>IF(N473="zákl. přenesená",J473,0)</f>
        <v>0</v>
      </c>
      <c r="BH473" s="208">
        <f>IF(N473="sníž. přenesená",J473,0)</f>
        <v>0</v>
      </c>
      <c r="BI473" s="208">
        <f>IF(N473="nulová",J473,0)</f>
        <v>0</v>
      </c>
      <c r="BJ473" s="5" t="s">
        <v>26</v>
      </c>
      <c r="BK473" s="208">
        <f>ROUND(I473*H473,2)</f>
        <v>0</v>
      </c>
      <c r="BL473" s="5" t="s">
        <v>563</v>
      </c>
      <c r="BM473" s="5" t="s">
        <v>919</v>
      </c>
    </row>
    <row r="474" spans="2:47" s="32" customFormat="1" ht="22.5">
      <c r="B474" s="25"/>
      <c r="D474" s="300" t="s">
        <v>152</v>
      </c>
      <c r="F474" s="301" t="s">
        <v>1027</v>
      </c>
      <c r="I474" s="209"/>
      <c r="L474" s="25"/>
      <c r="M474" s="210"/>
      <c r="N474" s="26"/>
      <c r="O474" s="26"/>
      <c r="P474" s="26"/>
      <c r="Q474" s="26"/>
      <c r="R474" s="26"/>
      <c r="S474" s="26"/>
      <c r="T474" s="60"/>
      <c r="AT474" s="5" t="s">
        <v>152</v>
      </c>
      <c r="AU474" s="5" t="s">
        <v>25</v>
      </c>
    </row>
    <row r="475" spans="2:51" s="32" customFormat="1" ht="12.75">
      <c r="B475" s="25"/>
      <c r="D475" s="300" t="s">
        <v>154</v>
      </c>
      <c r="E475" s="5" t="s">
        <v>5</v>
      </c>
      <c r="F475" s="302" t="s">
        <v>1183</v>
      </c>
      <c r="H475" s="303">
        <v>251.3</v>
      </c>
      <c r="I475" s="209"/>
      <c r="L475" s="25"/>
      <c r="M475" s="211"/>
      <c r="N475" s="212"/>
      <c r="O475" s="212"/>
      <c r="P475" s="212"/>
      <c r="Q475" s="212"/>
      <c r="R475" s="212"/>
      <c r="S475" s="212"/>
      <c r="T475" s="213"/>
      <c r="AT475" s="5" t="s">
        <v>154</v>
      </c>
      <c r="AU475" s="5" t="s">
        <v>25</v>
      </c>
      <c r="AV475" s="32" t="s">
        <v>25</v>
      </c>
      <c r="AW475" s="32" t="s">
        <v>47</v>
      </c>
      <c r="AX475" s="32" t="s">
        <v>26</v>
      </c>
      <c r="AY475" s="5" t="s">
        <v>144</v>
      </c>
    </row>
    <row r="476" spans="2:12" s="32" customFormat="1" ht="6.75" customHeight="1">
      <c r="B476" s="42"/>
      <c r="C476" s="43"/>
      <c r="D476" s="43"/>
      <c r="E476" s="43"/>
      <c r="F476" s="43"/>
      <c r="G476" s="43"/>
      <c r="H476" s="43"/>
      <c r="I476" s="182"/>
      <c r="J476" s="43"/>
      <c r="K476" s="43"/>
      <c r="L476" s="25"/>
    </row>
  </sheetData>
  <sheetProtection password="C708" sheet="1"/>
  <autoFilter ref="C84:K475"/>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06"/>
  <sheetViews>
    <sheetView showGridLines="0" zoomScalePageLayoutView="0" workbookViewId="0" topLeftCell="A1">
      <pane ySplit="1" topLeftCell="A2" activePane="bottomLeft" state="frozen"/>
      <selection pane="topLeft" activeCell="A1" sqref="A1:IV16384"/>
      <selection pane="bottomLeft" activeCell="D4" sqref="D4"/>
    </sheetView>
  </sheetViews>
  <sheetFormatPr defaultColWidth="9.33203125" defaultRowHeight="13.5"/>
  <cols>
    <col min="1" max="1" width="8.33203125" style="3" customWidth="1"/>
    <col min="2" max="2" width="1.66796875" style="3" customWidth="1"/>
    <col min="3" max="3" width="4.16015625" style="3" customWidth="1"/>
    <col min="4" max="4" width="4.33203125" style="3" customWidth="1"/>
    <col min="5" max="5" width="17.16015625" style="3" customWidth="1"/>
    <col min="6" max="6" width="75" style="3" customWidth="1"/>
    <col min="7" max="7" width="8.66015625" style="3" customWidth="1"/>
    <col min="8" max="8" width="11.16015625" style="3" customWidth="1"/>
    <col min="9" max="9" width="12.66015625" style="160" customWidth="1"/>
    <col min="10" max="10" width="23.5" style="3" customWidth="1"/>
    <col min="11" max="11" width="15.5" style="3" customWidth="1"/>
    <col min="12" max="12" width="9.33203125" style="3" customWidth="1"/>
    <col min="13" max="18" width="9.33203125" style="3" hidden="1" customWidth="1"/>
    <col min="19" max="19" width="8.16015625" style="3" hidden="1" customWidth="1"/>
    <col min="20" max="20" width="29.66015625" style="3" hidden="1" customWidth="1"/>
    <col min="21" max="21" width="16.33203125" style="3" hidden="1" customWidth="1"/>
    <col min="22" max="22" width="12.33203125" style="3" customWidth="1"/>
    <col min="23" max="23" width="16.33203125" style="3" customWidth="1"/>
    <col min="24" max="24" width="12.33203125" style="3" customWidth="1"/>
    <col min="25" max="25" width="15" style="3" customWidth="1"/>
    <col min="26" max="26" width="11" style="3" customWidth="1"/>
    <col min="27" max="27" width="15" style="3" customWidth="1"/>
    <col min="28" max="28" width="16.33203125" style="3" customWidth="1"/>
    <col min="29" max="29" width="11" style="3" customWidth="1"/>
    <col min="30" max="30" width="15" style="3" customWidth="1"/>
    <col min="31" max="31" width="16.33203125" style="3" customWidth="1"/>
    <col min="32" max="43" width="9.33203125" style="3" customWidth="1"/>
    <col min="44" max="65" width="9.33203125" style="3" hidden="1" customWidth="1"/>
    <col min="66" max="16384" width="9.33203125" style="3" customWidth="1"/>
  </cols>
  <sheetData>
    <row r="1" spans="1:70" ht="21.75" customHeight="1">
      <c r="A1" s="2"/>
      <c r="B1" s="158"/>
      <c r="C1" s="158"/>
      <c r="D1" s="253" t="s">
        <v>1</v>
      </c>
      <c r="E1" s="158"/>
      <c r="F1" s="254" t="s">
        <v>105</v>
      </c>
      <c r="G1" s="255" t="s">
        <v>106</v>
      </c>
      <c r="H1" s="255"/>
      <c r="I1" s="159"/>
      <c r="J1" s="254" t="s">
        <v>107</v>
      </c>
      <c r="K1" s="253" t="s">
        <v>108</v>
      </c>
      <c r="L1" s="254" t="s">
        <v>109</v>
      </c>
      <c r="M1" s="254"/>
      <c r="N1" s="254"/>
      <c r="O1" s="254"/>
      <c r="P1" s="254"/>
      <c r="Q1" s="254"/>
      <c r="R1" s="254"/>
      <c r="S1" s="254"/>
      <c r="T1" s="254"/>
      <c r="U1" s="219"/>
      <c r="V1" s="21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46" ht="36.75" customHeight="1">
      <c r="L2" s="221" t="s">
        <v>8</v>
      </c>
      <c r="M2" s="4"/>
      <c r="N2" s="4"/>
      <c r="O2" s="4"/>
      <c r="P2" s="4"/>
      <c r="Q2" s="4"/>
      <c r="R2" s="4"/>
      <c r="S2" s="4"/>
      <c r="T2" s="4"/>
      <c r="U2" s="4"/>
      <c r="V2" s="4"/>
      <c r="AT2" s="5" t="s">
        <v>100</v>
      </c>
    </row>
    <row r="3" spans="2:46" ht="6.75" customHeight="1">
      <c r="B3" s="6"/>
      <c r="C3" s="7"/>
      <c r="D3" s="7"/>
      <c r="E3" s="7"/>
      <c r="F3" s="7"/>
      <c r="G3" s="7"/>
      <c r="H3" s="7"/>
      <c r="I3" s="161"/>
      <c r="J3" s="7"/>
      <c r="K3" s="8"/>
      <c r="AT3" s="5" t="s">
        <v>25</v>
      </c>
    </row>
    <row r="4" spans="2:46" ht="36.75" customHeight="1">
      <c r="B4" s="9"/>
      <c r="C4" s="10"/>
      <c r="D4" s="11" t="s">
        <v>1422</v>
      </c>
      <c r="E4" s="10"/>
      <c r="F4" s="10"/>
      <c r="G4" s="10"/>
      <c r="H4" s="10"/>
      <c r="I4" s="162"/>
      <c r="J4" s="10"/>
      <c r="K4" s="12"/>
      <c r="M4" s="5" t="s">
        <v>13</v>
      </c>
      <c r="AT4" s="5" t="s">
        <v>6</v>
      </c>
    </row>
    <row r="5" spans="2:11" ht="6.75" customHeight="1">
      <c r="B5" s="9"/>
      <c r="C5" s="10"/>
      <c r="D5" s="10"/>
      <c r="E5" s="10"/>
      <c r="F5" s="10"/>
      <c r="G5" s="10"/>
      <c r="H5" s="10"/>
      <c r="I5" s="162"/>
      <c r="J5" s="10"/>
      <c r="K5" s="12"/>
    </row>
    <row r="6" spans="2:11" ht="13.5">
      <c r="B6" s="9"/>
      <c r="C6" s="10"/>
      <c r="D6" s="17" t="s">
        <v>19</v>
      </c>
      <c r="E6" s="10"/>
      <c r="F6" s="10"/>
      <c r="G6" s="10"/>
      <c r="H6" s="10"/>
      <c r="I6" s="162"/>
      <c r="J6" s="10"/>
      <c r="K6" s="12"/>
    </row>
    <row r="7" spans="2:11" ht="16.5" customHeight="1">
      <c r="B7" s="9"/>
      <c r="C7" s="10"/>
      <c r="D7" s="10"/>
      <c r="E7" s="23" t="str">
        <f>'Rekapitulace stavby'!K6</f>
        <v>Rekonstrukce kanalizace ul. Soukenická, Valchařská a Gorkého</v>
      </c>
      <c r="F7" s="13"/>
      <c r="G7" s="13"/>
      <c r="H7" s="13"/>
      <c r="I7" s="162"/>
      <c r="J7" s="10"/>
      <c r="K7" s="12"/>
    </row>
    <row r="8" spans="2:11" s="32" customFormat="1" ht="13.5">
      <c r="B8" s="25"/>
      <c r="C8" s="26"/>
      <c r="D8" s="17" t="s">
        <v>110</v>
      </c>
      <c r="E8" s="26"/>
      <c r="F8" s="26"/>
      <c r="G8" s="26"/>
      <c r="H8" s="26"/>
      <c r="I8" s="163"/>
      <c r="J8" s="26"/>
      <c r="K8" s="31"/>
    </row>
    <row r="9" spans="2:11" s="32" customFormat="1" ht="36.75" customHeight="1">
      <c r="B9" s="25"/>
      <c r="C9" s="26"/>
      <c r="D9" s="26"/>
      <c r="E9" s="164" t="s">
        <v>1184</v>
      </c>
      <c r="F9" s="165"/>
      <c r="G9" s="165"/>
      <c r="H9" s="165"/>
      <c r="I9" s="163"/>
      <c r="J9" s="26"/>
      <c r="K9" s="31"/>
    </row>
    <row r="10" spans="2:11" s="32" customFormat="1" ht="12.75">
      <c r="B10" s="25"/>
      <c r="C10" s="26"/>
      <c r="D10" s="26"/>
      <c r="E10" s="26"/>
      <c r="F10" s="26"/>
      <c r="G10" s="26"/>
      <c r="H10" s="26"/>
      <c r="I10" s="163"/>
      <c r="J10" s="26"/>
      <c r="K10" s="31"/>
    </row>
    <row r="11" spans="2:11" s="32" customFormat="1" ht="14.25" customHeight="1">
      <c r="B11" s="25"/>
      <c r="C11" s="26"/>
      <c r="D11" s="17" t="s">
        <v>22</v>
      </c>
      <c r="E11" s="26"/>
      <c r="F11" s="17" t="s">
        <v>23</v>
      </c>
      <c r="G11" s="26"/>
      <c r="H11" s="26"/>
      <c r="I11" s="91" t="s">
        <v>24</v>
      </c>
      <c r="J11" s="17" t="s">
        <v>25</v>
      </c>
      <c r="K11" s="31"/>
    </row>
    <row r="12" spans="2:11" s="32" customFormat="1" ht="14.25" customHeight="1">
      <c r="B12" s="25"/>
      <c r="C12" s="26"/>
      <c r="D12" s="17" t="s">
        <v>27</v>
      </c>
      <c r="E12" s="26"/>
      <c r="F12" s="17" t="s">
        <v>28</v>
      </c>
      <c r="G12" s="26"/>
      <c r="H12" s="26"/>
      <c r="I12" s="91" t="s">
        <v>29</v>
      </c>
      <c r="J12" s="166" t="str">
        <f>'Rekapitulace stavby'!AN8</f>
        <v>28. 9. 2017</v>
      </c>
      <c r="K12" s="31"/>
    </row>
    <row r="13" spans="2:11" s="32" customFormat="1" ht="21.75" customHeight="1">
      <c r="B13" s="25"/>
      <c r="C13" s="26"/>
      <c r="D13" s="19" t="s">
        <v>32</v>
      </c>
      <c r="E13" s="26"/>
      <c r="F13" s="19" t="s">
        <v>33</v>
      </c>
      <c r="G13" s="26"/>
      <c r="H13" s="26"/>
      <c r="I13" s="137" t="s">
        <v>112</v>
      </c>
      <c r="J13" s="19" t="s">
        <v>113</v>
      </c>
      <c r="K13" s="31"/>
    </row>
    <row r="14" spans="2:11" s="32" customFormat="1" ht="14.25" customHeight="1">
      <c r="B14" s="25"/>
      <c r="C14" s="26"/>
      <c r="D14" s="17" t="s">
        <v>35</v>
      </c>
      <c r="E14" s="26"/>
      <c r="F14" s="26"/>
      <c r="G14" s="26"/>
      <c r="H14" s="26"/>
      <c r="I14" s="91" t="s">
        <v>36</v>
      </c>
      <c r="J14" s="17" t="s">
        <v>37</v>
      </c>
      <c r="K14" s="31"/>
    </row>
    <row r="15" spans="2:11" s="32" customFormat="1" ht="18" customHeight="1">
      <c r="B15" s="25"/>
      <c r="C15" s="26"/>
      <c r="D15" s="26"/>
      <c r="E15" s="17" t="s">
        <v>38</v>
      </c>
      <c r="F15" s="26"/>
      <c r="G15" s="26"/>
      <c r="H15" s="26"/>
      <c r="I15" s="91" t="s">
        <v>39</v>
      </c>
      <c r="J15" s="17" t="s">
        <v>40</v>
      </c>
      <c r="K15" s="31"/>
    </row>
    <row r="16" spans="2:11" s="32" customFormat="1" ht="6.75" customHeight="1">
      <c r="B16" s="25"/>
      <c r="C16" s="26"/>
      <c r="D16" s="26"/>
      <c r="E16" s="26"/>
      <c r="F16" s="26"/>
      <c r="G16" s="26"/>
      <c r="H16" s="26"/>
      <c r="I16" s="163"/>
      <c r="J16" s="26"/>
      <c r="K16" s="31"/>
    </row>
    <row r="17" spans="2:11" s="32" customFormat="1" ht="14.25" customHeight="1">
      <c r="B17" s="25"/>
      <c r="C17" s="26"/>
      <c r="D17" s="17" t="s">
        <v>41</v>
      </c>
      <c r="E17" s="26"/>
      <c r="F17" s="26"/>
      <c r="G17" s="26"/>
      <c r="H17" s="26"/>
      <c r="I17" s="91" t="s">
        <v>36</v>
      </c>
      <c r="J17" s="17">
        <f>IF('Rekapitulace stavby'!AN13="Vyplň údaj","",IF('Rekapitulace stavby'!AN13="","",'Rekapitulace stavby'!AN13))</f>
      </c>
      <c r="K17" s="31"/>
    </row>
    <row r="18" spans="2:11" s="32" customFormat="1" ht="18" customHeight="1">
      <c r="B18" s="25"/>
      <c r="C18" s="26"/>
      <c r="D18" s="26"/>
      <c r="E18" s="17">
        <f>IF('Rekapitulace stavby'!E14="Vyplň údaj","",IF('Rekapitulace stavby'!E14="","",'Rekapitulace stavby'!E14))</f>
      </c>
      <c r="F18" s="26"/>
      <c r="G18" s="26"/>
      <c r="H18" s="26"/>
      <c r="I18" s="91" t="s">
        <v>39</v>
      </c>
      <c r="J18" s="17">
        <f>IF('Rekapitulace stavby'!AN14="Vyplň údaj","",IF('Rekapitulace stavby'!AN14="","",'Rekapitulace stavby'!AN14))</f>
      </c>
      <c r="K18" s="31"/>
    </row>
    <row r="19" spans="2:11" s="32" customFormat="1" ht="6.75" customHeight="1">
      <c r="B19" s="25"/>
      <c r="C19" s="26"/>
      <c r="D19" s="26"/>
      <c r="E19" s="26"/>
      <c r="F19" s="26"/>
      <c r="G19" s="26"/>
      <c r="H19" s="26"/>
      <c r="I19" s="163"/>
      <c r="J19" s="26"/>
      <c r="K19" s="31"/>
    </row>
    <row r="20" spans="2:11" s="32" customFormat="1" ht="14.25" customHeight="1">
      <c r="B20" s="25"/>
      <c r="C20" s="26"/>
      <c r="D20" s="17" t="s">
        <v>43</v>
      </c>
      <c r="E20" s="26"/>
      <c r="F20" s="26"/>
      <c r="G20" s="26"/>
      <c r="H20" s="26"/>
      <c r="I20" s="91" t="s">
        <v>36</v>
      </c>
      <c r="J20" s="17" t="s">
        <v>44</v>
      </c>
      <c r="K20" s="31"/>
    </row>
    <row r="21" spans="2:11" s="32" customFormat="1" ht="18" customHeight="1">
      <c r="B21" s="25"/>
      <c r="C21" s="26"/>
      <c r="D21" s="26"/>
      <c r="E21" s="17" t="s">
        <v>45</v>
      </c>
      <c r="F21" s="26"/>
      <c r="G21" s="26"/>
      <c r="H21" s="26"/>
      <c r="I21" s="91" t="s">
        <v>39</v>
      </c>
      <c r="J21" s="17" t="s">
        <v>46</v>
      </c>
      <c r="K21" s="31"/>
    </row>
    <row r="22" spans="2:11" s="32" customFormat="1" ht="6.75" customHeight="1">
      <c r="B22" s="25"/>
      <c r="C22" s="26"/>
      <c r="D22" s="26"/>
      <c r="E22" s="26"/>
      <c r="F22" s="26"/>
      <c r="G22" s="26"/>
      <c r="H22" s="26"/>
      <c r="I22" s="163"/>
      <c r="J22" s="26"/>
      <c r="K22" s="31"/>
    </row>
    <row r="23" spans="2:11" s="32" customFormat="1" ht="14.25" customHeight="1">
      <c r="B23" s="25"/>
      <c r="C23" s="26"/>
      <c r="D23" s="17" t="s">
        <v>48</v>
      </c>
      <c r="E23" s="26"/>
      <c r="F23" s="26"/>
      <c r="G23" s="26"/>
      <c r="H23" s="26"/>
      <c r="I23" s="163"/>
      <c r="J23" s="26"/>
      <c r="K23" s="31"/>
    </row>
    <row r="24" spans="2:11" s="171" customFormat="1" ht="42.75" customHeight="1">
      <c r="B24" s="167"/>
      <c r="C24" s="168"/>
      <c r="D24" s="168"/>
      <c r="E24" s="23" t="s">
        <v>1185</v>
      </c>
      <c r="F24" s="23"/>
      <c r="G24" s="23"/>
      <c r="H24" s="23"/>
      <c r="I24" s="169"/>
      <c r="J24" s="168"/>
      <c r="K24" s="170"/>
    </row>
    <row r="25" spans="2:11" s="32" customFormat="1" ht="6.75" customHeight="1">
      <c r="B25" s="25"/>
      <c r="C25" s="26"/>
      <c r="D25" s="26"/>
      <c r="E25" s="26"/>
      <c r="F25" s="26"/>
      <c r="G25" s="26"/>
      <c r="H25" s="26"/>
      <c r="I25" s="163"/>
      <c r="J25" s="26"/>
      <c r="K25" s="31"/>
    </row>
    <row r="26" spans="2:11" s="32" customFormat="1" ht="6.75" customHeight="1">
      <c r="B26" s="25"/>
      <c r="C26" s="26"/>
      <c r="D26" s="58"/>
      <c r="E26" s="58"/>
      <c r="F26" s="58"/>
      <c r="G26" s="58"/>
      <c r="H26" s="58"/>
      <c r="I26" s="172"/>
      <c r="J26" s="58"/>
      <c r="K26" s="173"/>
    </row>
    <row r="27" spans="2:11" s="32" customFormat="1" ht="24.75" customHeight="1">
      <c r="B27" s="25"/>
      <c r="C27" s="26"/>
      <c r="D27" s="174" t="s">
        <v>50</v>
      </c>
      <c r="E27" s="26"/>
      <c r="F27" s="26"/>
      <c r="G27" s="26"/>
      <c r="H27" s="26"/>
      <c r="I27" s="163"/>
      <c r="J27" s="256">
        <f>ROUNDUP(J77,2)</f>
        <v>0</v>
      </c>
      <c r="K27" s="31"/>
    </row>
    <row r="28" spans="2:11" s="32" customFormat="1" ht="6.75" customHeight="1">
      <c r="B28" s="25"/>
      <c r="C28" s="26"/>
      <c r="D28" s="58"/>
      <c r="E28" s="58"/>
      <c r="F28" s="58"/>
      <c r="G28" s="58"/>
      <c r="H28" s="58"/>
      <c r="I28" s="172"/>
      <c r="J28" s="58"/>
      <c r="K28" s="173"/>
    </row>
    <row r="29" spans="2:11" s="32" customFormat="1" ht="14.25" customHeight="1">
      <c r="B29" s="25"/>
      <c r="C29" s="26"/>
      <c r="D29" s="26"/>
      <c r="E29" s="26"/>
      <c r="F29" s="257" t="s">
        <v>52</v>
      </c>
      <c r="G29" s="26"/>
      <c r="H29" s="26"/>
      <c r="I29" s="258" t="s">
        <v>51</v>
      </c>
      <c r="J29" s="257" t="s">
        <v>53</v>
      </c>
      <c r="K29" s="31"/>
    </row>
    <row r="30" spans="2:11" s="32" customFormat="1" ht="14.25" customHeight="1">
      <c r="B30" s="25"/>
      <c r="C30" s="26"/>
      <c r="D30" s="225" t="s">
        <v>54</v>
      </c>
      <c r="E30" s="225" t="s">
        <v>55</v>
      </c>
      <c r="F30" s="259">
        <f>ROUNDUP(SUM(BE77:BE105),2)</f>
        <v>0</v>
      </c>
      <c r="G30" s="26"/>
      <c r="H30" s="26"/>
      <c r="I30" s="260">
        <v>0.21</v>
      </c>
      <c r="J30" s="259">
        <f>ROUNDUP(ROUNDUP((SUM(BE77:BE105)),2)*I30,1)</f>
        <v>0</v>
      </c>
      <c r="K30" s="31"/>
    </row>
    <row r="31" spans="2:11" s="32" customFormat="1" ht="14.25" customHeight="1">
      <c r="B31" s="25"/>
      <c r="C31" s="26"/>
      <c r="D31" s="26"/>
      <c r="E31" s="225" t="s">
        <v>56</v>
      </c>
      <c r="F31" s="259">
        <f>ROUNDUP(SUM(BF77:BF105),2)</f>
        <v>0</v>
      </c>
      <c r="G31" s="26"/>
      <c r="H31" s="26"/>
      <c r="I31" s="260">
        <v>0.15</v>
      </c>
      <c r="J31" s="259">
        <f>ROUNDUP(ROUNDUP((SUM(BF77:BF105)),2)*I31,1)</f>
        <v>0</v>
      </c>
      <c r="K31" s="31"/>
    </row>
    <row r="32" spans="2:11" s="32" customFormat="1" ht="14.25" customHeight="1" hidden="1">
      <c r="B32" s="25"/>
      <c r="C32" s="26"/>
      <c r="D32" s="26"/>
      <c r="E32" s="225" t="s">
        <v>57</v>
      </c>
      <c r="F32" s="259">
        <f>ROUNDUP(SUM(BG77:BG105),2)</f>
        <v>0</v>
      </c>
      <c r="G32" s="26"/>
      <c r="H32" s="26"/>
      <c r="I32" s="260">
        <v>0.21</v>
      </c>
      <c r="J32" s="259">
        <v>0</v>
      </c>
      <c r="K32" s="31"/>
    </row>
    <row r="33" spans="2:11" s="32" customFormat="1" ht="14.25" customHeight="1" hidden="1">
      <c r="B33" s="25"/>
      <c r="C33" s="26"/>
      <c r="D33" s="26"/>
      <c r="E33" s="225" t="s">
        <v>58</v>
      </c>
      <c r="F33" s="259">
        <f>ROUNDUP(SUM(BH77:BH105),2)</f>
        <v>0</v>
      </c>
      <c r="G33" s="26"/>
      <c r="H33" s="26"/>
      <c r="I33" s="260">
        <v>0.15</v>
      </c>
      <c r="J33" s="259">
        <v>0</v>
      </c>
      <c r="K33" s="31"/>
    </row>
    <row r="34" spans="2:11" s="32" customFormat="1" ht="14.25" customHeight="1" hidden="1">
      <c r="B34" s="25"/>
      <c r="C34" s="26"/>
      <c r="D34" s="26"/>
      <c r="E34" s="225" t="s">
        <v>59</v>
      </c>
      <c r="F34" s="259">
        <f>ROUNDUP(SUM(BI77:BI105),2)</f>
        <v>0</v>
      </c>
      <c r="G34" s="26"/>
      <c r="H34" s="26"/>
      <c r="I34" s="260">
        <v>0</v>
      </c>
      <c r="J34" s="259">
        <v>0</v>
      </c>
      <c r="K34" s="31"/>
    </row>
    <row r="35" spans="2:11" s="32" customFormat="1" ht="6.75" customHeight="1">
      <c r="B35" s="25"/>
      <c r="C35" s="26"/>
      <c r="D35" s="26"/>
      <c r="E35" s="26"/>
      <c r="F35" s="26"/>
      <c r="G35" s="26"/>
      <c r="H35" s="26"/>
      <c r="I35" s="163"/>
      <c r="J35" s="26"/>
      <c r="K35" s="31"/>
    </row>
    <row r="36" spans="2:11" s="32" customFormat="1" ht="24.75" customHeight="1">
      <c r="B36" s="25"/>
      <c r="C36" s="175"/>
      <c r="D36" s="176" t="s">
        <v>60</v>
      </c>
      <c r="E36" s="63"/>
      <c r="F36" s="63"/>
      <c r="G36" s="177" t="s">
        <v>61</v>
      </c>
      <c r="H36" s="178" t="s">
        <v>62</v>
      </c>
      <c r="I36" s="179"/>
      <c r="J36" s="180">
        <f>SUM(J27:J34)</f>
        <v>0</v>
      </c>
      <c r="K36" s="181"/>
    </row>
    <row r="37" spans="2:11" s="32" customFormat="1" ht="14.25" customHeight="1">
      <c r="B37" s="42"/>
      <c r="C37" s="43"/>
      <c r="D37" s="43"/>
      <c r="E37" s="43"/>
      <c r="F37" s="43"/>
      <c r="G37" s="43"/>
      <c r="H37" s="43"/>
      <c r="I37" s="182"/>
      <c r="J37" s="43"/>
      <c r="K37" s="44"/>
    </row>
    <row r="41" spans="2:11" s="32" customFormat="1" ht="6.75" customHeight="1">
      <c r="B41" s="45"/>
      <c r="C41" s="46"/>
      <c r="D41" s="46"/>
      <c r="E41" s="46"/>
      <c r="F41" s="46"/>
      <c r="G41" s="46"/>
      <c r="H41" s="46"/>
      <c r="I41" s="183"/>
      <c r="J41" s="46"/>
      <c r="K41" s="184"/>
    </row>
    <row r="42" spans="2:11" s="32" customFormat="1" ht="36.75" customHeight="1">
      <c r="B42" s="25"/>
      <c r="C42" s="11" t="s">
        <v>1423</v>
      </c>
      <c r="D42" s="26"/>
      <c r="E42" s="26"/>
      <c r="F42" s="26"/>
      <c r="G42" s="26"/>
      <c r="H42" s="26"/>
      <c r="I42" s="163"/>
      <c r="J42" s="26"/>
      <c r="K42" s="31"/>
    </row>
    <row r="43" spans="2:11" s="32" customFormat="1" ht="6.75" customHeight="1">
      <c r="B43" s="25"/>
      <c r="C43" s="26"/>
      <c r="D43" s="26"/>
      <c r="E43" s="26"/>
      <c r="F43" s="26"/>
      <c r="G43" s="26"/>
      <c r="H43" s="26"/>
      <c r="I43" s="163"/>
      <c r="J43" s="26"/>
      <c r="K43" s="31"/>
    </row>
    <row r="44" spans="2:11" s="32" customFormat="1" ht="14.25" customHeight="1">
      <c r="B44" s="25"/>
      <c r="C44" s="17" t="s">
        <v>19</v>
      </c>
      <c r="D44" s="26"/>
      <c r="E44" s="26"/>
      <c r="F44" s="26"/>
      <c r="G44" s="26"/>
      <c r="H44" s="26"/>
      <c r="I44" s="163"/>
      <c r="J44" s="26"/>
      <c r="K44" s="31"/>
    </row>
    <row r="45" spans="2:11" s="32" customFormat="1" ht="16.5" customHeight="1">
      <c r="B45" s="25"/>
      <c r="C45" s="26"/>
      <c r="D45" s="26"/>
      <c r="E45" s="23" t="str">
        <f>E7</f>
        <v>Rekonstrukce kanalizace ul. Soukenická, Valchařská a Gorkého</v>
      </c>
      <c r="F45" s="13"/>
      <c r="G45" s="13"/>
      <c r="H45" s="13"/>
      <c r="I45" s="163"/>
      <c r="J45" s="26"/>
      <c r="K45" s="31"/>
    </row>
    <row r="46" spans="2:11" s="32" customFormat="1" ht="14.25" customHeight="1">
      <c r="B46" s="25"/>
      <c r="C46" s="17" t="s">
        <v>110</v>
      </c>
      <c r="D46" s="26"/>
      <c r="E46" s="26"/>
      <c r="F46" s="26"/>
      <c r="G46" s="26"/>
      <c r="H46" s="26"/>
      <c r="I46" s="163"/>
      <c r="J46" s="26"/>
      <c r="K46" s="31"/>
    </row>
    <row r="47" spans="2:11" s="32" customFormat="1" ht="17.25" customHeight="1">
      <c r="B47" s="25"/>
      <c r="C47" s="26"/>
      <c r="D47" s="26"/>
      <c r="E47" s="164" t="str">
        <f>E9</f>
        <v>SO 05 - Rušená kanalizace</v>
      </c>
      <c r="F47" s="165"/>
      <c r="G47" s="165"/>
      <c r="H47" s="165"/>
      <c r="I47" s="163"/>
      <c r="J47" s="26"/>
      <c r="K47" s="31"/>
    </row>
    <row r="48" spans="2:11" s="32" customFormat="1" ht="6.75" customHeight="1">
      <c r="B48" s="25"/>
      <c r="C48" s="26"/>
      <c r="D48" s="26"/>
      <c r="E48" s="26"/>
      <c r="F48" s="26"/>
      <c r="G48" s="26"/>
      <c r="H48" s="26"/>
      <c r="I48" s="163"/>
      <c r="J48" s="26"/>
      <c r="K48" s="31"/>
    </row>
    <row r="49" spans="2:11" s="32" customFormat="1" ht="18" customHeight="1">
      <c r="B49" s="25"/>
      <c r="C49" s="17" t="s">
        <v>27</v>
      </c>
      <c r="D49" s="26"/>
      <c r="E49" s="26"/>
      <c r="F49" s="17" t="str">
        <f>F12</f>
        <v>Ostrava</v>
      </c>
      <c r="G49" s="26"/>
      <c r="H49" s="26"/>
      <c r="I49" s="91" t="s">
        <v>29</v>
      </c>
      <c r="J49" s="166" t="str">
        <f>IF(J12="","",J12)</f>
        <v>28. 9. 2017</v>
      </c>
      <c r="K49" s="31"/>
    </row>
    <row r="50" spans="2:11" s="32" customFormat="1" ht="6.75" customHeight="1">
      <c r="B50" s="25"/>
      <c r="C50" s="26"/>
      <c r="D50" s="26"/>
      <c r="E50" s="26"/>
      <c r="F50" s="26"/>
      <c r="G50" s="26"/>
      <c r="H50" s="26"/>
      <c r="I50" s="163"/>
      <c r="J50" s="26"/>
      <c r="K50" s="31"/>
    </row>
    <row r="51" spans="2:11" s="32" customFormat="1" ht="13.5">
      <c r="B51" s="25"/>
      <c r="C51" s="17" t="s">
        <v>35</v>
      </c>
      <c r="D51" s="26"/>
      <c r="E51" s="26"/>
      <c r="F51" s="17" t="str">
        <f>E15</f>
        <v>Statutární město Ostrava</v>
      </c>
      <c r="G51" s="26"/>
      <c r="H51" s="26"/>
      <c r="I51" s="91" t="s">
        <v>43</v>
      </c>
      <c r="J51" s="23" t="str">
        <f>E21</f>
        <v>Koneko,spol.s r.o.(ÚRS2017/2-KROS4)</v>
      </c>
      <c r="K51" s="31"/>
    </row>
    <row r="52" spans="2:11" s="32" customFormat="1" ht="14.25" customHeight="1">
      <c r="B52" s="25"/>
      <c r="C52" s="17" t="s">
        <v>41</v>
      </c>
      <c r="D52" s="26"/>
      <c r="E52" s="26"/>
      <c r="F52" s="17">
        <f>IF(E18="","",E18)</f>
      </c>
      <c r="G52" s="26"/>
      <c r="H52" s="26"/>
      <c r="I52" s="163"/>
      <c r="J52" s="185"/>
      <c r="K52" s="31"/>
    </row>
    <row r="53" spans="2:11" s="32" customFormat="1" ht="9.75" customHeight="1">
      <c r="B53" s="25"/>
      <c r="C53" s="26"/>
      <c r="D53" s="26"/>
      <c r="E53" s="26"/>
      <c r="F53" s="26"/>
      <c r="G53" s="26"/>
      <c r="H53" s="26"/>
      <c r="I53" s="163"/>
      <c r="J53" s="26"/>
      <c r="K53" s="31"/>
    </row>
    <row r="54" spans="2:11" s="32" customFormat="1" ht="29.25" customHeight="1">
      <c r="B54" s="25"/>
      <c r="C54" s="186" t="s">
        <v>115</v>
      </c>
      <c r="D54" s="175"/>
      <c r="E54" s="175"/>
      <c r="F54" s="175"/>
      <c r="G54" s="175"/>
      <c r="H54" s="175"/>
      <c r="I54" s="187"/>
      <c r="J54" s="188" t="s">
        <v>116</v>
      </c>
      <c r="K54" s="189"/>
    </row>
    <row r="55" spans="2:11" s="32" customFormat="1" ht="9.75" customHeight="1">
      <c r="B55" s="25"/>
      <c r="C55" s="26"/>
      <c r="D55" s="26"/>
      <c r="E55" s="26"/>
      <c r="F55" s="26"/>
      <c r="G55" s="26"/>
      <c r="H55" s="26"/>
      <c r="I55" s="163"/>
      <c r="J55" s="26"/>
      <c r="K55" s="31"/>
    </row>
    <row r="56" spans="2:47" s="32" customFormat="1" ht="29.25" customHeight="1">
      <c r="B56" s="25"/>
      <c r="C56" s="261" t="s">
        <v>117</v>
      </c>
      <c r="D56" s="26"/>
      <c r="E56" s="26"/>
      <c r="F56" s="26"/>
      <c r="G56" s="26"/>
      <c r="H56" s="26"/>
      <c r="I56" s="163"/>
      <c r="J56" s="256">
        <f>J77</f>
        <v>0</v>
      </c>
      <c r="K56" s="31"/>
      <c r="AU56" s="5" t="s">
        <v>118</v>
      </c>
    </row>
    <row r="57" spans="2:11" s="269" customFormat="1" ht="24.75" customHeight="1">
      <c r="B57" s="262"/>
      <c r="C57" s="263"/>
      <c r="D57" s="264" t="s">
        <v>1186</v>
      </c>
      <c r="E57" s="265"/>
      <c r="F57" s="265"/>
      <c r="G57" s="265"/>
      <c r="H57" s="265"/>
      <c r="I57" s="266"/>
      <c r="J57" s="267">
        <f>J78</f>
        <v>0</v>
      </c>
      <c r="K57" s="268"/>
    </row>
    <row r="58" spans="2:11" s="32" customFormat="1" ht="21.75" customHeight="1">
      <c r="B58" s="25"/>
      <c r="C58" s="26"/>
      <c r="D58" s="26"/>
      <c r="E58" s="26"/>
      <c r="F58" s="26"/>
      <c r="G58" s="26"/>
      <c r="H58" s="26"/>
      <c r="I58" s="163"/>
      <c r="J58" s="26"/>
      <c r="K58" s="31"/>
    </row>
    <row r="59" spans="2:11" s="32" customFormat="1" ht="6.75" customHeight="1">
      <c r="B59" s="42"/>
      <c r="C59" s="43"/>
      <c r="D59" s="43"/>
      <c r="E59" s="43"/>
      <c r="F59" s="43"/>
      <c r="G59" s="43"/>
      <c r="H59" s="43"/>
      <c r="I59" s="182"/>
      <c r="J59" s="43"/>
      <c r="K59" s="44"/>
    </row>
    <row r="63" spans="2:12" s="32" customFormat="1" ht="6.75" customHeight="1">
      <c r="B63" s="45"/>
      <c r="C63" s="46"/>
      <c r="D63" s="46"/>
      <c r="E63" s="46"/>
      <c r="F63" s="46"/>
      <c r="G63" s="46"/>
      <c r="H63" s="46"/>
      <c r="I63" s="183"/>
      <c r="J63" s="46"/>
      <c r="K63" s="46"/>
      <c r="L63" s="25"/>
    </row>
    <row r="64" spans="2:12" s="32" customFormat="1" ht="36.75" customHeight="1">
      <c r="B64" s="25"/>
      <c r="C64" s="47" t="s">
        <v>1424</v>
      </c>
      <c r="L64" s="25"/>
    </row>
    <row r="65" spans="2:12" s="32" customFormat="1" ht="6.75" customHeight="1">
      <c r="B65" s="25"/>
      <c r="L65" s="25"/>
    </row>
    <row r="66" spans="2:12" s="32" customFormat="1" ht="14.25" customHeight="1">
      <c r="B66" s="25"/>
      <c r="C66" s="191" t="s">
        <v>19</v>
      </c>
      <c r="L66" s="25"/>
    </row>
    <row r="67" spans="2:12" s="32" customFormat="1" ht="16.5" customHeight="1">
      <c r="B67" s="25"/>
      <c r="E67" s="278" t="str">
        <f>E7</f>
        <v>Rekonstrukce kanalizace ul. Soukenická, Valchařská a Gorkého</v>
      </c>
      <c r="F67" s="279"/>
      <c r="G67" s="279"/>
      <c r="H67" s="279"/>
      <c r="L67" s="25"/>
    </row>
    <row r="68" spans="2:12" s="32" customFormat="1" ht="14.25" customHeight="1">
      <c r="B68" s="25"/>
      <c r="C68" s="191" t="s">
        <v>110</v>
      </c>
      <c r="L68" s="25"/>
    </row>
    <row r="69" spans="2:12" s="32" customFormat="1" ht="17.25" customHeight="1">
      <c r="B69" s="25"/>
      <c r="E69" s="53" t="str">
        <f>E9</f>
        <v>SO 05 - Rušená kanalizace</v>
      </c>
      <c r="F69" s="190"/>
      <c r="G69" s="190"/>
      <c r="H69" s="190"/>
      <c r="L69" s="25"/>
    </row>
    <row r="70" spans="2:12" s="32" customFormat="1" ht="6.75" customHeight="1">
      <c r="B70" s="25"/>
      <c r="L70" s="25"/>
    </row>
    <row r="71" spans="2:12" s="32" customFormat="1" ht="18" customHeight="1">
      <c r="B71" s="25"/>
      <c r="C71" s="191" t="s">
        <v>27</v>
      </c>
      <c r="F71" s="191" t="str">
        <f>F12</f>
        <v>Ostrava</v>
      </c>
      <c r="I71" s="110" t="s">
        <v>29</v>
      </c>
      <c r="J71" s="192" t="str">
        <f>IF(J12="","",J12)</f>
        <v>28. 9. 2017</v>
      </c>
      <c r="L71" s="25"/>
    </row>
    <row r="72" spans="2:12" s="32" customFormat="1" ht="6.75" customHeight="1">
      <c r="B72" s="25"/>
      <c r="L72" s="25"/>
    </row>
    <row r="73" spans="2:12" s="32" customFormat="1" ht="13.5">
      <c r="B73" s="25"/>
      <c r="C73" s="191" t="s">
        <v>35</v>
      </c>
      <c r="F73" s="191" t="str">
        <f>E15</f>
        <v>Statutární město Ostrava</v>
      </c>
      <c r="I73" s="110" t="s">
        <v>43</v>
      </c>
      <c r="J73" s="191" t="str">
        <f>E21</f>
        <v>Koneko,spol.s r.o.(ÚRS2017/2-KROS4)</v>
      </c>
      <c r="L73" s="25"/>
    </row>
    <row r="74" spans="2:12" s="32" customFormat="1" ht="14.25" customHeight="1">
      <c r="B74" s="25"/>
      <c r="C74" s="191" t="s">
        <v>41</v>
      </c>
      <c r="F74" s="191">
        <f>IF(E18="","",E18)</f>
      </c>
      <c r="L74" s="25"/>
    </row>
    <row r="75" spans="2:12" s="32" customFormat="1" ht="9.75" customHeight="1">
      <c r="B75" s="25"/>
      <c r="L75" s="25"/>
    </row>
    <row r="76" spans="2:20" s="198" customFormat="1" ht="29.25" customHeight="1">
      <c r="B76" s="193"/>
      <c r="C76" s="194" t="s">
        <v>129</v>
      </c>
      <c r="D76" s="195" t="s">
        <v>68</v>
      </c>
      <c r="E76" s="195" t="s">
        <v>64</v>
      </c>
      <c r="F76" s="195" t="s">
        <v>130</v>
      </c>
      <c r="G76" s="195" t="s">
        <v>131</v>
      </c>
      <c r="H76" s="195" t="s">
        <v>132</v>
      </c>
      <c r="I76" s="196" t="s">
        <v>133</v>
      </c>
      <c r="J76" s="195" t="s">
        <v>116</v>
      </c>
      <c r="K76" s="197" t="s">
        <v>134</v>
      </c>
      <c r="L76" s="193"/>
      <c r="M76" s="231" t="s">
        <v>135</v>
      </c>
      <c r="N76" s="232" t="s">
        <v>54</v>
      </c>
      <c r="O76" s="232" t="s">
        <v>136</v>
      </c>
      <c r="P76" s="232" t="s">
        <v>137</v>
      </c>
      <c r="Q76" s="232" t="s">
        <v>138</v>
      </c>
      <c r="R76" s="232" t="s">
        <v>139</v>
      </c>
      <c r="S76" s="232" t="s">
        <v>140</v>
      </c>
      <c r="T76" s="233" t="s">
        <v>141</v>
      </c>
    </row>
    <row r="77" spans="2:63" s="32" customFormat="1" ht="29.25" customHeight="1">
      <c r="B77" s="25"/>
      <c r="C77" s="51" t="s">
        <v>117</v>
      </c>
      <c r="J77" s="280">
        <f>BK77</f>
        <v>0</v>
      </c>
      <c r="L77" s="25"/>
      <c r="M77" s="67"/>
      <c r="N77" s="58"/>
      <c r="O77" s="58"/>
      <c r="P77" s="281">
        <f>P78</f>
        <v>0</v>
      </c>
      <c r="Q77" s="58"/>
      <c r="R77" s="281">
        <f>R78</f>
        <v>0.013395</v>
      </c>
      <c r="S77" s="58"/>
      <c r="T77" s="282">
        <f>T78</f>
        <v>0</v>
      </c>
      <c r="AT77" s="5" t="s">
        <v>82</v>
      </c>
      <c r="AU77" s="5" t="s">
        <v>118</v>
      </c>
      <c r="BK77" s="199">
        <f>BK78</f>
        <v>0</v>
      </c>
    </row>
    <row r="78" spans="2:63" s="284" customFormat="1" ht="36.75" customHeight="1">
      <c r="B78" s="283"/>
      <c r="D78" s="285" t="s">
        <v>82</v>
      </c>
      <c r="E78" s="286" t="s">
        <v>201</v>
      </c>
      <c r="F78" s="286" t="s">
        <v>812</v>
      </c>
      <c r="I78" s="287"/>
      <c r="J78" s="288">
        <f>BK78</f>
        <v>0</v>
      </c>
      <c r="L78" s="283"/>
      <c r="M78" s="289"/>
      <c r="N78" s="290"/>
      <c r="O78" s="290"/>
      <c r="P78" s="291">
        <f>SUM(P79:P105)</f>
        <v>0</v>
      </c>
      <c r="Q78" s="290"/>
      <c r="R78" s="291">
        <f>SUM(R79:R105)</f>
        <v>0.013395</v>
      </c>
      <c r="S78" s="290"/>
      <c r="T78" s="292">
        <f>SUM(T79:T105)</f>
        <v>0</v>
      </c>
      <c r="AR78" s="285" t="s">
        <v>26</v>
      </c>
      <c r="AT78" s="293" t="s">
        <v>82</v>
      </c>
      <c r="AU78" s="293" t="s">
        <v>83</v>
      </c>
      <c r="AY78" s="285" t="s">
        <v>144</v>
      </c>
      <c r="BK78" s="208">
        <f>SUM(BK79:BK105)</f>
        <v>0</v>
      </c>
    </row>
    <row r="79" spans="2:65" s="32" customFormat="1" ht="38.25" customHeight="1">
      <c r="B79" s="200"/>
      <c r="C79" s="201" t="s">
        <v>26</v>
      </c>
      <c r="D79" s="201" t="s">
        <v>146</v>
      </c>
      <c r="E79" s="202" t="s">
        <v>847</v>
      </c>
      <c r="F79" s="203" t="s">
        <v>1187</v>
      </c>
      <c r="G79" s="204" t="s">
        <v>298</v>
      </c>
      <c r="H79" s="205">
        <v>8</v>
      </c>
      <c r="I79" s="206"/>
      <c r="J79" s="207">
        <f>ROUND(I79*H79,2)</f>
        <v>0</v>
      </c>
      <c r="K79" s="203" t="s">
        <v>1525</v>
      </c>
      <c r="L79" s="25"/>
      <c r="M79" s="296" t="s">
        <v>5</v>
      </c>
      <c r="N79" s="297" t="s">
        <v>55</v>
      </c>
      <c r="O79" s="26"/>
      <c r="P79" s="298">
        <f>O79*H79</f>
        <v>0</v>
      </c>
      <c r="Q79" s="298">
        <v>3E-05</v>
      </c>
      <c r="R79" s="298">
        <f>Q79*H79</f>
        <v>0.00024</v>
      </c>
      <c r="S79" s="298">
        <v>0</v>
      </c>
      <c r="T79" s="299">
        <f>S79*H79</f>
        <v>0</v>
      </c>
      <c r="AR79" s="5" t="s">
        <v>150</v>
      </c>
      <c r="AT79" s="5" t="s">
        <v>146</v>
      </c>
      <c r="AU79" s="5" t="s">
        <v>26</v>
      </c>
      <c r="AY79" s="5" t="s">
        <v>144</v>
      </c>
      <c r="BE79" s="208">
        <f>IF(N79="základní",J79,0)</f>
        <v>0</v>
      </c>
      <c r="BF79" s="208">
        <f>IF(N79="snížená",J79,0)</f>
        <v>0</v>
      </c>
      <c r="BG79" s="208">
        <f>IF(N79="zákl. přenesená",J79,0)</f>
        <v>0</v>
      </c>
      <c r="BH79" s="208">
        <f>IF(N79="sníž. přenesená",J79,0)</f>
        <v>0</v>
      </c>
      <c r="BI79" s="208">
        <f>IF(N79="nulová",J79,0)</f>
        <v>0</v>
      </c>
      <c r="BJ79" s="5" t="s">
        <v>26</v>
      </c>
      <c r="BK79" s="208">
        <f>ROUND(I79*H79,2)</f>
        <v>0</v>
      </c>
      <c r="BL79" s="5" t="s">
        <v>150</v>
      </c>
      <c r="BM79" s="5" t="s">
        <v>1188</v>
      </c>
    </row>
    <row r="80" spans="2:47" s="32" customFormat="1" ht="22.5">
      <c r="B80" s="25"/>
      <c r="D80" s="300" t="s">
        <v>152</v>
      </c>
      <c r="F80" s="301" t="s">
        <v>1189</v>
      </c>
      <c r="I80" s="209"/>
      <c r="L80" s="25"/>
      <c r="M80" s="210"/>
      <c r="N80" s="26"/>
      <c r="O80" s="26"/>
      <c r="P80" s="26"/>
      <c r="Q80" s="26"/>
      <c r="R80" s="26"/>
      <c r="S80" s="26"/>
      <c r="T80" s="60"/>
      <c r="AT80" s="5" t="s">
        <v>152</v>
      </c>
      <c r="AU80" s="5" t="s">
        <v>26</v>
      </c>
    </row>
    <row r="81" spans="2:65" s="32" customFormat="1" ht="38.25" customHeight="1">
      <c r="B81" s="200"/>
      <c r="C81" s="201" t="s">
        <v>25</v>
      </c>
      <c r="D81" s="201" t="s">
        <v>146</v>
      </c>
      <c r="E81" s="202" t="s">
        <v>1190</v>
      </c>
      <c r="F81" s="203" t="s">
        <v>1191</v>
      </c>
      <c r="G81" s="204" t="s">
        <v>204</v>
      </c>
      <c r="H81" s="205">
        <v>56.5</v>
      </c>
      <c r="I81" s="206"/>
      <c r="J81" s="207">
        <f>ROUND(I81*H81,2)</f>
        <v>0</v>
      </c>
      <c r="K81" s="203" t="s">
        <v>1525</v>
      </c>
      <c r="L81" s="25"/>
      <c r="M81" s="296" t="s">
        <v>5</v>
      </c>
      <c r="N81" s="297" t="s">
        <v>55</v>
      </c>
      <c r="O81" s="26"/>
      <c r="P81" s="298">
        <f>O81*H81</f>
        <v>0</v>
      </c>
      <c r="Q81" s="298">
        <v>3E-05</v>
      </c>
      <c r="R81" s="298">
        <f>Q81*H81</f>
        <v>0.0016950000000000001</v>
      </c>
      <c r="S81" s="298">
        <v>0</v>
      </c>
      <c r="T81" s="299">
        <f>S81*H81</f>
        <v>0</v>
      </c>
      <c r="AR81" s="5" t="s">
        <v>150</v>
      </c>
      <c r="AT81" s="5" t="s">
        <v>146</v>
      </c>
      <c r="AU81" s="5" t="s">
        <v>26</v>
      </c>
      <c r="AY81" s="5" t="s">
        <v>144</v>
      </c>
      <c r="BE81" s="208">
        <f>IF(N81="základní",J81,0)</f>
        <v>0</v>
      </c>
      <c r="BF81" s="208">
        <f>IF(N81="snížená",J81,0)</f>
        <v>0</v>
      </c>
      <c r="BG81" s="208">
        <f>IF(N81="zákl. přenesená",J81,0)</f>
        <v>0</v>
      </c>
      <c r="BH81" s="208">
        <f>IF(N81="sníž. přenesená",J81,0)</f>
        <v>0</v>
      </c>
      <c r="BI81" s="208">
        <f>IF(N81="nulová",J81,0)</f>
        <v>0</v>
      </c>
      <c r="BJ81" s="5" t="s">
        <v>26</v>
      </c>
      <c r="BK81" s="208">
        <f>ROUND(I81*H81,2)</f>
        <v>0</v>
      </c>
      <c r="BL81" s="5" t="s">
        <v>150</v>
      </c>
      <c r="BM81" s="5" t="s">
        <v>1192</v>
      </c>
    </row>
    <row r="82" spans="2:47" s="32" customFormat="1" ht="22.5">
      <c r="B82" s="25"/>
      <c r="D82" s="300" t="s">
        <v>152</v>
      </c>
      <c r="F82" s="301" t="s">
        <v>1189</v>
      </c>
      <c r="I82" s="209"/>
      <c r="L82" s="25"/>
      <c r="M82" s="210"/>
      <c r="N82" s="26"/>
      <c r="O82" s="26"/>
      <c r="P82" s="26"/>
      <c r="Q82" s="26"/>
      <c r="R82" s="26"/>
      <c r="S82" s="26"/>
      <c r="T82" s="60"/>
      <c r="AT82" s="5" t="s">
        <v>152</v>
      </c>
      <c r="AU82" s="5" t="s">
        <v>26</v>
      </c>
    </row>
    <row r="83" spans="2:51" s="32" customFormat="1" ht="12.75">
      <c r="B83" s="25"/>
      <c r="D83" s="300" t="s">
        <v>154</v>
      </c>
      <c r="E83" s="5" t="s">
        <v>5</v>
      </c>
      <c r="F83" s="302" t="s">
        <v>1193</v>
      </c>
      <c r="H83" s="303">
        <v>31933.8</v>
      </c>
      <c r="I83" s="209"/>
      <c r="L83" s="25"/>
      <c r="M83" s="210"/>
      <c r="N83" s="26"/>
      <c r="O83" s="26"/>
      <c r="P83" s="26"/>
      <c r="Q83" s="26"/>
      <c r="R83" s="26"/>
      <c r="S83" s="26"/>
      <c r="T83" s="60"/>
      <c r="AT83" s="5" t="s">
        <v>154</v>
      </c>
      <c r="AU83" s="5" t="s">
        <v>26</v>
      </c>
      <c r="AV83" s="32" t="s">
        <v>25</v>
      </c>
      <c r="AW83" s="32" t="s">
        <v>47</v>
      </c>
      <c r="AX83" s="32" t="s">
        <v>83</v>
      </c>
      <c r="AY83" s="5" t="s">
        <v>144</v>
      </c>
    </row>
    <row r="84" spans="2:51" s="32" customFormat="1" ht="12.75">
      <c r="B84" s="25"/>
      <c r="D84" s="300" t="s">
        <v>154</v>
      </c>
      <c r="E84" s="5" t="s">
        <v>5</v>
      </c>
      <c r="F84" s="302" t="s">
        <v>1194</v>
      </c>
      <c r="H84" s="303">
        <v>566.372</v>
      </c>
      <c r="I84" s="209"/>
      <c r="L84" s="25"/>
      <c r="M84" s="210"/>
      <c r="N84" s="26"/>
      <c r="O84" s="26"/>
      <c r="P84" s="26"/>
      <c r="Q84" s="26"/>
      <c r="R84" s="26"/>
      <c r="S84" s="26"/>
      <c r="T84" s="60"/>
      <c r="AT84" s="5" t="s">
        <v>154</v>
      </c>
      <c r="AU84" s="5" t="s">
        <v>26</v>
      </c>
      <c r="AV84" s="32" t="s">
        <v>25</v>
      </c>
      <c r="AW84" s="32" t="s">
        <v>47</v>
      </c>
      <c r="AX84" s="32" t="s">
        <v>83</v>
      </c>
      <c r="AY84" s="5" t="s">
        <v>144</v>
      </c>
    </row>
    <row r="85" spans="2:51" s="32" customFormat="1" ht="12.75">
      <c r="B85" s="25"/>
      <c r="D85" s="300" t="s">
        <v>154</v>
      </c>
      <c r="E85" s="5" t="s">
        <v>5</v>
      </c>
      <c r="F85" s="302" t="s">
        <v>1195</v>
      </c>
      <c r="H85" s="303">
        <v>56.5</v>
      </c>
      <c r="I85" s="209"/>
      <c r="L85" s="25"/>
      <c r="M85" s="210"/>
      <c r="N85" s="26"/>
      <c r="O85" s="26"/>
      <c r="P85" s="26"/>
      <c r="Q85" s="26"/>
      <c r="R85" s="26"/>
      <c r="S85" s="26"/>
      <c r="T85" s="60"/>
      <c r="AT85" s="5" t="s">
        <v>154</v>
      </c>
      <c r="AU85" s="5" t="s">
        <v>26</v>
      </c>
      <c r="AV85" s="32" t="s">
        <v>25</v>
      </c>
      <c r="AW85" s="32" t="s">
        <v>47</v>
      </c>
      <c r="AX85" s="32" t="s">
        <v>26</v>
      </c>
      <c r="AY85" s="5" t="s">
        <v>144</v>
      </c>
    </row>
    <row r="86" spans="2:65" s="32" customFormat="1" ht="38.25" customHeight="1">
      <c r="B86" s="200"/>
      <c r="C86" s="201" t="s">
        <v>161</v>
      </c>
      <c r="D86" s="201" t="s">
        <v>146</v>
      </c>
      <c r="E86" s="202" t="s">
        <v>1196</v>
      </c>
      <c r="F86" s="203" t="s">
        <v>1197</v>
      </c>
      <c r="G86" s="204" t="s">
        <v>204</v>
      </c>
      <c r="H86" s="205">
        <v>13.5</v>
      </c>
      <c r="I86" s="206"/>
      <c r="J86" s="207">
        <f>ROUND(I86*H86,2)</f>
        <v>0</v>
      </c>
      <c r="K86" s="203" t="s">
        <v>1525</v>
      </c>
      <c r="L86" s="25"/>
      <c r="M86" s="296" t="s">
        <v>5</v>
      </c>
      <c r="N86" s="297" t="s">
        <v>55</v>
      </c>
      <c r="O86" s="26"/>
      <c r="P86" s="298">
        <f>O86*H86</f>
        <v>0</v>
      </c>
      <c r="Q86" s="298">
        <v>3E-05</v>
      </c>
      <c r="R86" s="298">
        <f>Q86*H86</f>
        <v>0.00040500000000000003</v>
      </c>
      <c r="S86" s="298">
        <v>0</v>
      </c>
      <c r="T86" s="299">
        <f>S86*H86</f>
        <v>0</v>
      </c>
      <c r="AR86" s="5" t="s">
        <v>150</v>
      </c>
      <c r="AT86" s="5" t="s">
        <v>146</v>
      </c>
      <c r="AU86" s="5" t="s">
        <v>26</v>
      </c>
      <c r="AY86" s="5" t="s">
        <v>144</v>
      </c>
      <c r="BE86" s="208">
        <f>IF(N86="základní",J86,0)</f>
        <v>0</v>
      </c>
      <c r="BF86" s="208">
        <f>IF(N86="snížená",J86,0)</f>
        <v>0</v>
      </c>
      <c r="BG86" s="208">
        <f>IF(N86="zákl. přenesená",J86,0)</f>
        <v>0</v>
      </c>
      <c r="BH86" s="208">
        <f>IF(N86="sníž. přenesená",J86,0)</f>
        <v>0</v>
      </c>
      <c r="BI86" s="208">
        <f>IF(N86="nulová",J86,0)</f>
        <v>0</v>
      </c>
      <c r="BJ86" s="5" t="s">
        <v>26</v>
      </c>
      <c r="BK86" s="208">
        <f>ROUND(I86*H86,2)</f>
        <v>0</v>
      </c>
      <c r="BL86" s="5" t="s">
        <v>150</v>
      </c>
      <c r="BM86" s="5" t="s">
        <v>1198</v>
      </c>
    </row>
    <row r="87" spans="2:47" s="32" customFormat="1" ht="22.5">
      <c r="B87" s="25"/>
      <c r="D87" s="300" t="s">
        <v>152</v>
      </c>
      <c r="F87" s="301" t="s">
        <v>1189</v>
      </c>
      <c r="I87" s="209"/>
      <c r="L87" s="25"/>
      <c r="M87" s="210"/>
      <c r="N87" s="26"/>
      <c r="O87" s="26"/>
      <c r="P87" s="26"/>
      <c r="Q87" s="26"/>
      <c r="R87" s="26"/>
      <c r="S87" s="26"/>
      <c r="T87" s="60"/>
      <c r="AT87" s="5" t="s">
        <v>152</v>
      </c>
      <c r="AU87" s="5" t="s">
        <v>26</v>
      </c>
    </row>
    <row r="88" spans="2:51" s="32" customFormat="1" ht="12.75">
      <c r="B88" s="25"/>
      <c r="D88" s="300" t="s">
        <v>154</v>
      </c>
      <c r="E88" s="5" t="s">
        <v>5</v>
      </c>
      <c r="F88" s="302" t="s">
        <v>1199</v>
      </c>
      <c r="H88" s="303">
        <v>2384.438</v>
      </c>
      <c r="I88" s="209"/>
      <c r="L88" s="25"/>
      <c r="M88" s="210"/>
      <c r="N88" s="26"/>
      <c r="O88" s="26"/>
      <c r="P88" s="26"/>
      <c r="Q88" s="26"/>
      <c r="R88" s="26"/>
      <c r="S88" s="26"/>
      <c r="T88" s="60"/>
      <c r="AT88" s="5" t="s">
        <v>154</v>
      </c>
      <c r="AU88" s="5" t="s">
        <v>26</v>
      </c>
      <c r="AV88" s="32" t="s">
        <v>25</v>
      </c>
      <c r="AW88" s="32" t="s">
        <v>47</v>
      </c>
      <c r="AX88" s="32" t="s">
        <v>83</v>
      </c>
      <c r="AY88" s="5" t="s">
        <v>144</v>
      </c>
    </row>
    <row r="89" spans="2:51" s="32" customFormat="1" ht="12.75">
      <c r="B89" s="25"/>
      <c r="D89" s="300" t="s">
        <v>154</v>
      </c>
      <c r="E89" s="5" t="s">
        <v>5</v>
      </c>
      <c r="F89" s="302" t="s">
        <v>1200</v>
      </c>
      <c r="H89" s="303">
        <v>185.185</v>
      </c>
      <c r="I89" s="209"/>
      <c r="L89" s="25"/>
      <c r="M89" s="210"/>
      <c r="N89" s="26"/>
      <c r="O89" s="26"/>
      <c r="P89" s="26"/>
      <c r="Q89" s="26"/>
      <c r="R89" s="26"/>
      <c r="S89" s="26"/>
      <c r="T89" s="60"/>
      <c r="AT89" s="5" t="s">
        <v>154</v>
      </c>
      <c r="AU89" s="5" t="s">
        <v>26</v>
      </c>
      <c r="AV89" s="32" t="s">
        <v>25</v>
      </c>
      <c r="AW89" s="32" t="s">
        <v>47</v>
      </c>
      <c r="AX89" s="32" t="s">
        <v>83</v>
      </c>
      <c r="AY89" s="5" t="s">
        <v>144</v>
      </c>
    </row>
    <row r="90" spans="2:51" s="32" customFormat="1" ht="12.75">
      <c r="B90" s="25"/>
      <c r="D90" s="300" t="s">
        <v>154</v>
      </c>
      <c r="E90" s="5" t="s">
        <v>5</v>
      </c>
      <c r="F90" s="302" t="s">
        <v>1201</v>
      </c>
      <c r="H90" s="303">
        <v>13.5</v>
      </c>
      <c r="I90" s="209"/>
      <c r="L90" s="25"/>
      <c r="M90" s="210"/>
      <c r="N90" s="26"/>
      <c r="O90" s="26"/>
      <c r="P90" s="26"/>
      <c r="Q90" s="26"/>
      <c r="R90" s="26"/>
      <c r="S90" s="26"/>
      <c r="T90" s="60"/>
      <c r="AT90" s="5" t="s">
        <v>154</v>
      </c>
      <c r="AU90" s="5" t="s">
        <v>26</v>
      </c>
      <c r="AV90" s="32" t="s">
        <v>25</v>
      </c>
      <c r="AW90" s="32" t="s">
        <v>47</v>
      </c>
      <c r="AX90" s="32" t="s">
        <v>26</v>
      </c>
      <c r="AY90" s="5" t="s">
        <v>144</v>
      </c>
    </row>
    <row r="91" spans="2:65" s="32" customFormat="1" ht="38.25" customHeight="1">
      <c r="B91" s="200"/>
      <c r="C91" s="201" t="s">
        <v>150</v>
      </c>
      <c r="D91" s="201" t="s">
        <v>146</v>
      </c>
      <c r="E91" s="202" t="s">
        <v>1202</v>
      </c>
      <c r="F91" s="203" t="s">
        <v>1197</v>
      </c>
      <c r="G91" s="204" t="s">
        <v>204</v>
      </c>
      <c r="H91" s="205">
        <v>121.5</v>
      </c>
      <c r="I91" s="206"/>
      <c r="J91" s="207">
        <f>ROUND(I91*H91,2)</f>
        <v>0</v>
      </c>
      <c r="K91" s="203" t="s">
        <v>1525</v>
      </c>
      <c r="L91" s="25"/>
      <c r="M91" s="296" t="s">
        <v>5</v>
      </c>
      <c r="N91" s="297" t="s">
        <v>55</v>
      </c>
      <c r="O91" s="26"/>
      <c r="P91" s="298">
        <f>O91*H91</f>
        <v>0</v>
      </c>
      <c r="Q91" s="298">
        <v>3E-05</v>
      </c>
      <c r="R91" s="298">
        <f>Q91*H91</f>
        <v>0.0036450000000000002</v>
      </c>
      <c r="S91" s="298">
        <v>0</v>
      </c>
      <c r="T91" s="299">
        <f>S91*H91</f>
        <v>0</v>
      </c>
      <c r="AR91" s="5" t="s">
        <v>150</v>
      </c>
      <c r="AT91" s="5" t="s">
        <v>146</v>
      </c>
      <c r="AU91" s="5" t="s">
        <v>26</v>
      </c>
      <c r="AY91" s="5" t="s">
        <v>144</v>
      </c>
      <c r="BE91" s="208">
        <f>IF(N91="základní",J91,0)</f>
        <v>0</v>
      </c>
      <c r="BF91" s="208">
        <f>IF(N91="snížená",J91,0)</f>
        <v>0</v>
      </c>
      <c r="BG91" s="208">
        <f>IF(N91="zákl. přenesená",J91,0)</f>
        <v>0</v>
      </c>
      <c r="BH91" s="208">
        <f>IF(N91="sníž. přenesená",J91,0)</f>
        <v>0</v>
      </c>
      <c r="BI91" s="208">
        <f>IF(N91="nulová",J91,0)</f>
        <v>0</v>
      </c>
      <c r="BJ91" s="5" t="s">
        <v>26</v>
      </c>
      <c r="BK91" s="208">
        <f>ROUND(I91*H91,2)</f>
        <v>0</v>
      </c>
      <c r="BL91" s="5" t="s">
        <v>150</v>
      </c>
      <c r="BM91" s="5" t="s">
        <v>1203</v>
      </c>
    </row>
    <row r="92" spans="2:47" s="32" customFormat="1" ht="22.5">
      <c r="B92" s="25"/>
      <c r="D92" s="300" t="s">
        <v>152</v>
      </c>
      <c r="F92" s="301" t="s">
        <v>1189</v>
      </c>
      <c r="I92" s="209"/>
      <c r="L92" s="25"/>
      <c r="M92" s="210"/>
      <c r="N92" s="26"/>
      <c r="O92" s="26"/>
      <c r="P92" s="26"/>
      <c r="Q92" s="26"/>
      <c r="R92" s="26"/>
      <c r="S92" s="26"/>
      <c r="T92" s="60"/>
      <c r="AT92" s="5" t="s">
        <v>152</v>
      </c>
      <c r="AU92" s="5" t="s">
        <v>26</v>
      </c>
    </row>
    <row r="93" spans="2:51" s="32" customFormat="1" ht="12.75">
      <c r="B93" s="25"/>
      <c r="D93" s="300" t="s">
        <v>154</v>
      </c>
      <c r="E93" s="5" t="s">
        <v>5</v>
      </c>
      <c r="F93" s="302" t="s">
        <v>1204</v>
      </c>
      <c r="H93" s="303">
        <v>38151</v>
      </c>
      <c r="I93" s="209"/>
      <c r="L93" s="25"/>
      <c r="M93" s="210"/>
      <c r="N93" s="26"/>
      <c r="O93" s="26"/>
      <c r="P93" s="26"/>
      <c r="Q93" s="26"/>
      <c r="R93" s="26"/>
      <c r="S93" s="26"/>
      <c r="T93" s="60"/>
      <c r="AT93" s="5" t="s">
        <v>154</v>
      </c>
      <c r="AU93" s="5" t="s">
        <v>26</v>
      </c>
      <c r="AV93" s="32" t="s">
        <v>25</v>
      </c>
      <c r="AW93" s="32" t="s">
        <v>47</v>
      </c>
      <c r="AX93" s="32" t="s">
        <v>83</v>
      </c>
      <c r="AY93" s="5" t="s">
        <v>144</v>
      </c>
    </row>
    <row r="94" spans="2:51" s="32" customFormat="1" ht="12.75">
      <c r="B94" s="25"/>
      <c r="D94" s="300" t="s">
        <v>154</v>
      </c>
      <c r="E94" s="5" t="s">
        <v>5</v>
      </c>
      <c r="F94" s="302" t="s">
        <v>1205</v>
      </c>
      <c r="H94" s="303">
        <v>312.757</v>
      </c>
      <c r="I94" s="209"/>
      <c r="L94" s="25"/>
      <c r="M94" s="210"/>
      <c r="N94" s="26"/>
      <c r="O94" s="26"/>
      <c r="P94" s="26"/>
      <c r="Q94" s="26"/>
      <c r="R94" s="26"/>
      <c r="S94" s="26"/>
      <c r="T94" s="60"/>
      <c r="AT94" s="5" t="s">
        <v>154</v>
      </c>
      <c r="AU94" s="5" t="s">
        <v>26</v>
      </c>
      <c r="AV94" s="32" t="s">
        <v>25</v>
      </c>
      <c r="AW94" s="32" t="s">
        <v>47</v>
      </c>
      <c r="AX94" s="32" t="s">
        <v>83</v>
      </c>
      <c r="AY94" s="5" t="s">
        <v>144</v>
      </c>
    </row>
    <row r="95" spans="2:51" s="32" customFormat="1" ht="12.75">
      <c r="B95" s="25"/>
      <c r="D95" s="300" t="s">
        <v>154</v>
      </c>
      <c r="E95" s="5" t="s">
        <v>5</v>
      </c>
      <c r="F95" s="302" t="s">
        <v>1206</v>
      </c>
      <c r="H95" s="303">
        <v>121.5</v>
      </c>
      <c r="I95" s="209"/>
      <c r="L95" s="25"/>
      <c r="M95" s="210"/>
      <c r="N95" s="26"/>
      <c r="O95" s="26"/>
      <c r="P95" s="26"/>
      <c r="Q95" s="26"/>
      <c r="R95" s="26"/>
      <c r="S95" s="26"/>
      <c r="T95" s="60"/>
      <c r="AT95" s="5" t="s">
        <v>154</v>
      </c>
      <c r="AU95" s="5" t="s">
        <v>26</v>
      </c>
      <c r="AV95" s="32" t="s">
        <v>25</v>
      </c>
      <c r="AW95" s="32" t="s">
        <v>47</v>
      </c>
      <c r="AX95" s="32" t="s">
        <v>26</v>
      </c>
      <c r="AY95" s="5" t="s">
        <v>144</v>
      </c>
    </row>
    <row r="96" spans="2:65" s="32" customFormat="1" ht="38.25" customHeight="1">
      <c r="B96" s="200"/>
      <c r="C96" s="201" t="s">
        <v>172</v>
      </c>
      <c r="D96" s="201" t="s">
        <v>146</v>
      </c>
      <c r="E96" s="202" t="s">
        <v>1207</v>
      </c>
      <c r="F96" s="203" t="s">
        <v>1208</v>
      </c>
      <c r="G96" s="204" t="s">
        <v>204</v>
      </c>
      <c r="H96" s="205">
        <v>8.5</v>
      </c>
      <c r="I96" s="206"/>
      <c r="J96" s="207">
        <f>ROUND(I96*H96,2)</f>
        <v>0</v>
      </c>
      <c r="K96" s="203" t="s">
        <v>1525</v>
      </c>
      <c r="L96" s="25"/>
      <c r="M96" s="296" t="s">
        <v>5</v>
      </c>
      <c r="N96" s="297" t="s">
        <v>55</v>
      </c>
      <c r="O96" s="26"/>
      <c r="P96" s="298">
        <f>O96*H96</f>
        <v>0</v>
      </c>
      <c r="Q96" s="298">
        <v>3E-05</v>
      </c>
      <c r="R96" s="298">
        <f>Q96*H96</f>
        <v>0.000255</v>
      </c>
      <c r="S96" s="298">
        <v>0</v>
      </c>
      <c r="T96" s="299">
        <f>S96*H96</f>
        <v>0</v>
      </c>
      <c r="AR96" s="5" t="s">
        <v>150</v>
      </c>
      <c r="AT96" s="5" t="s">
        <v>146</v>
      </c>
      <c r="AU96" s="5" t="s">
        <v>26</v>
      </c>
      <c r="AY96" s="5" t="s">
        <v>144</v>
      </c>
      <c r="BE96" s="208">
        <f>IF(N96="základní",J96,0)</f>
        <v>0</v>
      </c>
      <c r="BF96" s="208">
        <f>IF(N96="snížená",J96,0)</f>
        <v>0</v>
      </c>
      <c r="BG96" s="208">
        <f>IF(N96="zákl. přenesená",J96,0)</f>
        <v>0</v>
      </c>
      <c r="BH96" s="208">
        <f>IF(N96="sníž. přenesená",J96,0)</f>
        <v>0</v>
      </c>
      <c r="BI96" s="208">
        <f>IF(N96="nulová",J96,0)</f>
        <v>0</v>
      </c>
      <c r="BJ96" s="5" t="s">
        <v>26</v>
      </c>
      <c r="BK96" s="208">
        <f>ROUND(I96*H96,2)</f>
        <v>0</v>
      </c>
      <c r="BL96" s="5" t="s">
        <v>150</v>
      </c>
      <c r="BM96" s="5" t="s">
        <v>1209</v>
      </c>
    </row>
    <row r="97" spans="2:47" s="32" customFormat="1" ht="22.5">
      <c r="B97" s="25"/>
      <c r="D97" s="300" t="s">
        <v>152</v>
      </c>
      <c r="F97" s="301" t="s">
        <v>1189</v>
      </c>
      <c r="I97" s="209"/>
      <c r="L97" s="25"/>
      <c r="M97" s="210"/>
      <c r="N97" s="26"/>
      <c r="O97" s="26"/>
      <c r="P97" s="26"/>
      <c r="Q97" s="26"/>
      <c r="R97" s="26"/>
      <c r="S97" s="26"/>
      <c r="T97" s="60"/>
      <c r="AT97" s="5" t="s">
        <v>152</v>
      </c>
      <c r="AU97" s="5" t="s">
        <v>26</v>
      </c>
    </row>
    <row r="98" spans="2:51" s="32" customFormat="1" ht="12.75">
      <c r="B98" s="25"/>
      <c r="D98" s="300" t="s">
        <v>154</v>
      </c>
      <c r="E98" s="5" t="s">
        <v>5</v>
      </c>
      <c r="F98" s="302" t="s">
        <v>1210</v>
      </c>
      <c r="H98" s="303">
        <v>4003.5</v>
      </c>
      <c r="I98" s="209"/>
      <c r="L98" s="25"/>
      <c r="M98" s="210"/>
      <c r="N98" s="26"/>
      <c r="O98" s="26"/>
      <c r="P98" s="26"/>
      <c r="Q98" s="26"/>
      <c r="R98" s="26"/>
      <c r="S98" s="26"/>
      <c r="T98" s="60"/>
      <c r="AT98" s="5" t="s">
        <v>154</v>
      </c>
      <c r="AU98" s="5" t="s">
        <v>26</v>
      </c>
      <c r="AV98" s="32" t="s">
        <v>25</v>
      </c>
      <c r="AW98" s="32" t="s">
        <v>47</v>
      </c>
      <c r="AX98" s="32" t="s">
        <v>83</v>
      </c>
      <c r="AY98" s="5" t="s">
        <v>144</v>
      </c>
    </row>
    <row r="99" spans="2:51" s="32" customFormat="1" ht="12.75">
      <c r="B99" s="25"/>
      <c r="D99" s="300" t="s">
        <v>154</v>
      </c>
      <c r="E99" s="5" t="s">
        <v>5</v>
      </c>
      <c r="F99" s="302" t="s">
        <v>1211</v>
      </c>
      <c r="H99" s="303">
        <v>470.588</v>
      </c>
      <c r="I99" s="209"/>
      <c r="L99" s="25"/>
      <c r="M99" s="210"/>
      <c r="N99" s="26"/>
      <c r="O99" s="26"/>
      <c r="P99" s="26"/>
      <c r="Q99" s="26"/>
      <c r="R99" s="26"/>
      <c r="S99" s="26"/>
      <c r="T99" s="60"/>
      <c r="AT99" s="5" t="s">
        <v>154</v>
      </c>
      <c r="AU99" s="5" t="s">
        <v>26</v>
      </c>
      <c r="AV99" s="32" t="s">
        <v>25</v>
      </c>
      <c r="AW99" s="32" t="s">
        <v>47</v>
      </c>
      <c r="AX99" s="32" t="s">
        <v>83</v>
      </c>
      <c r="AY99" s="5" t="s">
        <v>144</v>
      </c>
    </row>
    <row r="100" spans="2:51" s="32" customFormat="1" ht="12.75">
      <c r="B100" s="25"/>
      <c r="D100" s="300" t="s">
        <v>154</v>
      </c>
      <c r="E100" s="5" t="s">
        <v>5</v>
      </c>
      <c r="F100" s="302" t="s">
        <v>1212</v>
      </c>
      <c r="H100" s="303">
        <v>8.5</v>
      </c>
      <c r="I100" s="209"/>
      <c r="L100" s="25"/>
      <c r="M100" s="210"/>
      <c r="N100" s="26"/>
      <c r="O100" s="26"/>
      <c r="P100" s="26"/>
      <c r="Q100" s="26"/>
      <c r="R100" s="26"/>
      <c r="S100" s="26"/>
      <c r="T100" s="60"/>
      <c r="AT100" s="5" t="s">
        <v>154</v>
      </c>
      <c r="AU100" s="5" t="s">
        <v>26</v>
      </c>
      <c r="AV100" s="32" t="s">
        <v>25</v>
      </c>
      <c r="AW100" s="32" t="s">
        <v>47</v>
      </c>
      <c r="AX100" s="32" t="s">
        <v>26</v>
      </c>
      <c r="AY100" s="5" t="s">
        <v>144</v>
      </c>
    </row>
    <row r="101" spans="2:65" s="32" customFormat="1" ht="38.25" customHeight="1">
      <c r="B101" s="200"/>
      <c r="C101" s="201" t="s">
        <v>176</v>
      </c>
      <c r="D101" s="201" t="s">
        <v>146</v>
      </c>
      <c r="E101" s="202" t="s">
        <v>1213</v>
      </c>
      <c r="F101" s="203" t="s">
        <v>1214</v>
      </c>
      <c r="G101" s="204" t="s">
        <v>204</v>
      </c>
      <c r="H101" s="205">
        <v>238.5</v>
      </c>
      <c r="I101" s="206"/>
      <c r="J101" s="207">
        <f>ROUND(I101*H101,2)</f>
        <v>0</v>
      </c>
      <c r="K101" s="203" t="s">
        <v>1525</v>
      </c>
      <c r="L101" s="25"/>
      <c r="M101" s="296" t="s">
        <v>5</v>
      </c>
      <c r="N101" s="297" t="s">
        <v>55</v>
      </c>
      <c r="O101" s="26"/>
      <c r="P101" s="298">
        <f>O101*H101</f>
        <v>0</v>
      </c>
      <c r="Q101" s="298">
        <v>3E-05</v>
      </c>
      <c r="R101" s="298">
        <f>Q101*H101</f>
        <v>0.007155</v>
      </c>
      <c r="S101" s="298">
        <v>0</v>
      </c>
      <c r="T101" s="299">
        <f>S101*H101</f>
        <v>0</v>
      </c>
      <c r="AR101" s="5" t="s">
        <v>150</v>
      </c>
      <c r="AT101" s="5" t="s">
        <v>146</v>
      </c>
      <c r="AU101" s="5" t="s">
        <v>26</v>
      </c>
      <c r="AY101" s="5" t="s">
        <v>144</v>
      </c>
      <c r="BE101" s="208">
        <f>IF(N101="základní",J101,0)</f>
        <v>0</v>
      </c>
      <c r="BF101" s="208">
        <f>IF(N101="snížená",J101,0)</f>
        <v>0</v>
      </c>
      <c r="BG101" s="208">
        <f>IF(N101="zákl. přenesená",J101,0)</f>
        <v>0</v>
      </c>
      <c r="BH101" s="208">
        <f>IF(N101="sníž. přenesená",J101,0)</f>
        <v>0</v>
      </c>
      <c r="BI101" s="208">
        <f>IF(N101="nulová",J101,0)</f>
        <v>0</v>
      </c>
      <c r="BJ101" s="5" t="s">
        <v>26</v>
      </c>
      <c r="BK101" s="208">
        <f>ROUND(I101*H101,2)</f>
        <v>0</v>
      </c>
      <c r="BL101" s="5" t="s">
        <v>150</v>
      </c>
      <c r="BM101" s="5" t="s">
        <v>1215</v>
      </c>
    </row>
    <row r="102" spans="2:47" s="32" customFormat="1" ht="22.5">
      <c r="B102" s="25"/>
      <c r="D102" s="300" t="s">
        <v>152</v>
      </c>
      <c r="F102" s="301" t="s">
        <v>1189</v>
      </c>
      <c r="I102" s="209"/>
      <c r="L102" s="25"/>
      <c r="M102" s="210"/>
      <c r="N102" s="26"/>
      <c r="O102" s="26"/>
      <c r="P102" s="26"/>
      <c r="Q102" s="26"/>
      <c r="R102" s="26"/>
      <c r="S102" s="26"/>
      <c r="T102" s="60"/>
      <c r="AT102" s="5" t="s">
        <v>152</v>
      </c>
      <c r="AU102" s="5" t="s">
        <v>26</v>
      </c>
    </row>
    <row r="103" spans="2:51" s="32" customFormat="1" ht="12.75">
      <c r="B103" s="25"/>
      <c r="D103" s="300" t="s">
        <v>154</v>
      </c>
      <c r="E103" s="5" t="s">
        <v>5</v>
      </c>
      <c r="F103" s="302" t="s">
        <v>1216</v>
      </c>
      <c r="H103" s="303">
        <v>134800.2</v>
      </c>
      <c r="I103" s="209"/>
      <c r="L103" s="25"/>
      <c r="M103" s="210"/>
      <c r="N103" s="26"/>
      <c r="O103" s="26"/>
      <c r="P103" s="26"/>
      <c r="Q103" s="26"/>
      <c r="R103" s="26"/>
      <c r="S103" s="26"/>
      <c r="T103" s="60"/>
      <c r="AT103" s="5" t="s">
        <v>154</v>
      </c>
      <c r="AU103" s="5" t="s">
        <v>26</v>
      </c>
      <c r="AV103" s="32" t="s">
        <v>25</v>
      </c>
      <c r="AW103" s="32" t="s">
        <v>47</v>
      </c>
      <c r="AX103" s="32" t="s">
        <v>83</v>
      </c>
      <c r="AY103" s="5" t="s">
        <v>144</v>
      </c>
    </row>
    <row r="104" spans="2:51" s="32" customFormat="1" ht="12.75">
      <c r="B104" s="25"/>
      <c r="D104" s="300" t="s">
        <v>154</v>
      </c>
      <c r="E104" s="5" t="s">
        <v>5</v>
      </c>
      <c r="F104" s="302" t="s">
        <v>1217</v>
      </c>
      <c r="H104" s="303">
        <v>565.199</v>
      </c>
      <c r="I104" s="209"/>
      <c r="L104" s="25"/>
      <c r="M104" s="210"/>
      <c r="N104" s="26"/>
      <c r="O104" s="26"/>
      <c r="P104" s="26"/>
      <c r="Q104" s="26"/>
      <c r="R104" s="26"/>
      <c r="S104" s="26"/>
      <c r="T104" s="60"/>
      <c r="AT104" s="5" t="s">
        <v>154</v>
      </c>
      <c r="AU104" s="5" t="s">
        <v>26</v>
      </c>
      <c r="AV104" s="32" t="s">
        <v>25</v>
      </c>
      <c r="AW104" s="32" t="s">
        <v>47</v>
      </c>
      <c r="AX104" s="32" t="s">
        <v>83</v>
      </c>
      <c r="AY104" s="5" t="s">
        <v>144</v>
      </c>
    </row>
    <row r="105" spans="2:51" s="32" customFormat="1" ht="12.75">
      <c r="B105" s="25"/>
      <c r="D105" s="300" t="s">
        <v>154</v>
      </c>
      <c r="E105" s="5" t="s">
        <v>5</v>
      </c>
      <c r="F105" s="302" t="s">
        <v>1218</v>
      </c>
      <c r="H105" s="303">
        <v>238.5</v>
      </c>
      <c r="I105" s="209"/>
      <c r="L105" s="25"/>
      <c r="M105" s="211"/>
      <c r="N105" s="212"/>
      <c r="O105" s="212"/>
      <c r="P105" s="212"/>
      <c r="Q105" s="212"/>
      <c r="R105" s="212"/>
      <c r="S105" s="212"/>
      <c r="T105" s="213"/>
      <c r="AT105" s="5" t="s">
        <v>154</v>
      </c>
      <c r="AU105" s="5" t="s">
        <v>26</v>
      </c>
      <c r="AV105" s="32" t="s">
        <v>25</v>
      </c>
      <c r="AW105" s="32" t="s">
        <v>47</v>
      </c>
      <c r="AX105" s="32" t="s">
        <v>26</v>
      </c>
      <c r="AY105" s="5" t="s">
        <v>144</v>
      </c>
    </row>
    <row r="106" spans="2:12" s="32" customFormat="1" ht="6.75" customHeight="1">
      <c r="B106" s="42"/>
      <c r="C106" s="43"/>
      <c r="D106" s="43"/>
      <c r="E106" s="43"/>
      <c r="F106" s="43"/>
      <c r="G106" s="43"/>
      <c r="H106" s="43"/>
      <c r="I106" s="182"/>
      <c r="J106" s="43"/>
      <c r="K106" s="43"/>
      <c r="L106" s="25"/>
    </row>
  </sheetData>
  <sheetProtection password="C708" sheet="1"/>
  <autoFilter ref="C76:K105"/>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7"/>
  <sheetViews>
    <sheetView showGridLines="0" zoomScalePageLayoutView="0" workbookViewId="0" topLeftCell="A1">
      <pane ySplit="1" topLeftCell="A2" activePane="bottomLeft" state="frozen"/>
      <selection pane="topLeft" activeCell="A1" sqref="A1:IV16384"/>
      <selection pane="bottomLeft" activeCell="D4" sqref="D4"/>
    </sheetView>
  </sheetViews>
  <sheetFormatPr defaultColWidth="9.33203125" defaultRowHeight="13.5"/>
  <cols>
    <col min="1" max="1" width="8.33203125" style="3" customWidth="1"/>
    <col min="2" max="2" width="1.66796875" style="3" customWidth="1"/>
    <col min="3" max="3" width="4.16015625" style="3" customWidth="1"/>
    <col min="4" max="4" width="4.33203125" style="3" customWidth="1"/>
    <col min="5" max="5" width="17.16015625" style="3" customWidth="1"/>
    <col min="6" max="6" width="75" style="3" customWidth="1"/>
    <col min="7" max="7" width="8.66015625" style="3" customWidth="1"/>
    <col min="8" max="8" width="11.16015625" style="3" customWidth="1"/>
    <col min="9" max="9" width="12.66015625" style="160" customWidth="1"/>
    <col min="10" max="10" width="23.5" style="3" customWidth="1"/>
    <col min="11" max="11" width="15.5" style="3" customWidth="1"/>
    <col min="12" max="12" width="9.33203125" style="3" customWidth="1"/>
    <col min="13" max="18" width="9.33203125" style="3" hidden="1" customWidth="1"/>
    <col min="19" max="19" width="8.16015625" style="3" hidden="1" customWidth="1"/>
    <col min="20" max="20" width="29.66015625" style="3" hidden="1" customWidth="1"/>
    <col min="21" max="21" width="16.33203125" style="3" hidden="1" customWidth="1"/>
    <col min="22" max="22" width="12.33203125" style="3" customWidth="1"/>
    <col min="23" max="23" width="16.33203125" style="3" customWidth="1"/>
    <col min="24" max="24" width="12.33203125" style="3" customWidth="1"/>
    <col min="25" max="25" width="15" style="3" customWidth="1"/>
    <col min="26" max="26" width="11" style="3" customWidth="1"/>
    <col min="27" max="27" width="15" style="3" customWidth="1"/>
    <col min="28" max="28" width="16.33203125" style="3" customWidth="1"/>
    <col min="29" max="29" width="11" style="3" customWidth="1"/>
    <col min="30" max="30" width="15" style="3" customWidth="1"/>
    <col min="31" max="31" width="16.33203125" style="3" customWidth="1"/>
    <col min="32" max="43" width="9.33203125" style="3" customWidth="1"/>
    <col min="44" max="65" width="9.33203125" style="3" hidden="1" customWidth="1"/>
    <col min="66" max="16384" width="9.33203125" style="3" customWidth="1"/>
  </cols>
  <sheetData>
    <row r="1" spans="1:70" ht="21.75" customHeight="1">
      <c r="A1" s="2"/>
      <c r="B1" s="158"/>
      <c r="C1" s="158"/>
      <c r="D1" s="253" t="s">
        <v>1</v>
      </c>
      <c r="E1" s="158"/>
      <c r="F1" s="254" t="s">
        <v>105</v>
      </c>
      <c r="G1" s="255" t="s">
        <v>106</v>
      </c>
      <c r="H1" s="255"/>
      <c r="I1" s="159"/>
      <c r="J1" s="254" t="s">
        <v>107</v>
      </c>
      <c r="K1" s="253" t="s">
        <v>108</v>
      </c>
      <c r="L1" s="254" t="s">
        <v>109</v>
      </c>
      <c r="M1" s="254"/>
      <c r="N1" s="254"/>
      <c r="O1" s="254"/>
      <c r="P1" s="254"/>
      <c r="Q1" s="254"/>
      <c r="R1" s="254"/>
      <c r="S1" s="254"/>
      <c r="T1" s="254"/>
      <c r="U1" s="219"/>
      <c r="V1" s="21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46" ht="36.75" customHeight="1">
      <c r="L2" s="221" t="s">
        <v>8</v>
      </c>
      <c r="M2" s="4"/>
      <c r="N2" s="4"/>
      <c r="O2" s="4"/>
      <c r="P2" s="4"/>
      <c r="Q2" s="4"/>
      <c r="R2" s="4"/>
      <c r="S2" s="4"/>
      <c r="T2" s="4"/>
      <c r="U2" s="4"/>
      <c r="V2" s="4"/>
      <c r="AT2" s="5" t="s">
        <v>103</v>
      </c>
    </row>
    <row r="3" spans="2:46" ht="6.75" customHeight="1">
      <c r="B3" s="6"/>
      <c r="C3" s="7"/>
      <c r="D3" s="7"/>
      <c r="E3" s="7"/>
      <c r="F3" s="7"/>
      <c r="G3" s="7"/>
      <c r="H3" s="7"/>
      <c r="I3" s="161"/>
      <c r="J3" s="7"/>
      <c r="K3" s="8"/>
      <c r="AT3" s="5" t="s">
        <v>25</v>
      </c>
    </row>
    <row r="4" spans="2:46" ht="36.75" customHeight="1">
      <c r="B4" s="9"/>
      <c r="C4" s="10"/>
      <c r="D4" s="11" t="s">
        <v>1422</v>
      </c>
      <c r="E4" s="10"/>
      <c r="F4" s="10"/>
      <c r="G4" s="10"/>
      <c r="H4" s="10"/>
      <c r="I4" s="162"/>
      <c r="J4" s="10"/>
      <c r="K4" s="12"/>
      <c r="M4" s="5" t="s">
        <v>13</v>
      </c>
      <c r="AT4" s="5" t="s">
        <v>6</v>
      </c>
    </row>
    <row r="5" spans="2:11" ht="6.75" customHeight="1">
      <c r="B5" s="9"/>
      <c r="C5" s="10"/>
      <c r="D5" s="10"/>
      <c r="E5" s="10"/>
      <c r="F5" s="10"/>
      <c r="G5" s="10"/>
      <c r="H5" s="10"/>
      <c r="I5" s="162"/>
      <c r="J5" s="10"/>
      <c r="K5" s="12"/>
    </row>
    <row r="6" spans="2:11" ht="13.5">
      <c r="B6" s="9"/>
      <c r="C6" s="10"/>
      <c r="D6" s="17" t="s">
        <v>19</v>
      </c>
      <c r="E6" s="10"/>
      <c r="F6" s="10"/>
      <c r="G6" s="10"/>
      <c r="H6" s="10"/>
      <c r="I6" s="162"/>
      <c r="J6" s="10"/>
      <c r="K6" s="12"/>
    </row>
    <row r="7" spans="2:11" ht="16.5" customHeight="1">
      <c r="B7" s="9"/>
      <c r="C7" s="10"/>
      <c r="D7" s="10"/>
      <c r="E7" s="23" t="str">
        <f>'Rekapitulace stavby'!K6</f>
        <v>Rekonstrukce kanalizace ul. Soukenická, Valchařská a Gorkého</v>
      </c>
      <c r="F7" s="13"/>
      <c r="G7" s="13"/>
      <c r="H7" s="13"/>
      <c r="I7" s="162"/>
      <c r="J7" s="10"/>
      <c r="K7" s="12"/>
    </row>
    <row r="8" spans="2:11" s="32" customFormat="1" ht="13.5">
      <c r="B8" s="25"/>
      <c r="C8" s="26"/>
      <c r="D8" s="17" t="s">
        <v>110</v>
      </c>
      <c r="E8" s="26"/>
      <c r="F8" s="26"/>
      <c r="G8" s="26"/>
      <c r="H8" s="26"/>
      <c r="I8" s="163"/>
      <c r="J8" s="26"/>
      <c r="K8" s="31"/>
    </row>
    <row r="9" spans="2:11" s="32" customFormat="1" ht="36.75" customHeight="1">
      <c r="B9" s="25"/>
      <c r="C9" s="26"/>
      <c r="D9" s="26"/>
      <c r="E9" s="164" t="s">
        <v>1219</v>
      </c>
      <c r="F9" s="165"/>
      <c r="G9" s="165"/>
      <c r="H9" s="165"/>
      <c r="I9" s="163"/>
      <c r="J9" s="26"/>
      <c r="K9" s="31"/>
    </row>
    <row r="10" spans="2:11" s="32" customFormat="1" ht="12.75">
      <c r="B10" s="25"/>
      <c r="C10" s="26"/>
      <c r="D10" s="26"/>
      <c r="E10" s="26"/>
      <c r="F10" s="26"/>
      <c r="G10" s="26"/>
      <c r="H10" s="26"/>
      <c r="I10" s="163"/>
      <c r="J10" s="26"/>
      <c r="K10" s="31"/>
    </row>
    <row r="11" spans="2:11" s="32" customFormat="1" ht="14.25" customHeight="1">
      <c r="B11" s="25"/>
      <c r="C11" s="26"/>
      <c r="D11" s="17" t="s">
        <v>22</v>
      </c>
      <c r="E11" s="26"/>
      <c r="F11" s="17" t="s">
        <v>104</v>
      </c>
      <c r="G11" s="26"/>
      <c r="H11" s="26"/>
      <c r="I11" s="91" t="s">
        <v>24</v>
      </c>
      <c r="J11" s="17" t="s">
        <v>25</v>
      </c>
      <c r="K11" s="31"/>
    </row>
    <row r="12" spans="2:11" s="32" customFormat="1" ht="14.25" customHeight="1">
      <c r="B12" s="25"/>
      <c r="C12" s="26"/>
      <c r="D12" s="17" t="s">
        <v>27</v>
      </c>
      <c r="E12" s="26"/>
      <c r="F12" s="17" t="s">
        <v>1220</v>
      </c>
      <c r="G12" s="26"/>
      <c r="H12" s="26"/>
      <c r="I12" s="91" t="s">
        <v>29</v>
      </c>
      <c r="J12" s="166" t="str">
        <f>'Rekapitulace stavby'!AN8</f>
        <v>28. 9. 2017</v>
      </c>
      <c r="K12" s="31"/>
    </row>
    <row r="13" spans="2:11" s="32" customFormat="1" ht="21.75" customHeight="1">
      <c r="B13" s="25"/>
      <c r="C13" s="26"/>
      <c r="D13" s="26"/>
      <c r="E13" s="26"/>
      <c r="F13" s="26"/>
      <c r="G13" s="26"/>
      <c r="H13" s="26"/>
      <c r="I13" s="137" t="s">
        <v>112</v>
      </c>
      <c r="J13" s="19" t="s">
        <v>113</v>
      </c>
      <c r="K13" s="31"/>
    </row>
    <row r="14" spans="2:11" s="32" customFormat="1" ht="14.25" customHeight="1">
      <c r="B14" s="25"/>
      <c r="C14" s="26"/>
      <c r="D14" s="17" t="s">
        <v>35</v>
      </c>
      <c r="E14" s="26"/>
      <c r="F14" s="26"/>
      <c r="G14" s="26"/>
      <c r="H14" s="26"/>
      <c r="I14" s="91" t="s">
        <v>36</v>
      </c>
      <c r="J14" s="17" t="s">
        <v>37</v>
      </c>
      <c r="K14" s="31"/>
    </row>
    <row r="15" spans="2:11" s="32" customFormat="1" ht="18" customHeight="1">
      <c r="B15" s="25"/>
      <c r="C15" s="26"/>
      <c r="D15" s="26"/>
      <c r="E15" s="17" t="s">
        <v>38</v>
      </c>
      <c r="F15" s="26"/>
      <c r="G15" s="26"/>
      <c r="H15" s="26"/>
      <c r="I15" s="91" t="s">
        <v>39</v>
      </c>
      <c r="J15" s="17" t="s">
        <v>40</v>
      </c>
      <c r="K15" s="31"/>
    </row>
    <row r="16" spans="2:11" s="32" customFormat="1" ht="6.75" customHeight="1">
      <c r="B16" s="25"/>
      <c r="C16" s="26"/>
      <c r="D16" s="26"/>
      <c r="E16" s="26"/>
      <c r="F16" s="26"/>
      <c r="G16" s="26"/>
      <c r="H16" s="26"/>
      <c r="I16" s="163"/>
      <c r="J16" s="26"/>
      <c r="K16" s="31"/>
    </row>
    <row r="17" spans="2:11" s="32" customFormat="1" ht="14.25" customHeight="1">
      <c r="B17" s="25"/>
      <c r="C17" s="26"/>
      <c r="D17" s="17" t="s">
        <v>41</v>
      </c>
      <c r="E17" s="26"/>
      <c r="F17" s="26"/>
      <c r="G17" s="26"/>
      <c r="H17" s="26"/>
      <c r="I17" s="91" t="s">
        <v>36</v>
      </c>
      <c r="J17" s="17">
        <f>IF('Rekapitulace stavby'!AN13="Vyplň údaj","",IF('Rekapitulace stavby'!AN13="","",'Rekapitulace stavby'!AN13))</f>
      </c>
      <c r="K17" s="31"/>
    </row>
    <row r="18" spans="2:11" s="32" customFormat="1" ht="18" customHeight="1">
      <c r="B18" s="25"/>
      <c r="C18" s="26"/>
      <c r="D18" s="26"/>
      <c r="E18" s="17">
        <f>IF('Rekapitulace stavby'!E14="Vyplň údaj","",IF('Rekapitulace stavby'!E14="","",'Rekapitulace stavby'!E14))</f>
      </c>
      <c r="F18" s="26"/>
      <c r="G18" s="26"/>
      <c r="H18" s="26"/>
      <c r="I18" s="91" t="s">
        <v>39</v>
      </c>
      <c r="J18" s="17">
        <f>IF('Rekapitulace stavby'!AN14="Vyplň údaj","",IF('Rekapitulace stavby'!AN14="","",'Rekapitulace stavby'!AN14))</f>
      </c>
      <c r="K18" s="31"/>
    </row>
    <row r="19" spans="2:11" s="32" customFormat="1" ht="6.75" customHeight="1">
      <c r="B19" s="25"/>
      <c r="C19" s="26"/>
      <c r="D19" s="26"/>
      <c r="E19" s="26"/>
      <c r="F19" s="26"/>
      <c r="G19" s="26"/>
      <c r="H19" s="26"/>
      <c r="I19" s="163"/>
      <c r="J19" s="26"/>
      <c r="K19" s="31"/>
    </row>
    <row r="20" spans="2:11" s="32" customFormat="1" ht="14.25" customHeight="1">
      <c r="B20" s="25"/>
      <c r="C20" s="26"/>
      <c r="D20" s="17" t="s">
        <v>43</v>
      </c>
      <c r="E20" s="26"/>
      <c r="F20" s="26"/>
      <c r="G20" s="26"/>
      <c r="H20" s="26"/>
      <c r="I20" s="91" t="s">
        <v>36</v>
      </c>
      <c r="J20" s="17" t="s">
        <v>44</v>
      </c>
      <c r="K20" s="31"/>
    </row>
    <row r="21" spans="2:11" s="32" customFormat="1" ht="18" customHeight="1">
      <c r="B21" s="25"/>
      <c r="C21" s="26"/>
      <c r="D21" s="26"/>
      <c r="E21" s="17" t="s">
        <v>1221</v>
      </c>
      <c r="F21" s="26"/>
      <c r="G21" s="26"/>
      <c r="H21" s="26"/>
      <c r="I21" s="91" t="s">
        <v>39</v>
      </c>
      <c r="J21" s="17" t="s">
        <v>46</v>
      </c>
      <c r="K21" s="31"/>
    </row>
    <row r="22" spans="2:11" s="32" customFormat="1" ht="6.75" customHeight="1">
      <c r="B22" s="25"/>
      <c r="C22" s="26"/>
      <c r="D22" s="26"/>
      <c r="E22" s="26"/>
      <c r="F22" s="26"/>
      <c r="G22" s="26"/>
      <c r="H22" s="26"/>
      <c r="I22" s="163"/>
      <c r="J22" s="26"/>
      <c r="K22" s="31"/>
    </row>
    <row r="23" spans="2:11" s="32" customFormat="1" ht="14.25" customHeight="1">
      <c r="B23" s="25"/>
      <c r="C23" s="26"/>
      <c r="D23" s="17" t="s">
        <v>48</v>
      </c>
      <c r="E23" s="26"/>
      <c r="F23" s="26"/>
      <c r="G23" s="26"/>
      <c r="H23" s="26"/>
      <c r="I23" s="163"/>
      <c r="J23" s="26"/>
      <c r="K23" s="31"/>
    </row>
    <row r="24" spans="2:11" s="171" customFormat="1" ht="42.75" customHeight="1">
      <c r="B24" s="167"/>
      <c r="C24" s="168"/>
      <c r="D24" s="168"/>
      <c r="E24" s="23" t="s">
        <v>114</v>
      </c>
      <c r="F24" s="23"/>
      <c r="G24" s="23"/>
      <c r="H24" s="23"/>
      <c r="I24" s="169"/>
      <c r="J24" s="168"/>
      <c r="K24" s="170"/>
    </row>
    <row r="25" spans="2:11" s="32" customFormat="1" ht="6.75" customHeight="1">
      <c r="B25" s="25"/>
      <c r="C25" s="26"/>
      <c r="D25" s="26"/>
      <c r="E25" s="26"/>
      <c r="F25" s="26"/>
      <c r="G25" s="26"/>
      <c r="H25" s="26"/>
      <c r="I25" s="163"/>
      <c r="J25" s="26"/>
      <c r="K25" s="31"/>
    </row>
    <row r="26" spans="2:11" s="32" customFormat="1" ht="6.75" customHeight="1">
      <c r="B26" s="25"/>
      <c r="C26" s="26"/>
      <c r="D26" s="58"/>
      <c r="E26" s="58"/>
      <c r="F26" s="58"/>
      <c r="G26" s="58"/>
      <c r="H26" s="58"/>
      <c r="I26" s="172"/>
      <c r="J26" s="58"/>
      <c r="K26" s="173"/>
    </row>
    <row r="27" spans="2:11" s="32" customFormat="1" ht="24.75" customHeight="1">
      <c r="B27" s="25"/>
      <c r="C27" s="26"/>
      <c r="D27" s="174" t="s">
        <v>50</v>
      </c>
      <c r="E27" s="26"/>
      <c r="F27" s="26"/>
      <c r="G27" s="26"/>
      <c r="H27" s="26"/>
      <c r="I27" s="163"/>
      <c r="J27" s="256">
        <f>ROUNDUP(J79,2)</f>
        <v>0</v>
      </c>
      <c r="K27" s="31"/>
    </row>
    <row r="28" spans="2:11" s="32" customFormat="1" ht="6.75" customHeight="1">
      <c r="B28" s="25"/>
      <c r="C28" s="26"/>
      <c r="D28" s="58"/>
      <c r="E28" s="58"/>
      <c r="F28" s="58"/>
      <c r="G28" s="58"/>
      <c r="H28" s="58"/>
      <c r="I28" s="172"/>
      <c r="J28" s="58"/>
      <c r="K28" s="173"/>
    </row>
    <row r="29" spans="2:11" s="32" customFormat="1" ht="14.25" customHeight="1">
      <c r="B29" s="25"/>
      <c r="C29" s="26"/>
      <c r="D29" s="26"/>
      <c r="E29" s="26"/>
      <c r="F29" s="257" t="s">
        <v>52</v>
      </c>
      <c r="G29" s="26"/>
      <c r="H29" s="26"/>
      <c r="I29" s="258" t="s">
        <v>51</v>
      </c>
      <c r="J29" s="257" t="s">
        <v>53</v>
      </c>
      <c r="K29" s="31"/>
    </row>
    <row r="30" spans="2:11" s="32" customFormat="1" ht="14.25" customHeight="1">
      <c r="B30" s="25"/>
      <c r="C30" s="26"/>
      <c r="D30" s="225" t="s">
        <v>54</v>
      </c>
      <c r="E30" s="225" t="s">
        <v>55</v>
      </c>
      <c r="F30" s="259">
        <f>ROUNDUP(SUM(BE79:BE86),2)</f>
        <v>0</v>
      </c>
      <c r="G30" s="26"/>
      <c r="H30" s="26"/>
      <c r="I30" s="260">
        <v>0.21</v>
      </c>
      <c r="J30" s="259">
        <f>ROUNDUP(ROUNDUP((SUM(BE79:BE86)),2)*I30,1)</f>
        <v>0</v>
      </c>
      <c r="K30" s="31"/>
    </row>
    <row r="31" spans="2:11" s="32" customFormat="1" ht="14.25" customHeight="1">
      <c r="B31" s="25"/>
      <c r="C31" s="26"/>
      <c r="D31" s="26"/>
      <c r="E31" s="225" t="s">
        <v>56</v>
      </c>
      <c r="F31" s="259">
        <f>ROUNDUP(SUM(BF79:BF86),2)</f>
        <v>0</v>
      </c>
      <c r="G31" s="26"/>
      <c r="H31" s="26"/>
      <c r="I31" s="260">
        <v>0.15</v>
      </c>
      <c r="J31" s="259">
        <f>ROUNDUP(ROUNDUP((SUM(BF79:BF86)),2)*I31,1)</f>
        <v>0</v>
      </c>
      <c r="K31" s="31"/>
    </row>
    <row r="32" spans="2:11" s="32" customFormat="1" ht="14.25" customHeight="1" hidden="1">
      <c r="B32" s="25"/>
      <c r="C32" s="26"/>
      <c r="D32" s="26"/>
      <c r="E32" s="225" t="s">
        <v>57</v>
      </c>
      <c r="F32" s="259">
        <f>ROUNDUP(SUM(BG79:BG86),2)</f>
        <v>0</v>
      </c>
      <c r="G32" s="26"/>
      <c r="H32" s="26"/>
      <c r="I32" s="260">
        <v>0.21</v>
      </c>
      <c r="J32" s="259">
        <v>0</v>
      </c>
      <c r="K32" s="31"/>
    </row>
    <row r="33" spans="2:11" s="32" customFormat="1" ht="14.25" customHeight="1" hidden="1">
      <c r="B33" s="25"/>
      <c r="C33" s="26"/>
      <c r="D33" s="26"/>
      <c r="E33" s="225" t="s">
        <v>58</v>
      </c>
      <c r="F33" s="259">
        <f>ROUNDUP(SUM(BH79:BH86),2)</f>
        <v>0</v>
      </c>
      <c r="G33" s="26"/>
      <c r="H33" s="26"/>
      <c r="I33" s="260">
        <v>0.15</v>
      </c>
      <c r="J33" s="259">
        <v>0</v>
      </c>
      <c r="K33" s="31"/>
    </row>
    <row r="34" spans="2:11" s="32" customFormat="1" ht="14.25" customHeight="1" hidden="1">
      <c r="B34" s="25"/>
      <c r="C34" s="26"/>
      <c r="D34" s="26"/>
      <c r="E34" s="225" t="s">
        <v>59</v>
      </c>
      <c r="F34" s="259">
        <f>ROUNDUP(SUM(BI79:BI86),2)</f>
        <v>0</v>
      </c>
      <c r="G34" s="26"/>
      <c r="H34" s="26"/>
      <c r="I34" s="260">
        <v>0</v>
      </c>
      <c r="J34" s="259">
        <v>0</v>
      </c>
      <c r="K34" s="31"/>
    </row>
    <row r="35" spans="2:11" s="32" customFormat="1" ht="6.75" customHeight="1">
      <c r="B35" s="25"/>
      <c r="C35" s="26"/>
      <c r="D35" s="26"/>
      <c r="E35" s="26"/>
      <c r="F35" s="26"/>
      <c r="G35" s="26"/>
      <c r="H35" s="26"/>
      <c r="I35" s="163"/>
      <c r="J35" s="26"/>
      <c r="K35" s="31"/>
    </row>
    <row r="36" spans="2:11" s="32" customFormat="1" ht="24.75" customHeight="1">
      <c r="B36" s="25"/>
      <c r="C36" s="175"/>
      <c r="D36" s="176" t="s">
        <v>60</v>
      </c>
      <c r="E36" s="63"/>
      <c r="F36" s="63"/>
      <c r="G36" s="177" t="s">
        <v>61</v>
      </c>
      <c r="H36" s="178" t="s">
        <v>62</v>
      </c>
      <c r="I36" s="179"/>
      <c r="J36" s="180">
        <f>SUM(J27:J34)</f>
        <v>0</v>
      </c>
      <c r="K36" s="181"/>
    </row>
    <row r="37" spans="2:11" s="32" customFormat="1" ht="14.25" customHeight="1">
      <c r="B37" s="42"/>
      <c r="C37" s="43"/>
      <c r="D37" s="43"/>
      <c r="E37" s="43"/>
      <c r="F37" s="43"/>
      <c r="G37" s="43"/>
      <c r="H37" s="43"/>
      <c r="I37" s="182"/>
      <c r="J37" s="43"/>
      <c r="K37" s="44"/>
    </row>
    <row r="41" spans="2:11" s="32" customFormat="1" ht="6.75" customHeight="1">
      <c r="B41" s="45"/>
      <c r="C41" s="46"/>
      <c r="D41" s="46"/>
      <c r="E41" s="46"/>
      <c r="F41" s="46"/>
      <c r="G41" s="46"/>
      <c r="H41" s="46"/>
      <c r="I41" s="183"/>
      <c r="J41" s="46"/>
      <c r="K41" s="184"/>
    </row>
    <row r="42" spans="2:11" s="32" customFormat="1" ht="36.75" customHeight="1">
      <c r="B42" s="25"/>
      <c r="C42" s="11" t="s">
        <v>1423</v>
      </c>
      <c r="D42" s="26"/>
      <c r="E42" s="26"/>
      <c r="F42" s="26"/>
      <c r="G42" s="26"/>
      <c r="H42" s="26"/>
      <c r="I42" s="163"/>
      <c r="J42" s="26"/>
      <c r="K42" s="31"/>
    </row>
    <row r="43" spans="2:11" s="32" customFormat="1" ht="6.75" customHeight="1">
      <c r="B43" s="25"/>
      <c r="C43" s="26"/>
      <c r="D43" s="26"/>
      <c r="E43" s="26"/>
      <c r="F43" s="26"/>
      <c r="G43" s="26"/>
      <c r="H43" s="26"/>
      <c r="I43" s="163"/>
      <c r="J43" s="26"/>
      <c r="K43" s="31"/>
    </row>
    <row r="44" spans="2:11" s="32" customFormat="1" ht="14.25" customHeight="1">
      <c r="B44" s="25"/>
      <c r="C44" s="17" t="s">
        <v>19</v>
      </c>
      <c r="D44" s="26"/>
      <c r="E44" s="26"/>
      <c r="F44" s="26"/>
      <c r="G44" s="26"/>
      <c r="H44" s="26"/>
      <c r="I44" s="163"/>
      <c r="J44" s="26"/>
      <c r="K44" s="31"/>
    </row>
    <row r="45" spans="2:11" s="32" customFormat="1" ht="16.5" customHeight="1">
      <c r="B45" s="25"/>
      <c r="C45" s="26"/>
      <c r="D45" s="26"/>
      <c r="E45" s="23" t="str">
        <f>E7</f>
        <v>Rekonstrukce kanalizace ul. Soukenická, Valchařská a Gorkého</v>
      </c>
      <c r="F45" s="13"/>
      <c r="G45" s="13"/>
      <c r="H45" s="13"/>
      <c r="I45" s="163"/>
      <c r="J45" s="26"/>
      <c r="K45" s="31"/>
    </row>
    <row r="46" spans="2:11" s="32" customFormat="1" ht="14.25" customHeight="1">
      <c r="B46" s="25"/>
      <c r="C46" s="17" t="s">
        <v>110</v>
      </c>
      <c r="D46" s="26"/>
      <c r="E46" s="26"/>
      <c r="F46" s="26"/>
      <c r="G46" s="26"/>
      <c r="H46" s="26"/>
      <c r="I46" s="163"/>
      <c r="J46" s="26"/>
      <c r="K46" s="31"/>
    </row>
    <row r="47" spans="2:11" s="32" customFormat="1" ht="17.25" customHeight="1">
      <c r="B47" s="25"/>
      <c r="C47" s="26"/>
      <c r="D47" s="26"/>
      <c r="E47" s="164" t="str">
        <f>E9</f>
        <v>VON - Vedlejší a Ostatní náklady</v>
      </c>
      <c r="F47" s="165"/>
      <c r="G47" s="165"/>
      <c r="H47" s="165"/>
      <c r="I47" s="163"/>
      <c r="J47" s="26"/>
      <c r="K47" s="31"/>
    </row>
    <row r="48" spans="2:11" s="32" customFormat="1" ht="6.75" customHeight="1">
      <c r="B48" s="25"/>
      <c r="C48" s="26"/>
      <c r="D48" s="26"/>
      <c r="E48" s="26"/>
      <c r="F48" s="26"/>
      <c r="G48" s="26"/>
      <c r="H48" s="26"/>
      <c r="I48" s="163"/>
      <c r="J48" s="26"/>
      <c r="K48" s="31"/>
    </row>
    <row r="49" spans="2:11" s="32" customFormat="1" ht="18" customHeight="1">
      <c r="B49" s="25"/>
      <c r="C49" s="17" t="s">
        <v>27</v>
      </c>
      <c r="D49" s="26"/>
      <c r="E49" s="26"/>
      <c r="F49" s="17" t="str">
        <f>F12</f>
        <v>Ostrava - Muglinov</v>
      </c>
      <c r="G49" s="26"/>
      <c r="H49" s="26"/>
      <c r="I49" s="91" t="s">
        <v>29</v>
      </c>
      <c r="J49" s="166" t="str">
        <f>IF(J12="","",J12)</f>
        <v>28. 9. 2017</v>
      </c>
      <c r="K49" s="31"/>
    </row>
    <row r="50" spans="2:11" s="32" customFormat="1" ht="6.75" customHeight="1">
      <c r="B50" s="25"/>
      <c r="C50" s="26"/>
      <c r="D50" s="26"/>
      <c r="E50" s="26"/>
      <c r="F50" s="26"/>
      <c r="G50" s="26"/>
      <c r="H50" s="26"/>
      <c r="I50" s="163"/>
      <c r="J50" s="26"/>
      <c r="K50" s="31"/>
    </row>
    <row r="51" spans="2:11" s="32" customFormat="1" ht="13.5">
      <c r="B51" s="25"/>
      <c r="C51" s="17" t="s">
        <v>35</v>
      </c>
      <c r="D51" s="26"/>
      <c r="E51" s="26"/>
      <c r="F51" s="17" t="str">
        <f>E15</f>
        <v>Statutární město Ostrava</v>
      </c>
      <c r="G51" s="26"/>
      <c r="H51" s="26"/>
      <c r="I51" s="91" t="s">
        <v>43</v>
      </c>
      <c r="J51" s="23" t="str">
        <f>E21</f>
        <v>Koneko,spol.s r.o. (ÚRS2015/1-KROSplus,verze18.00)</v>
      </c>
      <c r="K51" s="31"/>
    </row>
    <row r="52" spans="2:11" s="32" customFormat="1" ht="14.25" customHeight="1">
      <c r="B52" s="25"/>
      <c r="C52" s="17" t="s">
        <v>41</v>
      </c>
      <c r="D52" s="26"/>
      <c r="E52" s="26"/>
      <c r="F52" s="17">
        <f>IF(E18="","",E18)</f>
      </c>
      <c r="G52" s="26"/>
      <c r="H52" s="26"/>
      <c r="I52" s="163"/>
      <c r="J52" s="185"/>
      <c r="K52" s="31"/>
    </row>
    <row r="53" spans="2:11" s="32" customFormat="1" ht="9.75" customHeight="1">
      <c r="B53" s="25"/>
      <c r="C53" s="26"/>
      <c r="D53" s="26"/>
      <c r="E53" s="26"/>
      <c r="F53" s="26"/>
      <c r="G53" s="26"/>
      <c r="H53" s="26"/>
      <c r="I53" s="163"/>
      <c r="J53" s="26"/>
      <c r="K53" s="31"/>
    </row>
    <row r="54" spans="2:11" s="32" customFormat="1" ht="29.25" customHeight="1">
      <c r="B54" s="25"/>
      <c r="C54" s="186" t="s">
        <v>115</v>
      </c>
      <c r="D54" s="175"/>
      <c r="E54" s="175"/>
      <c r="F54" s="175"/>
      <c r="G54" s="175"/>
      <c r="H54" s="175"/>
      <c r="I54" s="187"/>
      <c r="J54" s="188" t="s">
        <v>116</v>
      </c>
      <c r="K54" s="189"/>
    </row>
    <row r="55" spans="2:11" s="32" customFormat="1" ht="9.75" customHeight="1">
      <c r="B55" s="25"/>
      <c r="C55" s="26"/>
      <c r="D55" s="26"/>
      <c r="E55" s="26"/>
      <c r="F55" s="26"/>
      <c r="G55" s="26"/>
      <c r="H55" s="26"/>
      <c r="I55" s="163"/>
      <c r="J55" s="26"/>
      <c r="K55" s="31"/>
    </row>
    <row r="56" spans="2:47" s="32" customFormat="1" ht="29.25" customHeight="1">
      <c r="B56" s="25"/>
      <c r="C56" s="261" t="s">
        <v>117</v>
      </c>
      <c r="D56" s="26"/>
      <c r="E56" s="26"/>
      <c r="F56" s="26"/>
      <c r="G56" s="26"/>
      <c r="H56" s="26"/>
      <c r="I56" s="163"/>
      <c r="J56" s="256">
        <f>J79</f>
        <v>0</v>
      </c>
      <c r="K56" s="31"/>
      <c r="AU56" s="5" t="s">
        <v>118</v>
      </c>
    </row>
    <row r="57" spans="2:11" s="269" customFormat="1" ht="24.75" customHeight="1">
      <c r="B57" s="262"/>
      <c r="C57" s="263"/>
      <c r="D57" s="264" t="s">
        <v>1222</v>
      </c>
      <c r="E57" s="265"/>
      <c r="F57" s="265"/>
      <c r="G57" s="265"/>
      <c r="H57" s="265"/>
      <c r="I57" s="266"/>
      <c r="J57" s="267">
        <f>J80</f>
        <v>0</v>
      </c>
      <c r="K57" s="268"/>
    </row>
    <row r="58" spans="2:11" s="277" customFormat="1" ht="19.5" customHeight="1">
      <c r="B58" s="270"/>
      <c r="C58" s="271"/>
      <c r="D58" s="272" t="s">
        <v>1223</v>
      </c>
      <c r="E58" s="273"/>
      <c r="F58" s="273"/>
      <c r="G58" s="273"/>
      <c r="H58" s="273"/>
      <c r="I58" s="274"/>
      <c r="J58" s="275">
        <f>J81</f>
        <v>0</v>
      </c>
      <c r="K58" s="276"/>
    </row>
    <row r="59" spans="2:11" s="277" customFormat="1" ht="19.5" customHeight="1">
      <c r="B59" s="270"/>
      <c r="C59" s="271"/>
      <c r="D59" s="272" t="s">
        <v>1224</v>
      </c>
      <c r="E59" s="273"/>
      <c r="F59" s="273"/>
      <c r="G59" s="273"/>
      <c r="H59" s="273"/>
      <c r="I59" s="274"/>
      <c r="J59" s="275">
        <f>J84</f>
        <v>0</v>
      </c>
      <c r="K59" s="276"/>
    </row>
    <row r="60" spans="2:11" s="32" customFormat="1" ht="21.75" customHeight="1">
      <c r="B60" s="25"/>
      <c r="C60" s="26"/>
      <c r="D60" s="26"/>
      <c r="E60" s="26"/>
      <c r="F60" s="26"/>
      <c r="G60" s="26"/>
      <c r="H60" s="26"/>
      <c r="I60" s="163"/>
      <c r="J60" s="26"/>
      <c r="K60" s="31"/>
    </row>
    <row r="61" spans="2:11" s="32" customFormat="1" ht="6.75" customHeight="1">
      <c r="B61" s="42"/>
      <c r="C61" s="43"/>
      <c r="D61" s="43"/>
      <c r="E61" s="43"/>
      <c r="F61" s="43"/>
      <c r="G61" s="43"/>
      <c r="H61" s="43"/>
      <c r="I61" s="182"/>
      <c r="J61" s="43"/>
      <c r="K61" s="44"/>
    </row>
    <row r="65" spans="2:12" s="32" customFormat="1" ht="6.75" customHeight="1">
      <c r="B65" s="45"/>
      <c r="C65" s="46"/>
      <c r="D65" s="46"/>
      <c r="E65" s="46"/>
      <c r="F65" s="46"/>
      <c r="G65" s="46"/>
      <c r="H65" s="46"/>
      <c r="I65" s="183"/>
      <c r="J65" s="46"/>
      <c r="K65" s="46"/>
      <c r="L65" s="25"/>
    </row>
    <row r="66" spans="2:12" s="32" customFormat="1" ht="36.75" customHeight="1">
      <c r="B66" s="25"/>
      <c r="C66" s="47" t="s">
        <v>1424</v>
      </c>
      <c r="L66" s="25"/>
    </row>
    <row r="67" spans="2:12" s="32" customFormat="1" ht="6.75" customHeight="1">
      <c r="B67" s="25"/>
      <c r="L67" s="25"/>
    </row>
    <row r="68" spans="2:12" s="32" customFormat="1" ht="14.25" customHeight="1">
      <c r="B68" s="25"/>
      <c r="C68" s="191" t="s">
        <v>19</v>
      </c>
      <c r="L68" s="25"/>
    </row>
    <row r="69" spans="2:12" s="32" customFormat="1" ht="16.5" customHeight="1">
      <c r="B69" s="25"/>
      <c r="E69" s="278" t="str">
        <f>E7</f>
        <v>Rekonstrukce kanalizace ul. Soukenická, Valchařská a Gorkého</v>
      </c>
      <c r="F69" s="279"/>
      <c r="G69" s="279"/>
      <c r="H69" s="279"/>
      <c r="L69" s="25"/>
    </row>
    <row r="70" spans="2:12" s="32" customFormat="1" ht="14.25" customHeight="1">
      <c r="B70" s="25"/>
      <c r="C70" s="191" t="s">
        <v>110</v>
      </c>
      <c r="L70" s="25"/>
    </row>
    <row r="71" spans="2:12" s="32" customFormat="1" ht="17.25" customHeight="1">
      <c r="B71" s="25"/>
      <c r="E71" s="53" t="str">
        <f>E9</f>
        <v>VON - Vedlejší a Ostatní náklady</v>
      </c>
      <c r="F71" s="190"/>
      <c r="G71" s="190"/>
      <c r="H71" s="190"/>
      <c r="L71" s="25"/>
    </row>
    <row r="72" spans="2:12" s="32" customFormat="1" ht="6.75" customHeight="1">
      <c r="B72" s="25"/>
      <c r="L72" s="25"/>
    </row>
    <row r="73" spans="2:12" s="32" customFormat="1" ht="18" customHeight="1">
      <c r="B73" s="25"/>
      <c r="C73" s="191" t="s">
        <v>27</v>
      </c>
      <c r="F73" s="191" t="str">
        <f>F12</f>
        <v>Ostrava - Muglinov</v>
      </c>
      <c r="I73" s="110" t="s">
        <v>29</v>
      </c>
      <c r="J73" s="192" t="str">
        <f>IF(J12="","",J12)</f>
        <v>28. 9. 2017</v>
      </c>
      <c r="L73" s="25"/>
    </row>
    <row r="74" spans="2:12" s="32" customFormat="1" ht="6.75" customHeight="1">
      <c r="B74" s="25"/>
      <c r="L74" s="25"/>
    </row>
    <row r="75" spans="2:12" s="32" customFormat="1" ht="13.5">
      <c r="B75" s="25"/>
      <c r="C75" s="191" t="s">
        <v>35</v>
      </c>
      <c r="F75" s="191" t="str">
        <f>E15</f>
        <v>Statutární město Ostrava</v>
      </c>
      <c r="I75" s="110" t="s">
        <v>43</v>
      </c>
      <c r="J75" s="191" t="str">
        <f>E21</f>
        <v>Koneko,spol.s r.o. (ÚRS2015/1-KROSplus,verze18.00)</v>
      </c>
      <c r="L75" s="25"/>
    </row>
    <row r="76" spans="2:12" s="32" customFormat="1" ht="14.25" customHeight="1">
      <c r="B76" s="25"/>
      <c r="C76" s="191" t="s">
        <v>41</v>
      </c>
      <c r="F76" s="191">
        <f>IF(E18="","",E18)</f>
      </c>
      <c r="L76" s="25"/>
    </row>
    <row r="77" spans="2:12" s="32" customFormat="1" ht="9.75" customHeight="1">
      <c r="B77" s="25"/>
      <c r="L77" s="25"/>
    </row>
    <row r="78" spans="2:20" s="198" customFormat="1" ht="29.25" customHeight="1">
      <c r="B78" s="193"/>
      <c r="C78" s="194" t="s">
        <v>129</v>
      </c>
      <c r="D78" s="195" t="s">
        <v>68</v>
      </c>
      <c r="E78" s="195" t="s">
        <v>64</v>
      </c>
      <c r="F78" s="195" t="s">
        <v>130</v>
      </c>
      <c r="G78" s="195" t="s">
        <v>131</v>
      </c>
      <c r="H78" s="195" t="s">
        <v>132</v>
      </c>
      <c r="I78" s="196" t="s">
        <v>133</v>
      </c>
      <c r="J78" s="195" t="s">
        <v>116</v>
      </c>
      <c r="K78" s="197" t="s">
        <v>134</v>
      </c>
      <c r="L78" s="193"/>
      <c r="M78" s="231" t="s">
        <v>135</v>
      </c>
      <c r="N78" s="232" t="s">
        <v>54</v>
      </c>
      <c r="O78" s="232" t="s">
        <v>136</v>
      </c>
      <c r="P78" s="232" t="s">
        <v>137</v>
      </c>
      <c r="Q78" s="232" t="s">
        <v>138</v>
      </c>
      <c r="R78" s="232" t="s">
        <v>139</v>
      </c>
      <c r="S78" s="232" t="s">
        <v>140</v>
      </c>
      <c r="T78" s="233" t="s">
        <v>141</v>
      </c>
    </row>
    <row r="79" spans="2:63" s="32" customFormat="1" ht="29.25" customHeight="1">
      <c r="B79" s="25"/>
      <c r="C79" s="51" t="s">
        <v>117</v>
      </c>
      <c r="J79" s="280">
        <f>BK79</f>
        <v>0</v>
      </c>
      <c r="L79" s="25"/>
      <c r="M79" s="67"/>
      <c r="N79" s="58"/>
      <c r="O79" s="58"/>
      <c r="P79" s="281">
        <f>P80</f>
        <v>0</v>
      </c>
      <c r="Q79" s="58"/>
      <c r="R79" s="281">
        <f>R80</f>
        <v>0</v>
      </c>
      <c r="S79" s="58"/>
      <c r="T79" s="282">
        <f>T80</f>
        <v>0</v>
      </c>
      <c r="AT79" s="5" t="s">
        <v>82</v>
      </c>
      <c r="AU79" s="5" t="s">
        <v>118</v>
      </c>
      <c r="BK79" s="199">
        <f>BK80</f>
        <v>0</v>
      </c>
    </row>
    <row r="80" spans="2:63" s="284" customFormat="1" ht="36.75" customHeight="1">
      <c r="B80" s="283"/>
      <c r="D80" s="285" t="s">
        <v>82</v>
      </c>
      <c r="E80" s="286" t="s">
        <v>1225</v>
      </c>
      <c r="F80" s="286" t="s">
        <v>1226</v>
      </c>
      <c r="I80" s="287"/>
      <c r="J80" s="288">
        <f>BK80</f>
        <v>0</v>
      </c>
      <c r="L80" s="283"/>
      <c r="M80" s="289"/>
      <c r="N80" s="290"/>
      <c r="O80" s="290"/>
      <c r="P80" s="291">
        <f>P81+P84</f>
        <v>0</v>
      </c>
      <c r="Q80" s="290"/>
      <c r="R80" s="291">
        <f>R81+R84</f>
        <v>0</v>
      </c>
      <c r="S80" s="290"/>
      <c r="T80" s="292">
        <f>T81+T84</f>
        <v>0</v>
      </c>
      <c r="AR80" s="285" t="s">
        <v>172</v>
      </c>
      <c r="AT80" s="293" t="s">
        <v>82</v>
      </c>
      <c r="AU80" s="293" t="s">
        <v>83</v>
      </c>
      <c r="AY80" s="285" t="s">
        <v>144</v>
      </c>
      <c r="BK80" s="208">
        <f>BK81+BK84</f>
        <v>0</v>
      </c>
    </row>
    <row r="81" spans="2:63" s="284" customFormat="1" ht="19.5" customHeight="1">
      <c r="B81" s="283"/>
      <c r="D81" s="285" t="s">
        <v>82</v>
      </c>
      <c r="E81" s="294" t="s">
        <v>1227</v>
      </c>
      <c r="F81" s="294" t="s">
        <v>1228</v>
      </c>
      <c r="I81" s="287"/>
      <c r="J81" s="295">
        <f>BK81</f>
        <v>0</v>
      </c>
      <c r="L81" s="283"/>
      <c r="M81" s="289"/>
      <c r="N81" s="290"/>
      <c r="O81" s="290"/>
      <c r="P81" s="291">
        <f>SUM(P82:P83)</f>
        <v>0</v>
      </c>
      <c r="Q81" s="290"/>
      <c r="R81" s="291">
        <f>SUM(R82:R83)</f>
        <v>0</v>
      </c>
      <c r="S81" s="290"/>
      <c r="T81" s="292">
        <f>SUM(T82:T83)</f>
        <v>0</v>
      </c>
      <c r="AR81" s="285" t="s">
        <v>172</v>
      </c>
      <c r="AT81" s="293" t="s">
        <v>82</v>
      </c>
      <c r="AU81" s="293" t="s">
        <v>26</v>
      </c>
      <c r="AY81" s="285" t="s">
        <v>144</v>
      </c>
      <c r="BK81" s="208">
        <f>SUM(BK82:BK83)</f>
        <v>0</v>
      </c>
    </row>
    <row r="82" spans="2:65" s="32" customFormat="1" ht="16.5" customHeight="1">
      <c r="B82" s="200"/>
      <c r="C82" s="201" t="s">
        <v>26</v>
      </c>
      <c r="D82" s="201" t="s">
        <v>146</v>
      </c>
      <c r="E82" s="202" t="s">
        <v>1229</v>
      </c>
      <c r="F82" s="203" t="s">
        <v>1230</v>
      </c>
      <c r="G82" s="204" t="s">
        <v>298</v>
      </c>
      <c r="H82" s="205">
        <v>1</v>
      </c>
      <c r="I82" s="206">
        <f>'V.aO.nákl.3054-DSP-2017'!G52</f>
        <v>0</v>
      </c>
      <c r="J82" s="207">
        <f>ROUND(I82*H82,2)</f>
        <v>0</v>
      </c>
      <c r="K82" s="203" t="s">
        <v>1525</v>
      </c>
      <c r="L82" s="25"/>
      <c r="M82" s="296" t="s">
        <v>5</v>
      </c>
      <c r="N82" s="297" t="s">
        <v>55</v>
      </c>
      <c r="O82" s="26"/>
      <c r="P82" s="298">
        <f>O82*H82</f>
        <v>0</v>
      </c>
      <c r="Q82" s="298">
        <v>0</v>
      </c>
      <c r="R82" s="298">
        <f>Q82*H82</f>
        <v>0</v>
      </c>
      <c r="S82" s="298">
        <v>0</v>
      </c>
      <c r="T82" s="299">
        <f>S82*H82</f>
        <v>0</v>
      </c>
      <c r="AR82" s="5" t="s">
        <v>1231</v>
      </c>
      <c r="AT82" s="5" t="s">
        <v>146</v>
      </c>
      <c r="AU82" s="5" t="s">
        <v>25</v>
      </c>
      <c r="AY82" s="5" t="s">
        <v>144</v>
      </c>
      <c r="BE82" s="208">
        <f>IF(N82="základní",J82,0)</f>
        <v>0</v>
      </c>
      <c r="BF82" s="208">
        <f>IF(N82="snížená",J82,0)</f>
        <v>0</v>
      </c>
      <c r="BG82" s="208">
        <f>IF(N82="zákl. přenesená",J82,0)</f>
        <v>0</v>
      </c>
      <c r="BH82" s="208">
        <f>IF(N82="sníž. přenesená",J82,0)</f>
        <v>0</v>
      </c>
      <c r="BI82" s="208">
        <f>IF(N82="nulová",J82,0)</f>
        <v>0</v>
      </c>
      <c r="BJ82" s="5" t="s">
        <v>26</v>
      </c>
      <c r="BK82" s="208">
        <f>ROUND(I82*H82,2)</f>
        <v>0</v>
      </c>
      <c r="BL82" s="5" t="s">
        <v>1231</v>
      </c>
      <c r="BM82" s="5" t="s">
        <v>1232</v>
      </c>
    </row>
    <row r="83" spans="2:47" s="32" customFormat="1" ht="22.5">
      <c r="B83" s="25"/>
      <c r="D83" s="300" t="s">
        <v>152</v>
      </c>
      <c r="F83" s="301" t="s">
        <v>1233</v>
      </c>
      <c r="I83" s="209"/>
      <c r="L83" s="25"/>
      <c r="M83" s="210"/>
      <c r="N83" s="26"/>
      <c r="O83" s="26"/>
      <c r="P83" s="26"/>
      <c r="Q83" s="26"/>
      <c r="R83" s="26"/>
      <c r="S83" s="26"/>
      <c r="T83" s="60"/>
      <c r="AT83" s="5" t="s">
        <v>152</v>
      </c>
      <c r="AU83" s="5" t="s">
        <v>25</v>
      </c>
    </row>
    <row r="84" spans="2:63" s="284" customFormat="1" ht="29.25" customHeight="1">
      <c r="B84" s="283"/>
      <c r="D84" s="285" t="s">
        <v>82</v>
      </c>
      <c r="E84" s="294" t="s">
        <v>1234</v>
      </c>
      <c r="F84" s="294" t="s">
        <v>1235</v>
      </c>
      <c r="I84" s="287"/>
      <c r="J84" s="295">
        <f>BK84</f>
        <v>0</v>
      </c>
      <c r="L84" s="283"/>
      <c r="M84" s="289"/>
      <c r="N84" s="290"/>
      <c r="O84" s="290"/>
      <c r="P84" s="291">
        <f>SUM(P85:P86)</f>
        <v>0</v>
      </c>
      <c r="Q84" s="290"/>
      <c r="R84" s="291">
        <f>SUM(R85:R86)</f>
        <v>0</v>
      </c>
      <c r="S84" s="290"/>
      <c r="T84" s="292">
        <f>SUM(T85:T86)</f>
        <v>0</v>
      </c>
      <c r="AR84" s="285" t="s">
        <v>172</v>
      </c>
      <c r="AT84" s="293" t="s">
        <v>82</v>
      </c>
      <c r="AU84" s="293" t="s">
        <v>26</v>
      </c>
      <c r="AY84" s="285" t="s">
        <v>144</v>
      </c>
      <c r="BK84" s="208">
        <f>SUM(BK85:BK86)</f>
        <v>0</v>
      </c>
    </row>
    <row r="85" spans="2:65" s="32" customFormat="1" ht="16.5" customHeight="1">
      <c r="B85" s="200"/>
      <c r="C85" s="201" t="s">
        <v>25</v>
      </c>
      <c r="D85" s="201" t="s">
        <v>146</v>
      </c>
      <c r="E85" s="202" t="s">
        <v>1236</v>
      </c>
      <c r="F85" s="203" t="s">
        <v>1235</v>
      </c>
      <c r="G85" s="204" t="s">
        <v>298</v>
      </c>
      <c r="H85" s="205">
        <v>1</v>
      </c>
      <c r="I85" s="206">
        <f>'V.aO.nákl.3054-DSP-2017'!G90</f>
        <v>0</v>
      </c>
      <c r="J85" s="207">
        <f>ROUND(I85*H85,2)</f>
        <v>0</v>
      </c>
      <c r="K85" s="203" t="s">
        <v>1525</v>
      </c>
      <c r="L85" s="25"/>
      <c r="M85" s="296" t="s">
        <v>5</v>
      </c>
      <c r="N85" s="297" t="s">
        <v>55</v>
      </c>
      <c r="O85" s="26"/>
      <c r="P85" s="298">
        <f>O85*H85</f>
        <v>0</v>
      </c>
      <c r="Q85" s="298">
        <v>0</v>
      </c>
      <c r="R85" s="298">
        <f>Q85*H85</f>
        <v>0</v>
      </c>
      <c r="S85" s="298">
        <v>0</v>
      </c>
      <c r="T85" s="299">
        <f>S85*H85</f>
        <v>0</v>
      </c>
      <c r="AR85" s="5" t="s">
        <v>1237</v>
      </c>
      <c r="AT85" s="5" t="s">
        <v>146</v>
      </c>
      <c r="AU85" s="5" t="s">
        <v>25</v>
      </c>
      <c r="AY85" s="5" t="s">
        <v>144</v>
      </c>
      <c r="BE85" s="208">
        <f>IF(N85="základní",J85,0)</f>
        <v>0</v>
      </c>
      <c r="BF85" s="208">
        <f>IF(N85="snížená",J85,0)</f>
        <v>0</v>
      </c>
      <c r="BG85" s="208">
        <f>IF(N85="zákl. přenesená",J85,0)</f>
        <v>0</v>
      </c>
      <c r="BH85" s="208">
        <f>IF(N85="sníž. přenesená",J85,0)</f>
        <v>0</v>
      </c>
      <c r="BI85" s="208">
        <f>IF(N85="nulová",J85,0)</f>
        <v>0</v>
      </c>
      <c r="BJ85" s="5" t="s">
        <v>26</v>
      </c>
      <c r="BK85" s="208">
        <f>ROUND(I85*H85,2)</f>
        <v>0</v>
      </c>
      <c r="BL85" s="5" t="s">
        <v>1237</v>
      </c>
      <c r="BM85" s="5" t="s">
        <v>1238</v>
      </c>
    </row>
    <row r="86" spans="2:47" s="32" customFormat="1" ht="22.5">
      <c r="B86" s="25"/>
      <c r="D86" s="300" t="s">
        <v>152</v>
      </c>
      <c r="F86" s="301" t="s">
        <v>1239</v>
      </c>
      <c r="I86" s="209"/>
      <c r="L86" s="25"/>
      <c r="M86" s="211"/>
      <c r="N86" s="212"/>
      <c r="O86" s="212"/>
      <c r="P86" s="212"/>
      <c r="Q86" s="212"/>
      <c r="R86" s="212"/>
      <c r="S86" s="212"/>
      <c r="T86" s="213"/>
      <c r="AT86" s="5" t="s">
        <v>152</v>
      </c>
      <c r="AU86" s="5" t="s">
        <v>25</v>
      </c>
    </row>
    <row r="87" spans="2:12" s="32" customFormat="1" ht="6.75" customHeight="1">
      <c r="B87" s="42"/>
      <c r="C87" s="43"/>
      <c r="D87" s="43"/>
      <c r="E87" s="43"/>
      <c r="F87" s="43"/>
      <c r="G87" s="43"/>
      <c r="H87" s="43"/>
      <c r="I87" s="182"/>
      <c r="J87" s="43"/>
      <c r="K87" s="43"/>
      <c r="L87" s="25"/>
    </row>
  </sheetData>
  <sheetProtection password="C708" sheet="1"/>
  <autoFilter ref="C78:K86"/>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dimension ref="A1:H352"/>
  <sheetViews>
    <sheetView showGridLines="0" view="pageBreakPreview" zoomScaleSheetLayoutView="100" zoomScalePageLayoutView="0" workbookViewId="0" topLeftCell="A1">
      <selection activeCell="F13" sqref="F13"/>
    </sheetView>
  </sheetViews>
  <sheetFormatPr defaultColWidth="9.33203125" defaultRowHeight="13.5"/>
  <cols>
    <col min="1" max="1" width="3.66015625" style="459" customWidth="1"/>
    <col min="2" max="2" width="37.83203125" style="316" customWidth="1"/>
    <col min="3" max="3" width="43.33203125" style="316" customWidth="1"/>
    <col min="4" max="4" width="3" style="316" customWidth="1"/>
    <col min="5" max="5" width="7.16015625" style="316" customWidth="1"/>
    <col min="6" max="6" width="7.66015625" style="316" customWidth="1"/>
    <col min="7" max="7" width="8.16015625" style="316" customWidth="1"/>
    <col min="8" max="16384" width="9.33203125" style="316" customWidth="1"/>
  </cols>
  <sheetData>
    <row r="1" spans="1:8" s="307" customFormat="1" ht="17.25">
      <c r="A1" s="304" t="s">
        <v>1424</v>
      </c>
      <c r="B1" s="305"/>
      <c r="C1" s="305"/>
      <c r="D1" s="305"/>
      <c r="E1" s="305"/>
      <c r="F1" s="305"/>
      <c r="G1" s="305"/>
      <c r="H1" s="306"/>
    </row>
    <row r="2" spans="1:8" s="307" customFormat="1" ht="12.75">
      <c r="A2" s="308" t="s">
        <v>1425</v>
      </c>
      <c r="B2" s="309"/>
      <c r="C2" s="309"/>
      <c r="D2" s="310"/>
      <c r="E2" s="310"/>
      <c r="F2" s="305"/>
      <c r="G2" s="311" t="s">
        <v>1426</v>
      </c>
      <c r="H2" s="306"/>
    </row>
    <row r="3" spans="1:8" s="307" customFormat="1" ht="12.75">
      <c r="A3" s="310" t="s">
        <v>1427</v>
      </c>
      <c r="B3" s="309"/>
      <c r="C3" s="309"/>
      <c r="D3" s="312"/>
      <c r="E3" s="313"/>
      <c r="F3" s="305"/>
      <c r="G3" s="311" t="s">
        <v>1428</v>
      </c>
      <c r="H3" s="306"/>
    </row>
    <row r="4" spans="1:8" s="307" customFormat="1" ht="12.75">
      <c r="A4" s="310" t="s">
        <v>1429</v>
      </c>
      <c r="B4" s="309"/>
      <c r="C4" s="309"/>
      <c r="D4" s="312"/>
      <c r="E4" s="312"/>
      <c r="F4" s="305"/>
      <c r="G4" s="311" t="s">
        <v>1430</v>
      </c>
      <c r="H4" s="306"/>
    </row>
    <row r="5" spans="1:8" s="307" customFormat="1" ht="12.75">
      <c r="A5" s="312" t="s">
        <v>1431</v>
      </c>
      <c r="B5" s="309"/>
      <c r="C5" s="309"/>
      <c r="D5" s="312"/>
      <c r="E5" s="312"/>
      <c r="F5" s="305"/>
      <c r="G5" s="311"/>
      <c r="H5" s="306"/>
    </row>
    <row r="6" spans="1:8" s="307" customFormat="1" ht="12.75">
      <c r="A6" s="312" t="s">
        <v>1432</v>
      </c>
      <c r="B6" s="309"/>
      <c r="C6" s="309"/>
      <c r="D6" s="312"/>
      <c r="E6" s="312"/>
      <c r="F6" s="305"/>
      <c r="G6" s="311"/>
      <c r="H6" s="306"/>
    </row>
    <row r="7" spans="1:7" ht="6.75" customHeight="1" thickBot="1">
      <c r="A7" s="314"/>
      <c r="B7" s="314"/>
      <c r="C7" s="314"/>
      <c r="D7" s="314"/>
      <c r="E7" s="315"/>
      <c r="F7" s="315"/>
      <c r="G7" s="315"/>
    </row>
    <row r="8" spans="1:7" ht="51">
      <c r="A8" s="317" t="s">
        <v>1433</v>
      </c>
      <c r="B8" s="318" t="s">
        <v>1434</v>
      </c>
      <c r="C8" s="318" t="s">
        <v>130</v>
      </c>
      <c r="D8" s="319" t="s">
        <v>131</v>
      </c>
      <c r="E8" s="318" t="s">
        <v>132</v>
      </c>
      <c r="F8" s="318" t="s">
        <v>1435</v>
      </c>
      <c r="G8" s="319" t="s">
        <v>1436</v>
      </c>
    </row>
    <row r="9" spans="1:7" ht="13.5" thickBot="1">
      <c r="A9" s="320" t="s">
        <v>26</v>
      </c>
      <c r="B9" s="321">
        <v>2</v>
      </c>
      <c r="C9" s="321">
        <v>3</v>
      </c>
      <c r="D9" s="322">
        <v>4</v>
      </c>
      <c r="E9" s="321">
        <v>5</v>
      </c>
      <c r="F9" s="321">
        <v>6</v>
      </c>
      <c r="G9" s="322">
        <v>7</v>
      </c>
    </row>
    <row r="10" spans="1:7" s="329" customFormat="1" ht="18">
      <c r="A10" s="323" t="s">
        <v>1228</v>
      </c>
      <c r="B10" s="324"/>
      <c r="C10" s="325"/>
      <c r="D10" s="326"/>
      <c r="E10" s="327"/>
      <c r="F10" s="327"/>
      <c r="G10" s="328"/>
    </row>
    <row r="11" spans="1:7" s="329" customFormat="1" ht="13.5">
      <c r="A11" s="330"/>
      <c r="B11" s="331" t="s">
        <v>1437</v>
      </c>
      <c r="C11" s="331"/>
      <c r="D11" s="332"/>
      <c r="E11" s="332"/>
      <c r="F11" s="332"/>
      <c r="G11" s="333"/>
    </row>
    <row r="12" spans="1:7" ht="25.5">
      <c r="A12" s="334"/>
      <c r="B12" s="335" t="s">
        <v>1438</v>
      </c>
      <c r="C12" s="335"/>
      <c r="D12" s="336"/>
      <c r="E12" s="337"/>
      <c r="F12" s="338"/>
      <c r="G12" s="339"/>
    </row>
    <row r="13" spans="1:7" ht="153">
      <c r="A13" s="340" t="s">
        <v>26</v>
      </c>
      <c r="B13" s="341" t="s">
        <v>1439</v>
      </c>
      <c r="C13" s="342" t="s">
        <v>1440</v>
      </c>
      <c r="D13" s="343" t="s">
        <v>298</v>
      </c>
      <c r="E13" s="344">
        <v>1</v>
      </c>
      <c r="F13" s="345">
        <v>0</v>
      </c>
      <c r="G13" s="346">
        <f>E13*F13</f>
        <v>0</v>
      </c>
    </row>
    <row r="14" spans="1:7" ht="76.5">
      <c r="A14" s="347">
        <v>2</v>
      </c>
      <c r="B14" s="348" t="s">
        <v>1441</v>
      </c>
      <c r="C14" s="349" t="s">
        <v>1442</v>
      </c>
      <c r="D14" s="350" t="s">
        <v>298</v>
      </c>
      <c r="E14" s="351">
        <v>1</v>
      </c>
      <c r="F14" s="352"/>
      <c r="G14" s="353">
        <f>F14</f>
        <v>0</v>
      </c>
    </row>
    <row r="15" spans="1:7" s="329" customFormat="1" ht="6.75" customHeight="1">
      <c r="A15" s="354"/>
      <c r="B15" s="355"/>
      <c r="C15" s="356"/>
      <c r="D15" s="356"/>
      <c r="E15" s="357"/>
      <c r="F15" s="358"/>
      <c r="G15" s="359"/>
    </row>
    <row r="16" spans="1:7" ht="13.5">
      <c r="A16" s="334"/>
      <c r="B16" s="335" t="s">
        <v>1443</v>
      </c>
      <c r="C16" s="360"/>
      <c r="D16" s="361"/>
      <c r="E16" s="362"/>
      <c r="F16" s="363"/>
      <c r="G16" s="364"/>
    </row>
    <row r="17" spans="1:7" ht="25.5">
      <c r="A17" s="340" t="s">
        <v>161</v>
      </c>
      <c r="B17" s="341" t="s">
        <v>1444</v>
      </c>
      <c r="C17" s="342" t="s">
        <v>1445</v>
      </c>
      <c r="D17" s="343" t="s">
        <v>298</v>
      </c>
      <c r="E17" s="344">
        <v>1</v>
      </c>
      <c r="F17" s="345"/>
      <c r="G17" s="346">
        <f>E17*F17</f>
        <v>0</v>
      </c>
    </row>
    <row r="18" spans="1:7" ht="89.25">
      <c r="A18" s="365" t="s">
        <v>150</v>
      </c>
      <c r="B18" s="348" t="s">
        <v>1446</v>
      </c>
      <c r="C18" s="349" t="s">
        <v>1447</v>
      </c>
      <c r="D18" s="350" t="s">
        <v>298</v>
      </c>
      <c r="E18" s="351">
        <v>1</v>
      </c>
      <c r="F18" s="352"/>
      <c r="G18" s="353">
        <f>E18*F18</f>
        <v>0</v>
      </c>
    </row>
    <row r="19" spans="1:7" s="329" customFormat="1" ht="6.75" customHeight="1">
      <c r="A19" s="354"/>
      <c r="B19" s="366"/>
      <c r="C19" s="366"/>
      <c r="D19" s="356"/>
      <c r="E19" s="367"/>
      <c r="F19" s="368"/>
      <c r="G19" s="369"/>
    </row>
    <row r="20" spans="1:7" ht="25.5">
      <c r="A20" s="334"/>
      <c r="B20" s="370" t="s">
        <v>1448</v>
      </c>
      <c r="C20" s="370"/>
      <c r="D20" s="361"/>
      <c r="E20" s="371"/>
      <c r="F20" s="338"/>
      <c r="G20" s="372"/>
    </row>
    <row r="21" spans="1:7" ht="38.25">
      <c r="A21" s="373">
        <v>5</v>
      </c>
      <c r="B21" s="341" t="s">
        <v>1449</v>
      </c>
      <c r="C21" s="341" t="s">
        <v>1450</v>
      </c>
      <c r="D21" s="374" t="s">
        <v>298</v>
      </c>
      <c r="E21" s="344">
        <v>1</v>
      </c>
      <c r="F21" s="345"/>
      <c r="G21" s="375">
        <f>E21*F21</f>
        <v>0</v>
      </c>
    </row>
    <row r="22" spans="1:7" ht="25.5">
      <c r="A22" s="373">
        <v>6</v>
      </c>
      <c r="B22" s="341" t="s">
        <v>1451</v>
      </c>
      <c r="C22" s="341" t="s">
        <v>1452</v>
      </c>
      <c r="D22" s="374" t="s">
        <v>298</v>
      </c>
      <c r="E22" s="344">
        <v>1</v>
      </c>
      <c r="F22" s="345"/>
      <c r="G22" s="375">
        <f>E22*F22</f>
        <v>0</v>
      </c>
    </row>
    <row r="23" spans="1:7" ht="25.5">
      <c r="A23" s="347">
        <v>7</v>
      </c>
      <c r="B23" s="348" t="s">
        <v>1453</v>
      </c>
      <c r="C23" s="349" t="s">
        <v>1454</v>
      </c>
      <c r="D23" s="350" t="s">
        <v>298</v>
      </c>
      <c r="E23" s="351">
        <v>1</v>
      </c>
      <c r="F23" s="352"/>
      <c r="G23" s="376">
        <f>E23*F23</f>
        <v>0</v>
      </c>
    </row>
    <row r="24" spans="1:7" s="329" customFormat="1" ht="6.75" customHeight="1">
      <c r="A24" s="354"/>
      <c r="B24" s="355"/>
      <c r="C24" s="355"/>
      <c r="D24" s="356"/>
      <c r="E24" s="367"/>
      <c r="F24" s="377"/>
      <c r="G24" s="378"/>
    </row>
    <row r="25" spans="1:7" ht="12.75">
      <c r="A25" s="334"/>
      <c r="B25" s="370" t="s">
        <v>1455</v>
      </c>
      <c r="C25" s="370"/>
      <c r="D25" s="361"/>
      <c r="E25" s="371"/>
      <c r="F25" s="337"/>
      <c r="G25" s="372"/>
    </row>
    <row r="26" spans="1:7" ht="38.25">
      <c r="A26" s="347">
        <v>8</v>
      </c>
      <c r="B26" s="379" t="s">
        <v>1456</v>
      </c>
      <c r="C26" s="379" t="s">
        <v>1457</v>
      </c>
      <c r="D26" s="350" t="s">
        <v>298</v>
      </c>
      <c r="E26" s="351">
        <v>1</v>
      </c>
      <c r="F26" s="352"/>
      <c r="G26" s="376">
        <f>E26*F26</f>
        <v>0</v>
      </c>
    </row>
    <row r="27" spans="1:7" s="329" customFormat="1" ht="6.75" customHeight="1">
      <c r="A27" s="354"/>
      <c r="B27" s="380"/>
      <c r="C27" s="380"/>
      <c r="D27" s="356"/>
      <c r="E27" s="367"/>
      <c r="F27" s="368"/>
      <c r="G27" s="369"/>
    </row>
    <row r="28" spans="1:7" ht="12.75">
      <c r="A28" s="334"/>
      <c r="B28" s="381" t="s">
        <v>1458</v>
      </c>
      <c r="C28" s="381"/>
      <c r="D28" s="361"/>
      <c r="E28" s="371"/>
      <c r="F28" s="338"/>
      <c r="G28" s="339"/>
    </row>
    <row r="29" spans="1:7" ht="25.5">
      <c r="A29" s="373">
        <v>9</v>
      </c>
      <c r="B29" s="382" t="s">
        <v>1459</v>
      </c>
      <c r="C29" s="382" t="s">
        <v>1459</v>
      </c>
      <c r="D29" s="374" t="s">
        <v>298</v>
      </c>
      <c r="E29" s="344">
        <v>1</v>
      </c>
      <c r="F29" s="345"/>
      <c r="G29" s="375">
        <f>E29*F29</f>
        <v>0</v>
      </c>
    </row>
    <row r="30" spans="1:7" ht="38.25">
      <c r="A30" s="347">
        <v>10</v>
      </c>
      <c r="B30" s="383" t="s">
        <v>1460</v>
      </c>
      <c r="C30" s="383" t="s">
        <v>1460</v>
      </c>
      <c r="D30" s="350" t="s">
        <v>298</v>
      </c>
      <c r="E30" s="351">
        <v>1</v>
      </c>
      <c r="F30" s="384"/>
      <c r="G30" s="376">
        <f>E30*F30</f>
        <v>0</v>
      </c>
    </row>
    <row r="31" spans="1:7" s="329" customFormat="1" ht="6.75" customHeight="1">
      <c r="A31" s="354"/>
      <c r="B31" s="355"/>
      <c r="C31" s="355"/>
      <c r="D31" s="356"/>
      <c r="E31" s="367"/>
      <c r="F31" s="377"/>
      <c r="G31" s="378"/>
    </row>
    <row r="32" spans="1:7" ht="13.5">
      <c r="A32" s="334"/>
      <c r="B32" s="385" t="s">
        <v>1461</v>
      </c>
      <c r="C32" s="385"/>
      <c r="D32" s="361"/>
      <c r="E32" s="371"/>
      <c r="F32" s="337"/>
      <c r="G32" s="372"/>
    </row>
    <row r="33" spans="1:7" ht="25.5">
      <c r="A33" s="347">
        <v>11</v>
      </c>
      <c r="B33" s="386" t="s">
        <v>1462</v>
      </c>
      <c r="C33" s="349" t="s">
        <v>1463</v>
      </c>
      <c r="D33" s="350" t="s">
        <v>298</v>
      </c>
      <c r="E33" s="351">
        <v>1</v>
      </c>
      <c r="F33" s="352"/>
      <c r="G33" s="376">
        <f>E33*F33</f>
        <v>0</v>
      </c>
    </row>
    <row r="34" spans="1:7" s="329" customFormat="1" ht="6.75" customHeight="1">
      <c r="A34" s="354"/>
      <c r="B34" s="380"/>
      <c r="C34" s="380"/>
      <c r="D34" s="356"/>
      <c r="E34" s="367"/>
      <c r="F34" s="377"/>
      <c r="G34" s="378"/>
    </row>
    <row r="35" spans="1:7" ht="13.5">
      <c r="A35" s="334"/>
      <c r="B35" s="385" t="s">
        <v>1464</v>
      </c>
      <c r="C35" s="385"/>
      <c r="D35" s="361"/>
      <c r="E35" s="371"/>
      <c r="F35" s="338"/>
      <c r="G35" s="372"/>
    </row>
    <row r="36" spans="1:7" ht="12.75">
      <c r="A36" s="373">
        <v>12</v>
      </c>
      <c r="B36" s="382" t="s">
        <v>1465</v>
      </c>
      <c r="C36" s="382" t="s">
        <v>1465</v>
      </c>
      <c r="D36" s="374" t="s">
        <v>298</v>
      </c>
      <c r="E36" s="344">
        <v>1</v>
      </c>
      <c r="F36" s="345"/>
      <c r="G36" s="375">
        <f>E36*F36</f>
        <v>0</v>
      </c>
    </row>
    <row r="37" spans="1:7" ht="25.5">
      <c r="A37" s="373">
        <v>13</v>
      </c>
      <c r="B37" s="382" t="s">
        <v>1466</v>
      </c>
      <c r="C37" s="382" t="s">
        <v>1466</v>
      </c>
      <c r="D37" s="374" t="s">
        <v>298</v>
      </c>
      <c r="E37" s="344">
        <v>1</v>
      </c>
      <c r="F37" s="345"/>
      <c r="G37" s="375">
        <f>E37*F37</f>
        <v>0</v>
      </c>
    </row>
    <row r="38" spans="1:7" ht="63.75">
      <c r="A38" s="347">
        <v>14</v>
      </c>
      <c r="B38" s="383" t="s">
        <v>1467</v>
      </c>
      <c r="C38" s="383" t="s">
        <v>1468</v>
      </c>
      <c r="D38" s="350" t="s">
        <v>298</v>
      </c>
      <c r="E38" s="351">
        <v>1</v>
      </c>
      <c r="F38" s="384"/>
      <c r="G38" s="376">
        <f>E38*F38</f>
        <v>0</v>
      </c>
    </row>
    <row r="39" spans="1:7" s="329" customFormat="1" ht="6.75" customHeight="1">
      <c r="A39" s="354"/>
      <c r="B39" s="355"/>
      <c r="C39" s="355"/>
      <c r="D39" s="356"/>
      <c r="E39" s="367"/>
      <c r="F39" s="377"/>
      <c r="G39" s="378"/>
    </row>
    <row r="40" spans="1:7" ht="13.5">
      <c r="A40" s="334"/>
      <c r="B40" s="385" t="s">
        <v>1469</v>
      </c>
      <c r="C40" s="385"/>
      <c r="D40" s="361"/>
      <c r="E40" s="371"/>
      <c r="F40" s="338"/>
      <c r="G40" s="372"/>
    </row>
    <row r="41" spans="1:7" ht="76.5">
      <c r="A41" s="373">
        <v>15</v>
      </c>
      <c r="B41" s="387" t="s">
        <v>1470</v>
      </c>
      <c r="C41" s="387" t="s">
        <v>1471</v>
      </c>
      <c r="D41" s="374" t="s">
        <v>298</v>
      </c>
      <c r="E41" s="344">
        <v>1</v>
      </c>
      <c r="F41" s="345"/>
      <c r="G41" s="375">
        <f>E41*F41</f>
        <v>0</v>
      </c>
    </row>
    <row r="42" spans="1:7" ht="38.25">
      <c r="A42" s="347">
        <v>16</v>
      </c>
      <c r="B42" s="383" t="s">
        <v>1472</v>
      </c>
      <c r="C42" s="383" t="s">
        <v>1473</v>
      </c>
      <c r="D42" s="350" t="s">
        <v>298</v>
      </c>
      <c r="E42" s="351">
        <v>1</v>
      </c>
      <c r="F42" s="384"/>
      <c r="G42" s="376">
        <f>E42*F42</f>
        <v>0</v>
      </c>
    </row>
    <row r="43" spans="1:7" ht="6.75" customHeight="1">
      <c r="A43" s="354"/>
      <c r="B43" s="388"/>
      <c r="C43" s="388"/>
      <c r="D43" s="356"/>
      <c r="E43" s="356"/>
      <c r="F43" s="389"/>
      <c r="G43" s="390"/>
    </row>
    <row r="44" spans="1:7" ht="12.75">
      <c r="A44" s="334"/>
      <c r="B44" s="391" t="s">
        <v>1474</v>
      </c>
      <c r="C44" s="392"/>
      <c r="D44" s="361"/>
      <c r="E44" s="371"/>
      <c r="F44" s="338"/>
      <c r="G44" s="372"/>
    </row>
    <row r="45" spans="1:7" ht="76.5">
      <c r="A45" s="347">
        <v>17</v>
      </c>
      <c r="B45" s="348" t="s">
        <v>1475</v>
      </c>
      <c r="C45" s="393" t="s">
        <v>1476</v>
      </c>
      <c r="D45" s="350" t="s">
        <v>298</v>
      </c>
      <c r="E45" s="351">
        <v>1</v>
      </c>
      <c r="F45" s="352"/>
      <c r="G45" s="376">
        <f>E45*F45</f>
        <v>0</v>
      </c>
    </row>
    <row r="46" spans="1:7" ht="6.75" customHeight="1">
      <c r="A46" s="354"/>
      <c r="B46" s="388"/>
      <c r="C46" s="388"/>
      <c r="D46" s="356"/>
      <c r="E46" s="356"/>
      <c r="F46" s="389"/>
      <c r="G46" s="390"/>
    </row>
    <row r="47" spans="1:7" ht="12.75">
      <c r="A47" s="334"/>
      <c r="B47" s="392" t="s">
        <v>1477</v>
      </c>
      <c r="C47" s="392"/>
      <c r="D47" s="361"/>
      <c r="E47" s="371"/>
      <c r="F47" s="338"/>
      <c r="G47" s="372"/>
    </row>
    <row r="48" spans="1:7" ht="102">
      <c r="A48" s="347">
        <v>18</v>
      </c>
      <c r="B48" s="379" t="s">
        <v>1478</v>
      </c>
      <c r="C48" s="379" t="s">
        <v>1479</v>
      </c>
      <c r="D48" s="350" t="s">
        <v>298</v>
      </c>
      <c r="E48" s="351">
        <v>1</v>
      </c>
      <c r="F48" s="352"/>
      <c r="G48" s="376">
        <f>E48*F48</f>
        <v>0</v>
      </c>
    </row>
    <row r="49" spans="1:7" ht="6.75" customHeight="1">
      <c r="A49" s="354"/>
      <c r="B49" s="388"/>
      <c r="C49" s="388"/>
      <c r="D49" s="356"/>
      <c r="E49" s="356"/>
      <c r="F49" s="389"/>
      <c r="G49" s="390"/>
    </row>
    <row r="50" spans="1:7" ht="12.75">
      <c r="A50" s="334"/>
      <c r="B50" s="392" t="s">
        <v>1480</v>
      </c>
      <c r="C50" s="392"/>
      <c r="D50" s="361"/>
      <c r="E50" s="371"/>
      <c r="F50" s="338"/>
      <c r="G50" s="372"/>
    </row>
    <row r="51" spans="1:7" ht="38.25">
      <c r="A51" s="347">
        <v>19</v>
      </c>
      <c r="B51" s="348" t="s">
        <v>1481</v>
      </c>
      <c r="C51" s="348" t="s">
        <v>1481</v>
      </c>
      <c r="D51" s="350" t="s">
        <v>298</v>
      </c>
      <c r="E51" s="351">
        <v>1</v>
      </c>
      <c r="F51" s="352"/>
      <c r="G51" s="376">
        <f>E51*F51</f>
        <v>0</v>
      </c>
    </row>
    <row r="52" spans="1:7" ht="16.5" thickBot="1">
      <c r="A52" s="394" t="s">
        <v>1482</v>
      </c>
      <c r="B52" s="395"/>
      <c r="C52" s="395"/>
      <c r="D52" s="395"/>
      <c r="E52" s="395"/>
      <c r="F52" s="396"/>
      <c r="G52" s="397">
        <f>SUM(G11:G51)</f>
        <v>0</v>
      </c>
    </row>
    <row r="53" spans="1:7" s="329" customFormat="1" ht="18">
      <c r="A53" s="323" t="s">
        <v>1235</v>
      </c>
      <c r="B53" s="324"/>
      <c r="C53" s="325"/>
      <c r="D53" s="326"/>
      <c r="E53" s="327"/>
      <c r="F53" s="327"/>
      <c r="G53" s="328"/>
    </row>
    <row r="54" spans="1:7" s="329" customFormat="1" ht="13.5">
      <c r="A54" s="398"/>
      <c r="B54" s="399" t="s">
        <v>1483</v>
      </c>
      <c r="C54" s="399"/>
      <c r="D54" s="400"/>
      <c r="E54" s="401"/>
      <c r="F54" s="402"/>
      <c r="G54" s="403"/>
    </row>
    <row r="55" spans="1:7" ht="12.75">
      <c r="A55" s="404"/>
      <c r="B55" s="370" t="s">
        <v>1484</v>
      </c>
      <c r="C55" s="370"/>
      <c r="D55" s="405"/>
      <c r="E55" s="406"/>
      <c r="F55" s="338"/>
      <c r="G55" s="407"/>
    </row>
    <row r="56" spans="1:7" ht="63.75">
      <c r="A56" s="347">
        <v>20</v>
      </c>
      <c r="B56" s="383" t="s">
        <v>1484</v>
      </c>
      <c r="C56" s="383" t="s">
        <v>1485</v>
      </c>
      <c r="D56" s="408" t="s">
        <v>1100</v>
      </c>
      <c r="E56" s="409">
        <v>2</v>
      </c>
      <c r="F56" s="352"/>
      <c r="G56" s="410">
        <f>E56*F56</f>
        <v>0</v>
      </c>
    </row>
    <row r="57" spans="1:7" s="417" customFormat="1" ht="6.75" customHeight="1">
      <c r="A57" s="411"/>
      <c r="B57" s="412"/>
      <c r="C57" s="412"/>
      <c r="D57" s="413"/>
      <c r="E57" s="414"/>
      <c r="F57" s="415"/>
      <c r="G57" s="416"/>
    </row>
    <row r="58" spans="1:7" s="329" customFormat="1" ht="13.5">
      <c r="A58" s="418"/>
      <c r="B58" s="331" t="s">
        <v>1486</v>
      </c>
      <c r="C58" s="331"/>
      <c r="D58" s="356"/>
      <c r="E58" s="367"/>
      <c r="F58" s="377"/>
      <c r="G58" s="419"/>
    </row>
    <row r="59" spans="1:7" s="420" customFormat="1" ht="13.5">
      <c r="A59" s="334"/>
      <c r="B59" s="385" t="s">
        <v>1487</v>
      </c>
      <c r="C59" s="385"/>
      <c r="D59" s="361"/>
      <c r="E59" s="371"/>
      <c r="F59" s="338"/>
      <c r="G59" s="339"/>
    </row>
    <row r="60" spans="1:7" s="420" customFormat="1" ht="38.25">
      <c r="A60" s="347">
        <v>21</v>
      </c>
      <c r="B60" s="386" t="s">
        <v>1488</v>
      </c>
      <c r="C60" s="386" t="s">
        <v>1489</v>
      </c>
      <c r="D60" s="350" t="s">
        <v>298</v>
      </c>
      <c r="E60" s="351">
        <v>1</v>
      </c>
      <c r="F60" s="421"/>
      <c r="G60" s="376">
        <f>E60*F60</f>
        <v>0</v>
      </c>
    </row>
    <row r="61" spans="1:7" s="417" customFormat="1" ht="6.75" customHeight="1">
      <c r="A61" s="422"/>
      <c r="B61" s="423"/>
      <c r="C61" s="423"/>
      <c r="D61" s="424"/>
      <c r="E61" s="425"/>
      <c r="F61" s="426"/>
      <c r="G61" s="427"/>
    </row>
    <row r="62" spans="1:7" s="420" customFormat="1" ht="13.5">
      <c r="A62" s="334"/>
      <c r="B62" s="385" t="s">
        <v>1490</v>
      </c>
      <c r="C62" s="385"/>
      <c r="D62" s="361"/>
      <c r="E62" s="371"/>
      <c r="F62" s="338"/>
      <c r="G62" s="339"/>
    </row>
    <row r="63" spans="1:7" s="420" customFormat="1" ht="38.25">
      <c r="A63" s="347">
        <v>22</v>
      </c>
      <c r="B63" s="386" t="s">
        <v>1491</v>
      </c>
      <c r="C63" s="386" t="s">
        <v>1492</v>
      </c>
      <c r="D63" s="350" t="s">
        <v>298</v>
      </c>
      <c r="E63" s="351">
        <v>1</v>
      </c>
      <c r="F63" s="421"/>
      <c r="G63" s="376">
        <f>E63*F63</f>
        <v>0</v>
      </c>
    </row>
    <row r="64" spans="1:7" s="417" customFormat="1" ht="6.75" customHeight="1">
      <c r="A64" s="422"/>
      <c r="B64" s="423"/>
      <c r="C64" s="423"/>
      <c r="D64" s="424"/>
      <c r="E64" s="425"/>
      <c r="F64" s="426"/>
      <c r="G64" s="427"/>
    </row>
    <row r="65" spans="1:7" s="420" customFormat="1" ht="13.5">
      <c r="A65" s="334"/>
      <c r="B65" s="385" t="s">
        <v>1493</v>
      </c>
      <c r="C65" s="385"/>
      <c r="D65" s="361"/>
      <c r="E65" s="371"/>
      <c r="F65" s="338"/>
      <c r="G65" s="339"/>
    </row>
    <row r="66" spans="1:7" s="420" customFormat="1" ht="38.25">
      <c r="A66" s="347">
        <v>23</v>
      </c>
      <c r="B66" s="386" t="s">
        <v>1494</v>
      </c>
      <c r="C66" s="386" t="s">
        <v>1494</v>
      </c>
      <c r="D66" s="350" t="s">
        <v>298</v>
      </c>
      <c r="E66" s="351">
        <v>1</v>
      </c>
      <c r="F66" s="421"/>
      <c r="G66" s="376">
        <f>E66*F66</f>
        <v>0</v>
      </c>
    </row>
    <row r="67" spans="1:7" s="417" customFormat="1" ht="6.75" customHeight="1">
      <c r="A67" s="422"/>
      <c r="B67" s="423"/>
      <c r="C67" s="423"/>
      <c r="D67" s="424"/>
      <c r="E67" s="425"/>
      <c r="F67" s="426"/>
      <c r="G67" s="427"/>
    </row>
    <row r="68" spans="1:7" ht="12.75">
      <c r="A68" s="334"/>
      <c r="B68" s="335" t="s">
        <v>1495</v>
      </c>
      <c r="C68" s="335"/>
      <c r="D68" s="361"/>
      <c r="E68" s="371"/>
      <c r="F68" s="338"/>
      <c r="G68" s="339"/>
    </row>
    <row r="69" spans="1:7" ht="51">
      <c r="A69" s="347">
        <v>24</v>
      </c>
      <c r="B69" s="428" t="s">
        <v>1496</v>
      </c>
      <c r="C69" s="428" t="s">
        <v>1497</v>
      </c>
      <c r="D69" s="350" t="s">
        <v>298</v>
      </c>
      <c r="E69" s="351">
        <v>1</v>
      </c>
      <c r="F69" s="352"/>
      <c r="G69" s="376">
        <f>E69*F69</f>
        <v>0</v>
      </c>
    </row>
    <row r="70" spans="1:7" s="329" customFormat="1" ht="6.75" customHeight="1">
      <c r="A70" s="429"/>
      <c r="B70" s="430"/>
      <c r="C70" s="430"/>
      <c r="D70" s="356"/>
      <c r="E70" s="367"/>
      <c r="F70" s="377"/>
      <c r="G70" s="378"/>
    </row>
    <row r="71" spans="1:7" ht="25.5">
      <c r="A71" s="334"/>
      <c r="B71" s="335" t="s">
        <v>1498</v>
      </c>
      <c r="C71" s="335"/>
      <c r="D71" s="361"/>
      <c r="E71" s="371"/>
      <c r="F71" s="338"/>
      <c r="G71" s="339"/>
    </row>
    <row r="72" spans="1:7" ht="51">
      <c r="A72" s="347">
        <v>25</v>
      </c>
      <c r="B72" s="348" t="s">
        <v>1499</v>
      </c>
      <c r="C72" s="428" t="s">
        <v>1500</v>
      </c>
      <c r="D72" s="350" t="s">
        <v>298</v>
      </c>
      <c r="E72" s="351">
        <v>1</v>
      </c>
      <c r="F72" s="352"/>
      <c r="G72" s="376">
        <f>E72*F72</f>
        <v>0</v>
      </c>
    </row>
    <row r="73" spans="1:7" s="329" customFormat="1" ht="6.75" customHeight="1">
      <c r="A73" s="429"/>
      <c r="B73" s="430"/>
      <c r="C73" s="430"/>
      <c r="D73" s="356"/>
      <c r="E73" s="367"/>
      <c r="F73" s="377"/>
      <c r="G73" s="378"/>
    </row>
    <row r="74" spans="1:7" ht="12.75">
      <c r="A74" s="334"/>
      <c r="B74" s="335" t="s">
        <v>1501</v>
      </c>
      <c r="C74" s="335"/>
      <c r="D74" s="361"/>
      <c r="E74" s="371"/>
      <c r="F74" s="338"/>
      <c r="G74" s="339"/>
    </row>
    <row r="75" spans="1:7" ht="89.25">
      <c r="A75" s="431">
        <v>26</v>
      </c>
      <c r="B75" s="432" t="s">
        <v>1502</v>
      </c>
      <c r="C75" s="433" t="s">
        <v>1503</v>
      </c>
      <c r="D75" s="434" t="s">
        <v>298</v>
      </c>
      <c r="E75" s="435">
        <v>1</v>
      </c>
      <c r="F75" s="436"/>
      <c r="G75" s="437">
        <f>E75*F75</f>
        <v>0</v>
      </c>
    </row>
    <row r="76" spans="1:7" ht="63.75">
      <c r="A76" s="431">
        <v>27</v>
      </c>
      <c r="B76" s="438" t="s">
        <v>1504</v>
      </c>
      <c r="C76" s="433" t="s">
        <v>1505</v>
      </c>
      <c r="D76" s="374" t="s">
        <v>298</v>
      </c>
      <c r="E76" s="344">
        <v>1</v>
      </c>
      <c r="F76" s="436"/>
      <c r="G76" s="375">
        <f>E76*F76</f>
        <v>0</v>
      </c>
    </row>
    <row r="77" spans="1:7" ht="89.25">
      <c r="A77" s="373">
        <v>28</v>
      </c>
      <c r="B77" s="439" t="s">
        <v>1506</v>
      </c>
      <c r="C77" s="433" t="s">
        <v>1507</v>
      </c>
      <c r="D77" s="374" t="s">
        <v>298</v>
      </c>
      <c r="E77" s="344">
        <v>1</v>
      </c>
      <c r="F77" s="345"/>
      <c r="G77" s="375">
        <f>E77*F77</f>
        <v>0</v>
      </c>
    </row>
    <row r="78" spans="1:7" ht="114.75">
      <c r="A78" s="347">
        <v>29</v>
      </c>
      <c r="B78" s="348" t="s">
        <v>1508</v>
      </c>
      <c r="C78" s="440" t="s">
        <v>1509</v>
      </c>
      <c r="D78" s="350" t="s">
        <v>298</v>
      </c>
      <c r="E78" s="351">
        <v>1</v>
      </c>
      <c r="F78" s="352"/>
      <c r="G78" s="376">
        <f>E78*F78</f>
        <v>0</v>
      </c>
    </row>
    <row r="79" spans="1:7" ht="6.75" customHeight="1">
      <c r="A79" s="429"/>
      <c r="B79" s="430"/>
      <c r="C79" s="430"/>
      <c r="D79" s="356"/>
      <c r="E79" s="367"/>
      <c r="F79" s="377"/>
      <c r="G79" s="378"/>
    </row>
    <row r="80" spans="1:7" ht="12.75">
      <c r="A80" s="334"/>
      <c r="B80" s="335" t="s">
        <v>1510</v>
      </c>
      <c r="C80" s="335"/>
      <c r="D80" s="361"/>
      <c r="E80" s="371"/>
      <c r="F80" s="338"/>
      <c r="G80" s="339"/>
    </row>
    <row r="81" spans="1:7" ht="76.5">
      <c r="A81" s="347">
        <v>30</v>
      </c>
      <c r="B81" s="348" t="s">
        <v>1511</v>
      </c>
      <c r="C81" s="440" t="s">
        <v>1512</v>
      </c>
      <c r="D81" s="350" t="s">
        <v>298</v>
      </c>
      <c r="E81" s="351">
        <v>1</v>
      </c>
      <c r="F81" s="352"/>
      <c r="G81" s="376">
        <f>E81*F81</f>
        <v>0</v>
      </c>
    </row>
    <row r="82" spans="1:7" s="329" customFormat="1" ht="6.75" customHeight="1">
      <c r="A82" s="429"/>
      <c r="B82" s="430"/>
      <c r="C82" s="430"/>
      <c r="D82" s="356"/>
      <c r="E82" s="367"/>
      <c r="F82" s="377"/>
      <c r="G82" s="378"/>
    </row>
    <row r="83" spans="1:7" ht="12.75">
      <c r="A83" s="334"/>
      <c r="B83" s="335" t="s">
        <v>1513</v>
      </c>
      <c r="C83" s="335"/>
      <c r="D83" s="361"/>
      <c r="E83" s="371"/>
      <c r="F83" s="338"/>
      <c r="G83" s="372"/>
    </row>
    <row r="84" spans="1:7" ht="63.75">
      <c r="A84" s="373">
        <v>31</v>
      </c>
      <c r="B84" s="439" t="s">
        <v>1514</v>
      </c>
      <c r="C84" s="439" t="s">
        <v>1515</v>
      </c>
      <c r="D84" s="374" t="s">
        <v>1100</v>
      </c>
      <c r="E84" s="344">
        <v>16</v>
      </c>
      <c r="F84" s="345"/>
      <c r="G84" s="375">
        <f>E84*F84</f>
        <v>0</v>
      </c>
    </row>
    <row r="85" spans="1:7" ht="51">
      <c r="A85" s="373">
        <v>32</v>
      </c>
      <c r="B85" s="439" t="s">
        <v>1516</v>
      </c>
      <c r="C85" s="439" t="s">
        <v>1517</v>
      </c>
      <c r="D85" s="374" t="s">
        <v>298</v>
      </c>
      <c r="E85" s="344">
        <v>1</v>
      </c>
      <c r="F85" s="345"/>
      <c r="G85" s="375">
        <f>E85*F85</f>
        <v>0</v>
      </c>
    </row>
    <row r="86" spans="1:7" ht="51">
      <c r="A86" s="347">
        <v>33</v>
      </c>
      <c r="B86" s="348" t="s">
        <v>1518</v>
      </c>
      <c r="C86" s="440" t="s">
        <v>1519</v>
      </c>
      <c r="D86" s="350" t="s">
        <v>298</v>
      </c>
      <c r="E86" s="351">
        <v>1</v>
      </c>
      <c r="F86" s="352"/>
      <c r="G86" s="376">
        <f>E86*F86</f>
        <v>0</v>
      </c>
    </row>
    <row r="87" spans="1:7" ht="6.75" customHeight="1">
      <c r="A87" s="429"/>
      <c r="B87" s="430"/>
      <c r="C87" s="430"/>
      <c r="D87" s="356"/>
      <c r="E87" s="367"/>
      <c r="F87" s="377"/>
      <c r="G87" s="378"/>
    </row>
    <row r="88" spans="1:7" ht="12.75">
      <c r="A88" s="441"/>
      <c r="B88" s="442" t="s">
        <v>1520</v>
      </c>
      <c r="C88" s="442"/>
      <c r="D88" s="443"/>
      <c r="E88" s="444"/>
      <c r="F88" s="445"/>
      <c r="G88" s="446"/>
    </row>
    <row r="89" spans="1:7" ht="51">
      <c r="A89" s="447">
        <v>34</v>
      </c>
      <c r="B89" s="448" t="s">
        <v>1521</v>
      </c>
      <c r="C89" s="440" t="s">
        <v>1522</v>
      </c>
      <c r="D89" s="408" t="s">
        <v>298</v>
      </c>
      <c r="E89" s="409">
        <v>1</v>
      </c>
      <c r="F89" s="352"/>
      <c r="G89" s="410">
        <f>E89*F89</f>
        <v>0</v>
      </c>
    </row>
    <row r="90" spans="1:7" ht="16.5" thickBot="1">
      <c r="A90" s="394" t="s">
        <v>1523</v>
      </c>
      <c r="B90" s="395"/>
      <c r="C90" s="395"/>
      <c r="D90" s="395"/>
      <c r="E90" s="395"/>
      <c r="F90" s="396"/>
      <c r="G90" s="397">
        <f>SUM(G54:G89)</f>
        <v>0</v>
      </c>
    </row>
    <row r="91" spans="1:7" ht="19.5" customHeight="1" thickBot="1">
      <c r="A91" s="449" t="s">
        <v>1524</v>
      </c>
      <c r="B91" s="450"/>
      <c r="C91" s="450"/>
      <c r="D91" s="450"/>
      <c r="E91" s="450"/>
      <c r="F91" s="450"/>
      <c r="G91" s="451">
        <f>G52+G90</f>
        <v>0</v>
      </c>
    </row>
    <row r="92" spans="1:7" ht="13.5">
      <c r="A92" s="452"/>
      <c r="E92" s="453"/>
      <c r="F92" s="454"/>
      <c r="G92" s="455"/>
    </row>
    <row r="93" spans="1:7" ht="12.75">
      <c r="A93" s="452"/>
      <c r="E93" s="456"/>
      <c r="F93" s="457"/>
      <c r="G93" s="457"/>
    </row>
    <row r="94" spans="1:7" ht="12.75">
      <c r="A94" s="458"/>
      <c r="E94" s="456"/>
      <c r="F94" s="457"/>
      <c r="G94" s="457"/>
    </row>
    <row r="95" spans="1:7" ht="12.75">
      <c r="A95" s="458"/>
      <c r="E95" s="456"/>
      <c r="F95" s="457"/>
      <c r="G95" s="457"/>
    </row>
    <row r="96" spans="1:7" ht="12.75">
      <c r="A96" s="458"/>
      <c r="E96" s="456"/>
      <c r="F96" s="457"/>
      <c r="G96" s="457"/>
    </row>
    <row r="97" spans="5:7" ht="12.75">
      <c r="E97" s="456"/>
      <c r="F97" s="457"/>
      <c r="G97" s="457"/>
    </row>
    <row r="98" spans="5:7" ht="12.75">
      <c r="E98" s="456"/>
      <c r="F98" s="457"/>
      <c r="G98" s="457"/>
    </row>
    <row r="99" spans="1:7" ht="12.75">
      <c r="A99" s="316"/>
      <c r="E99" s="456"/>
      <c r="F99" s="457"/>
      <c r="G99" s="457"/>
    </row>
    <row r="100" spans="1:7" ht="12.75">
      <c r="A100" s="316"/>
      <c r="E100" s="456"/>
      <c r="F100" s="457"/>
      <c r="G100" s="457"/>
    </row>
    <row r="101" spans="1:7" ht="12.75">
      <c r="A101" s="316"/>
      <c r="E101" s="456"/>
      <c r="F101" s="457"/>
      <c r="G101" s="457"/>
    </row>
    <row r="102" spans="1:7" ht="12.75">
      <c r="A102" s="316"/>
      <c r="E102" s="456"/>
      <c r="F102" s="457"/>
      <c r="G102" s="457"/>
    </row>
    <row r="103" spans="1:7" ht="12.75">
      <c r="A103" s="316"/>
      <c r="E103" s="456"/>
      <c r="F103" s="457"/>
      <c r="G103" s="457"/>
    </row>
    <row r="104" spans="1:7" ht="12.75">
      <c r="A104" s="316"/>
      <c r="E104" s="456"/>
      <c r="F104" s="457"/>
      <c r="G104" s="457"/>
    </row>
    <row r="105" spans="1:7" ht="12.75">
      <c r="A105" s="316"/>
      <c r="E105" s="456"/>
      <c r="F105" s="457"/>
      <c r="G105" s="457"/>
    </row>
    <row r="106" spans="1:7" ht="12.75">
      <c r="A106" s="316"/>
      <c r="E106" s="456"/>
      <c r="F106" s="457"/>
      <c r="G106" s="457"/>
    </row>
    <row r="107" spans="1:7" ht="12.75">
      <c r="A107" s="316"/>
      <c r="E107" s="456"/>
      <c r="F107" s="457"/>
      <c r="G107" s="457"/>
    </row>
    <row r="108" spans="1:7" ht="12.75">
      <c r="A108" s="316"/>
      <c r="E108" s="456"/>
      <c r="F108" s="457"/>
      <c r="G108" s="457"/>
    </row>
    <row r="109" spans="1:7" ht="12.75">
      <c r="A109" s="316"/>
      <c r="E109" s="456"/>
      <c r="F109" s="457"/>
      <c r="G109" s="457"/>
    </row>
    <row r="110" spans="1:7" ht="12.75">
      <c r="A110" s="316"/>
      <c r="E110" s="456"/>
      <c r="F110" s="457"/>
      <c r="G110" s="457"/>
    </row>
    <row r="111" spans="1:7" ht="12.75">
      <c r="A111" s="316"/>
      <c r="E111" s="456"/>
      <c r="F111" s="457"/>
      <c r="G111" s="457"/>
    </row>
    <row r="112" spans="1:7" ht="12.75">
      <c r="A112" s="316"/>
      <c r="E112" s="456"/>
      <c r="F112" s="457"/>
      <c r="G112" s="457"/>
    </row>
    <row r="113" spans="1:7" ht="12.75">
      <c r="A113" s="316"/>
      <c r="E113" s="456"/>
      <c r="F113" s="457"/>
      <c r="G113" s="457"/>
    </row>
    <row r="114" spans="1:7" ht="12.75">
      <c r="A114" s="316"/>
      <c r="E114" s="456"/>
      <c r="F114" s="457"/>
      <c r="G114" s="457"/>
    </row>
    <row r="115" spans="1:7" ht="12.75">
      <c r="A115" s="316"/>
      <c r="E115" s="456"/>
      <c r="F115" s="457"/>
      <c r="G115" s="457"/>
    </row>
    <row r="116" spans="1:7" ht="12.75">
      <c r="A116" s="316"/>
      <c r="E116" s="456"/>
      <c r="F116" s="457"/>
      <c r="G116" s="457"/>
    </row>
    <row r="117" spans="1:7" ht="12.75">
      <c r="A117" s="316"/>
      <c r="E117" s="456"/>
      <c r="F117" s="457"/>
      <c r="G117" s="457"/>
    </row>
    <row r="118" spans="1:7" ht="12.75">
      <c r="A118" s="316"/>
      <c r="E118" s="456"/>
      <c r="F118" s="457"/>
      <c r="G118" s="457"/>
    </row>
    <row r="119" spans="1:7" ht="12.75">
      <c r="A119" s="316"/>
      <c r="E119" s="456"/>
      <c r="F119" s="457"/>
      <c r="G119" s="457"/>
    </row>
    <row r="120" spans="1:7" ht="12.75">
      <c r="A120" s="316"/>
      <c r="E120" s="456"/>
      <c r="F120" s="457"/>
      <c r="G120" s="457"/>
    </row>
    <row r="121" spans="1:7" ht="12.75">
      <c r="A121" s="316"/>
      <c r="E121" s="456"/>
      <c r="F121" s="457"/>
      <c r="G121" s="457"/>
    </row>
    <row r="122" spans="1:7" ht="12.75">
      <c r="A122" s="316"/>
      <c r="E122" s="456"/>
      <c r="F122" s="457"/>
      <c r="G122" s="457"/>
    </row>
    <row r="123" spans="1:7" ht="12.75">
      <c r="A123" s="316"/>
      <c r="E123" s="456"/>
      <c r="F123" s="457"/>
      <c r="G123" s="457"/>
    </row>
    <row r="124" spans="1:7" ht="12.75">
      <c r="A124" s="316"/>
      <c r="E124" s="456"/>
      <c r="F124" s="457"/>
      <c r="G124" s="457"/>
    </row>
    <row r="125" spans="1:7" ht="12.75">
      <c r="A125" s="316"/>
      <c r="E125" s="456"/>
      <c r="F125" s="457"/>
      <c r="G125" s="457"/>
    </row>
    <row r="126" spans="1:7" ht="12.75">
      <c r="A126" s="316"/>
      <c r="E126" s="456"/>
      <c r="F126" s="457"/>
      <c r="G126" s="457"/>
    </row>
    <row r="127" spans="1:7" ht="12.75">
      <c r="A127" s="316"/>
      <c r="E127" s="456"/>
      <c r="F127" s="457"/>
      <c r="G127" s="457"/>
    </row>
    <row r="128" spans="1:7" ht="12.75">
      <c r="A128" s="316"/>
      <c r="E128" s="456"/>
      <c r="F128" s="457"/>
      <c r="G128" s="457"/>
    </row>
    <row r="129" spans="1:7" ht="12.75">
      <c r="A129" s="316"/>
      <c r="E129" s="456"/>
      <c r="F129" s="457"/>
      <c r="G129" s="457"/>
    </row>
    <row r="130" spans="1:7" ht="12.75">
      <c r="A130" s="316"/>
      <c r="E130" s="456"/>
      <c r="F130" s="457"/>
      <c r="G130" s="457"/>
    </row>
    <row r="131" spans="1:7" ht="12.75">
      <c r="A131" s="316"/>
      <c r="E131" s="456"/>
      <c r="F131" s="457"/>
      <c r="G131" s="457"/>
    </row>
    <row r="132" spans="1:7" ht="12.75">
      <c r="A132" s="316"/>
      <c r="E132" s="456"/>
      <c r="F132" s="457"/>
      <c r="G132" s="457"/>
    </row>
    <row r="133" spans="1:7" ht="12.75">
      <c r="A133" s="316"/>
      <c r="E133" s="456"/>
      <c r="F133" s="457"/>
      <c r="G133" s="457"/>
    </row>
    <row r="134" spans="1:7" ht="12.75">
      <c r="A134" s="316"/>
      <c r="E134" s="456"/>
      <c r="F134" s="457"/>
      <c r="G134" s="457"/>
    </row>
    <row r="135" spans="1:7" ht="12.75">
      <c r="A135" s="316"/>
      <c r="E135" s="456"/>
      <c r="F135" s="457"/>
      <c r="G135" s="457"/>
    </row>
    <row r="136" spans="1:7" ht="12.75">
      <c r="A136" s="316"/>
      <c r="E136" s="456"/>
      <c r="F136" s="457"/>
      <c r="G136" s="457"/>
    </row>
    <row r="137" spans="1:7" ht="12.75">
      <c r="A137" s="316"/>
      <c r="E137" s="456"/>
      <c r="F137" s="457"/>
      <c r="G137" s="457"/>
    </row>
    <row r="138" spans="1:7" ht="12.75">
      <c r="A138" s="316"/>
      <c r="E138" s="456"/>
      <c r="F138" s="457"/>
      <c r="G138" s="457"/>
    </row>
    <row r="139" spans="1:7" ht="12.75">
      <c r="A139" s="316"/>
      <c r="E139" s="456"/>
      <c r="F139" s="457"/>
      <c r="G139" s="457"/>
    </row>
    <row r="140" spans="1:7" ht="12.75">
      <c r="A140" s="316"/>
      <c r="E140" s="456"/>
      <c r="F140" s="457"/>
      <c r="G140" s="457"/>
    </row>
    <row r="141" spans="1:7" ht="12.75">
      <c r="A141" s="316"/>
      <c r="E141" s="456"/>
      <c r="F141" s="457"/>
      <c r="G141" s="457"/>
    </row>
    <row r="142" spans="1:7" ht="12.75">
      <c r="A142" s="316"/>
      <c r="E142" s="456"/>
      <c r="F142" s="457"/>
      <c r="G142" s="457"/>
    </row>
    <row r="143" spans="1:7" ht="12.75">
      <c r="A143" s="316"/>
      <c r="E143" s="456"/>
      <c r="F143" s="457"/>
      <c r="G143" s="457"/>
    </row>
    <row r="144" spans="1:7" ht="12.75">
      <c r="A144" s="316"/>
      <c r="E144" s="456"/>
      <c r="F144" s="457"/>
      <c r="G144" s="457"/>
    </row>
    <row r="145" spans="1:7" ht="12.75">
      <c r="A145" s="316"/>
      <c r="E145" s="456"/>
      <c r="F145" s="457"/>
      <c r="G145" s="457"/>
    </row>
    <row r="146" spans="1:7" ht="12.75">
      <c r="A146" s="316"/>
      <c r="E146" s="456"/>
      <c r="F146" s="457"/>
      <c r="G146" s="457"/>
    </row>
    <row r="147" spans="1:7" ht="12.75">
      <c r="A147" s="316"/>
      <c r="E147" s="456"/>
      <c r="F147" s="457"/>
      <c r="G147" s="457"/>
    </row>
    <row r="148" spans="1:7" ht="12.75">
      <c r="A148" s="316"/>
      <c r="E148" s="456"/>
      <c r="F148" s="457"/>
      <c r="G148" s="457"/>
    </row>
    <row r="149" spans="1:7" ht="12.75">
      <c r="A149" s="316"/>
      <c r="E149" s="456"/>
      <c r="F149" s="457"/>
      <c r="G149" s="457"/>
    </row>
    <row r="150" spans="1:7" ht="12.75">
      <c r="A150" s="316"/>
      <c r="E150" s="456"/>
      <c r="F150" s="457"/>
      <c r="G150" s="457"/>
    </row>
    <row r="151" spans="1:7" ht="12.75">
      <c r="A151" s="316"/>
      <c r="E151" s="456"/>
      <c r="F151" s="457"/>
      <c r="G151" s="457"/>
    </row>
    <row r="152" spans="1:7" ht="12.75">
      <c r="A152" s="316"/>
      <c r="E152" s="456"/>
      <c r="F152" s="457"/>
      <c r="G152" s="457"/>
    </row>
    <row r="153" spans="1:7" ht="12.75">
      <c r="A153" s="316"/>
      <c r="E153" s="456"/>
      <c r="F153" s="457"/>
      <c r="G153" s="457"/>
    </row>
    <row r="154" spans="1:7" ht="12.75">
      <c r="A154" s="316"/>
      <c r="E154" s="456"/>
      <c r="F154" s="457"/>
      <c r="G154" s="457"/>
    </row>
    <row r="155" spans="1:7" ht="12.75">
      <c r="A155" s="316"/>
      <c r="E155" s="456"/>
      <c r="F155" s="457"/>
      <c r="G155" s="457"/>
    </row>
    <row r="156" spans="1:7" ht="12.75">
      <c r="A156" s="316"/>
      <c r="E156" s="456"/>
      <c r="F156" s="457"/>
      <c r="G156" s="457"/>
    </row>
    <row r="157" spans="1:7" ht="12.75">
      <c r="A157" s="316"/>
      <c r="E157" s="456"/>
      <c r="F157" s="457"/>
      <c r="G157" s="457"/>
    </row>
    <row r="158" spans="1:7" ht="12.75">
      <c r="A158" s="316"/>
      <c r="E158" s="456"/>
      <c r="F158" s="457"/>
      <c r="G158" s="457"/>
    </row>
    <row r="159" spans="1:7" ht="12.75">
      <c r="A159" s="316"/>
      <c r="E159" s="456"/>
      <c r="F159" s="457"/>
      <c r="G159" s="457"/>
    </row>
    <row r="160" spans="1:7" ht="12.75">
      <c r="A160" s="316"/>
      <c r="E160" s="456"/>
      <c r="F160" s="457"/>
      <c r="G160" s="457"/>
    </row>
    <row r="161" spans="1:7" ht="12.75">
      <c r="A161" s="316"/>
      <c r="E161" s="456"/>
      <c r="F161" s="457"/>
      <c r="G161" s="457"/>
    </row>
    <row r="162" spans="1:7" ht="12.75">
      <c r="A162" s="316"/>
      <c r="E162" s="456"/>
      <c r="F162" s="457"/>
      <c r="G162" s="457"/>
    </row>
    <row r="163" spans="1:7" ht="12.75">
      <c r="A163" s="316"/>
      <c r="E163" s="456"/>
      <c r="F163" s="457"/>
      <c r="G163" s="457"/>
    </row>
    <row r="164" spans="1:7" ht="12.75">
      <c r="A164" s="316"/>
      <c r="E164" s="456"/>
      <c r="F164" s="457"/>
      <c r="G164" s="457"/>
    </row>
    <row r="165" spans="1:7" ht="12.75">
      <c r="A165" s="316"/>
      <c r="E165" s="456"/>
      <c r="F165" s="457"/>
      <c r="G165" s="457"/>
    </row>
    <row r="166" spans="1:7" ht="12.75">
      <c r="A166" s="316"/>
      <c r="E166" s="456"/>
      <c r="F166" s="457"/>
      <c r="G166" s="457"/>
    </row>
    <row r="167" spans="1:7" ht="12.75">
      <c r="A167" s="316"/>
      <c r="E167" s="456"/>
      <c r="F167" s="457"/>
      <c r="G167" s="457"/>
    </row>
    <row r="168" spans="1:7" ht="12.75">
      <c r="A168" s="316"/>
      <c r="E168" s="456"/>
      <c r="F168" s="457"/>
      <c r="G168" s="457"/>
    </row>
    <row r="169" spans="1:7" ht="12.75">
      <c r="A169" s="316"/>
      <c r="E169" s="456"/>
      <c r="F169" s="457"/>
      <c r="G169" s="457"/>
    </row>
    <row r="170" spans="1:7" ht="12.75">
      <c r="A170" s="316"/>
      <c r="E170" s="456"/>
      <c r="F170" s="457"/>
      <c r="G170" s="457"/>
    </row>
    <row r="171" spans="1:7" ht="12.75">
      <c r="A171" s="316"/>
      <c r="E171" s="456"/>
      <c r="F171" s="457"/>
      <c r="G171" s="457"/>
    </row>
    <row r="172" spans="1:7" ht="12.75">
      <c r="A172" s="316"/>
      <c r="E172" s="456"/>
      <c r="F172" s="457"/>
      <c r="G172" s="457"/>
    </row>
    <row r="173" spans="1:7" ht="12.75">
      <c r="A173" s="316"/>
      <c r="E173" s="456"/>
      <c r="F173" s="457"/>
      <c r="G173" s="457"/>
    </row>
    <row r="174" spans="1:7" ht="12.75">
      <c r="A174" s="316"/>
      <c r="E174" s="456"/>
      <c r="F174" s="457"/>
      <c r="G174" s="457"/>
    </row>
    <row r="175" spans="1:7" ht="12.75">
      <c r="A175" s="316"/>
      <c r="E175" s="456"/>
      <c r="F175" s="457"/>
      <c r="G175" s="457"/>
    </row>
    <row r="176" spans="1:7" ht="12.75">
      <c r="A176" s="316"/>
      <c r="E176" s="456"/>
      <c r="F176" s="457"/>
      <c r="G176" s="457"/>
    </row>
    <row r="177" spans="1:7" ht="12.75">
      <c r="A177" s="316"/>
      <c r="E177" s="456"/>
      <c r="F177" s="457"/>
      <c r="G177" s="457"/>
    </row>
    <row r="178" spans="1:7" ht="12.75">
      <c r="A178" s="316"/>
      <c r="E178" s="456"/>
      <c r="F178" s="457"/>
      <c r="G178" s="457"/>
    </row>
    <row r="179" spans="1:7" ht="12.75">
      <c r="A179" s="316"/>
      <c r="E179" s="456"/>
      <c r="F179" s="457"/>
      <c r="G179" s="457"/>
    </row>
    <row r="180" spans="1:7" ht="12.75">
      <c r="A180" s="316"/>
      <c r="E180" s="456"/>
      <c r="F180" s="457"/>
      <c r="G180" s="457"/>
    </row>
    <row r="181" spans="1:7" ht="12.75">
      <c r="A181" s="316"/>
      <c r="E181" s="456"/>
      <c r="F181" s="457"/>
      <c r="G181" s="457"/>
    </row>
    <row r="182" spans="1:7" ht="12.75">
      <c r="A182" s="316"/>
      <c r="E182" s="456"/>
      <c r="F182" s="457"/>
      <c r="G182" s="457"/>
    </row>
    <row r="183" spans="1:7" ht="12.75">
      <c r="A183" s="316"/>
      <c r="E183" s="456"/>
      <c r="F183" s="457"/>
      <c r="G183" s="457"/>
    </row>
    <row r="184" spans="1:7" ht="12.75">
      <c r="A184" s="316"/>
      <c r="E184" s="456"/>
      <c r="F184" s="457"/>
      <c r="G184" s="457"/>
    </row>
    <row r="185" spans="1:7" ht="12.75">
      <c r="A185" s="316"/>
      <c r="E185" s="456"/>
      <c r="F185" s="457"/>
      <c r="G185" s="457"/>
    </row>
    <row r="186" spans="1:7" ht="12.75">
      <c r="A186" s="316"/>
      <c r="E186" s="456"/>
      <c r="F186" s="457"/>
      <c r="G186" s="457"/>
    </row>
    <row r="187" spans="1:7" ht="12.75">
      <c r="A187" s="316"/>
      <c r="E187" s="456"/>
      <c r="F187" s="457"/>
      <c r="G187" s="457"/>
    </row>
    <row r="188" spans="1:7" ht="12.75">
      <c r="A188" s="316"/>
      <c r="E188" s="456"/>
      <c r="F188" s="457"/>
      <c r="G188" s="457"/>
    </row>
    <row r="189" spans="1:7" ht="12.75">
      <c r="A189" s="316"/>
      <c r="E189" s="456"/>
      <c r="F189" s="457"/>
      <c r="G189" s="457"/>
    </row>
    <row r="190" spans="1:7" ht="12.75">
      <c r="A190" s="316"/>
      <c r="E190" s="456"/>
      <c r="F190" s="457"/>
      <c r="G190" s="457"/>
    </row>
    <row r="191" spans="1:7" ht="12.75">
      <c r="A191" s="316"/>
      <c r="E191" s="456"/>
      <c r="F191" s="457"/>
      <c r="G191" s="457"/>
    </row>
    <row r="192" spans="1:7" ht="12.75">
      <c r="A192" s="316"/>
      <c r="E192" s="456"/>
      <c r="F192" s="457"/>
      <c r="G192" s="457"/>
    </row>
    <row r="193" spans="1:7" ht="12.75">
      <c r="A193" s="316"/>
      <c r="E193" s="456"/>
      <c r="F193" s="457"/>
      <c r="G193" s="457"/>
    </row>
    <row r="194" spans="1:7" ht="12.75">
      <c r="A194" s="316"/>
      <c r="E194" s="456"/>
      <c r="F194" s="457"/>
      <c r="G194" s="457"/>
    </row>
    <row r="195" spans="1:7" ht="12.75">
      <c r="A195" s="316"/>
      <c r="E195" s="456"/>
      <c r="F195" s="457"/>
      <c r="G195" s="457"/>
    </row>
    <row r="196" spans="1:7" ht="12.75">
      <c r="A196" s="316"/>
      <c r="E196" s="456"/>
      <c r="F196" s="457"/>
      <c r="G196" s="457"/>
    </row>
    <row r="197" spans="1:7" ht="12.75">
      <c r="A197" s="316"/>
      <c r="E197" s="456"/>
      <c r="F197" s="457"/>
      <c r="G197" s="457"/>
    </row>
    <row r="198" spans="1:7" ht="12.75">
      <c r="A198" s="316"/>
      <c r="E198" s="456"/>
      <c r="F198" s="457"/>
      <c r="G198" s="457"/>
    </row>
    <row r="199" spans="1:7" ht="12.75">
      <c r="A199" s="316"/>
      <c r="E199" s="456"/>
      <c r="F199" s="457"/>
      <c r="G199" s="457"/>
    </row>
    <row r="200" spans="1:7" ht="12.75">
      <c r="A200" s="316"/>
      <c r="E200" s="456"/>
      <c r="F200" s="457"/>
      <c r="G200" s="457"/>
    </row>
    <row r="201" spans="1:7" ht="12.75">
      <c r="A201" s="316"/>
      <c r="E201" s="456"/>
      <c r="F201" s="457"/>
      <c r="G201" s="457"/>
    </row>
    <row r="202" spans="1:7" ht="12.75">
      <c r="A202" s="316"/>
      <c r="E202" s="456"/>
      <c r="F202" s="457"/>
      <c r="G202" s="457"/>
    </row>
    <row r="203" spans="1:7" ht="12.75">
      <c r="A203" s="316"/>
      <c r="E203" s="456"/>
      <c r="F203" s="457"/>
      <c r="G203" s="457"/>
    </row>
    <row r="204" spans="1:7" ht="12.75">
      <c r="A204" s="316"/>
      <c r="E204" s="456"/>
      <c r="F204" s="457"/>
      <c r="G204" s="457"/>
    </row>
    <row r="205" spans="1:7" ht="12.75">
      <c r="A205" s="316"/>
      <c r="E205" s="456"/>
      <c r="F205" s="457"/>
      <c r="G205" s="457"/>
    </row>
    <row r="206" spans="1:7" ht="12.75">
      <c r="A206" s="316"/>
      <c r="E206" s="456"/>
      <c r="F206" s="457"/>
      <c r="G206" s="457"/>
    </row>
    <row r="207" spans="1:7" ht="12.75">
      <c r="A207" s="316"/>
      <c r="E207" s="456"/>
      <c r="F207" s="457"/>
      <c r="G207" s="457"/>
    </row>
    <row r="208" spans="1:7" ht="12.75">
      <c r="A208" s="316"/>
      <c r="E208" s="456"/>
      <c r="F208" s="457"/>
      <c r="G208" s="457"/>
    </row>
    <row r="209" spans="1:7" ht="12.75">
      <c r="A209" s="316"/>
      <c r="E209" s="456"/>
      <c r="F209" s="457"/>
      <c r="G209" s="457"/>
    </row>
    <row r="210" spans="1:7" ht="12.75">
      <c r="A210" s="316"/>
      <c r="E210" s="456"/>
      <c r="F210" s="457"/>
      <c r="G210" s="457"/>
    </row>
    <row r="211" spans="1:7" ht="12.75">
      <c r="A211" s="316"/>
      <c r="E211" s="456"/>
      <c r="F211" s="457"/>
      <c r="G211" s="457"/>
    </row>
    <row r="212" spans="1:7" ht="12.75">
      <c r="A212" s="316"/>
      <c r="E212" s="456"/>
      <c r="F212" s="457"/>
      <c r="G212" s="457"/>
    </row>
    <row r="213" spans="1:7" ht="12.75">
      <c r="A213" s="316"/>
      <c r="E213" s="456"/>
      <c r="F213" s="457"/>
      <c r="G213" s="457"/>
    </row>
    <row r="214" spans="1:7" ht="12.75">
      <c r="A214" s="316"/>
      <c r="E214" s="456"/>
      <c r="F214" s="457"/>
      <c r="G214" s="457"/>
    </row>
    <row r="215" spans="1:7" ht="12.75">
      <c r="A215" s="316"/>
      <c r="E215" s="456"/>
      <c r="F215" s="457"/>
      <c r="G215" s="457"/>
    </row>
    <row r="216" spans="1:7" ht="12.75">
      <c r="A216" s="316"/>
      <c r="E216" s="456"/>
      <c r="F216" s="457"/>
      <c r="G216" s="457"/>
    </row>
    <row r="217" spans="1:7" ht="12.75">
      <c r="A217" s="316"/>
      <c r="E217" s="456"/>
      <c r="F217" s="457"/>
      <c r="G217" s="457"/>
    </row>
    <row r="218" spans="1:7" ht="12.75">
      <c r="A218" s="316"/>
      <c r="E218" s="456"/>
      <c r="F218" s="457"/>
      <c r="G218" s="457"/>
    </row>
    <row r="219" spans="1:7" ht="12.75">
      <c r="A219" s="316"/>
      <c r="E219" s="456"/>
      <c r="F219" s="457"/>
      <c r="G219" s="457"/>
    </row>
    <row r="220" spans="1:7" ht="12.75">
      <c r="A220" s="316"/>
      <c r="E220" s="456"/>
      <c r="F220" s="457"/>
      <c r="G220" s="457"/>
    </row>
    <row r="221" spans="1:7" ht="12.75">
      <c r="A221" s="316"/>
      <c r="E221" s="456"/>
      <c r="F221" s="457"/>
      <c r="G221" s="457"/>
    </row>
    <row r="222" spans="1:7" ht="12.75">
      <c r="A222" s="316"/>
      <c r="E222" s="456"/>
      <c r="F222" s="457"/>
      <c r="G222" s="457"/>
    </row>
    <row r="223" spans="1:7" ht="12.75">
      <c r="A223" s="316"/>
      <c r="E223" s="456"/>
      <c r="F223" s="457"/>
      <c r="G223" s="457"/>
    </row>
    <row r="224" spans="1:7" ht="12.75">
      <c r="A224" s="316"/>
      <c r="E224" s="456"/>
      <c r="F224" s="457"/>
      <c r="G224" s="457"/>
    </row>
    <row r="225" spans="1:7" ht="12.75">
      <c r="A225" s="316"/>
      <c r="E225" s="456"/>
      <c r="F225" s="457"/>
      <c r="G225" s="457"/>
    </row>
    <row r="226" spans="1:7" ht="12.75">
      <c r="A226" s="316"/>
      <c r="E226" s="456"/>
      <c r="F226" s="457"/>
      <c r="G226" s="457"/>
    </row>
    <row r="227" spans="1:7" ht="12.75">
      <c r="A227" s="316"/>
      <c r="E227" s="456"/>
      <c r="F227" s="457"/>
      <c r="G227" s="457"/>
    </row>
    <row r="228" spans="1:7" ht="12.75">
      <c r="A228" s="316"/>
      <c r="E228" s="456"/>
      <c r="F228" s="457"/>
      <c r="G228" s="457"/>
    </row>
    <row r="229" spans="1:7" ht="12.75">
      <c r="A229" s="316"/>
      <c r="E229" s="456"/>
      <c r="F229" s="457"/>
      <c r="G229" s="457"/>
    </row>
    <row r="230" spans="1:7" ht="12.75">
      <c r="A230" s="316"/>
      <c r="E230" s="456"/>
      <c r="F230" s="457"/>
      <c r="G230" s="457"/>
    </row>
    <row r="231" spans="1:7" ht="12.75">
      <c r="A231" s="316"/>
      <c r="E231" s="456"/>
      <c r="F231" s="457"/>
      <c r="G231" s="457"/>
    </row>
    <row r="232" spans="1:7" ht="12.75">
      <c r="A232" s="316"/>
      <c r="E232" s="456"/>
      <c r="F232" s="457"/>
      <c r="G232" s="457"/>
    </row>
    <row r="233" spans="1:7" ht="12.75">
      <c r="A233" s="316"/>
      <c r="E233" s="456"/>
      <c r="F233" s="457"/>
      <c r="G233" s="457"/>
    </row>
    <row r="234" spans="1:7" ht="12.75">
      <c r="A234" s="316"/>
      <c r="E234" s="456"/>
      <c r="F234" s="457"/>
      <c r="G234" s="457"/>
    </row>
    <row r="235" spans="1:7" ht="12.75">
      <c r="A235" s="316"/>
      <c r="E235" s="456"/>
      <c r="F235" s="457"/>
      <c r="G235" s="457"/>
    </row>
    <row r="236" spans="1:7" ht="12.75">
      <c r="A236" s="316"/>
      <c r="E236" s="456"/>
      <c r="F236" s="457"/>
      <c r="G236" s="457"/>
    </row>
    <row r="237" spans="1:7" ht="12.75">
      <c r="A237" s="316"/>
      <c r="E237" s="456"/>
      <c r="F237" s="457"/>
      <c r="G237" s="457"/>
    </row>
    <row r="238" spans="1:7" ht="12.75">
      <c r="A238" s="316"/>
      <c r="E238" s="456"/>
      <c r="F238" s="457"/>
      <c r="G238" s="457"/>
    </row>
    <row r="239" spans="1:7" ht="12.75">
      <c r="A239" s="316"/>
      <c r="E239" s="456"/>
      <c r="F239" s="457"/>
      <c r="G239" s="457"/>
    </row>
    <row r="240" spans="1:7" ht="12.75">
      <c r="A240" s="316"/>
      <c r="E240" s="456"/>
      <c r="F240" s="457"/>
      <c r="G240" s="457"/>
    </row>
    <row r="241" spans="1:7" ht="12.75">
      <c r="A241" s="316"/>
      <c r="E241" s="456"/>
      <c r="F241" s="457"/>
      <c r="G241" s="457"/>
    </row>
    <row r="242" spans="1:7" ht="12.75">
      <c r="A242" s="316"/>
      <c r="E242" s="456"/>
      <c r="F242" s="457"/>
      <c r="G242" s="457"/>
    </row>
    <row r="243" spans="1:7" ht="12.75">
      <c r="A243" s="316"/>
      <c r="E243" s="456"/>
      <c r="F243" s="457"/>
      <c r="G243" s="457"/>
    </row>
    <row r="244" spans="1:7" ht="12.75">
      <c r="A244" s="316"/>
      <c r="E244" s="456"/>
      <c r="F244" s="457"/>
      <c r="G244" s="457"/>
    </row>
    <row r="245" spans="1:7" ht="12.75">
      <c r="A245" s="316"/>
      <c r="E245" s="456"/>
      <c r="F245" s="457"/>
      <c r="G245" s="457"/>
    </row>
    <row r="246" spans="1:7" ht="12.75">
      <c r="A246" s="316"/>
      <c r="E246" s="456"/>
      <c r="F246" s="457"/>
      <c r="G246" s="457"/>
    </row>
    <row r="247" spans="1:7" ht="12.75">
      <c r="A247" s="316"/>
      <c r="E247" s="456"/>
      <c r="F247" s="457"/>
      <c r="G247" s="457"/>
    </row>
    <row r="248" spans="1:7" ht="12.75">
      <c r="A248" s="316"/>
      <c r="E248" s="456"/>
      <c r="F248" s="457"/>
      <c r="G248" s="457"/>
    </row>
    <row r="249" spans="1:7" ht="12.75">
      <c r="A249" s="316"/>
      <c r="E249" s="456"/>
      <c r="F249" s="457"/>
      <c r="G249" s="457"/>
    </row>
    <row r="250" spans="1:7" ht="12.75">
      <c r="A250" s="316"/>
      <c r="E250" s="456"/>
      <c r="F250" s="457"/>
      <c r="G250" s="457"/>
    </row>
    <row r="251" spans="1:7" ht="12.75">
      <c r="A251" s="316"/>
      <c r="E251" s="456"/>
      <c r="F251" s="457"/>
      <c r="G251" s="457"/>
    </row>
    <row r="252" spans="1:7" ht="12.75">
      <c r="A252" s="316"/>
      <c r="E252" s="456"/>
      <c r="F252" s="457"/>
      <c r="G252" s="457"/>
    </row>
    <row r="253" spans="1:7" ht="12.75">
      <c r="A253" s="316"/>
      <c r="E253" s="456"/>
      <c r="F253" s="457"/>
      <c r="G253" s="457"/>
    </row>
    <row r="254" spans="1:7" ht="12.75">
      <c r="A254" s="316"/>
      <c r="E254" s="456"/>
      <c r="F254" s="457"/>
      <c r="G254" s="457"/>
    </row>
    <row r="255" spans="1:7" ht="12.75">
      <c r="A255" s="316"/>
      <c r="E255" s="456"/>
      <c r="F255" s="457"/>
      <c r="G255" s="457"/>
    </row>
    <row r="256" spans="1:7" ht="12.75">
      <c r="A256" s="316"/>
      <c r="E256" s="456"/>
      <c r="F256" s="457"/>
      <c r="G256" s="457"/>
    </row>
    <row r="257" spans="1:7" ht="12.75">
      <c r="A257" s="316"/>
      <c r="E257" s="456"/>
      <c r="F257" s="457"/>
      <c r="G257" s="457"/>
    </row>
    <row r="258" spans="1:7" ht="12.75">
      <c r="A258" s="316"/>
      <c r="E258" s="456"/>
      <c r="F258" s="457"/>
      <c r="G258" s="457"/>
    </row>
    <row r="259" spans="1:7" ht="12.75">
      <c r="A259" s="316"/>
      <c r="E259" s="456"/>
      <c r="F259" s="457"/>
      <c r="G259" s="457"/>
    </row>
    <row r="260" spans="1:7" ht="12.75">
      <c r="A260" s="316"/>
      <c r="E260" s="456"/>
      <c r="F260" s="457"/>
      <c r="G260" s="457"/>
    </row>
    <row r="261" spans="1:7" ht="12.75">
      <c r="A261" s="316"/>
      <c r="E261" s="456"/>
      <c r="F261" s="457"/>
      <c r="G261" s="457"/>
    </row>
    <row r="262" spans="1:7" ht="12.75">
      <c r="A262" s="316"/>
      <c r="E262" s="456"/>
      <c r="F262" s="457"/>
      <c r="G262" s="457"/>
    </row>
    <row r="263" spans="1:7" ht="12.75">
      <c r="A263" s="316"/>
      <c r="E263" s="456"/>
      <c r="F263" s="457"/>
      <c r="G263" s="457"/>
    </row>
    <row r="264" spans="1:7" ht="12.75">
      <c r="A264" s="316"/>
      <c r="E264" s="456"/>
      <c r="F264" s="457"/>
      <c r="G264" s="457"/>
    </row>
    <row r="265" spans="1:7" ht="12.75">
      <c r="A265" s="316"/>
      <c r="E265" s="456"/>
      <c r="F265" s="457"/>
      <c r="G265" s="457"/>
    </row>
    <row r="266" spans="1:7" ht="12.75">
      <c r="A266" s="316"/>
      <c r="E266" s="456"/>
      <c r="F266" s="457"/>
      <c r="G266" s="457"/>
    </row>
    <row r="267" spans="1:7" ht="12.75">
      <c r="A267" s="316"/>
      <c r="E267" s="456"/>
      <c r="F267" s="457"/>
      <c r="G267" s="457"/>
    </row>
    <row r="268" spans="1:7" ht="12.75">
      <c r="A268" s="316"/>
      <c r="E268" s="456"/>
      <c r="F268" s="457"/>
      <c r="G268" s="457"/>
    </row>
    <row r="269" spans="1:7" ht="12.75">
      <c r="A269" s="316"/>
      <c r="E269" s="456"/>
      <c r="F269" s="457"/>
      <c r="G269" s="457"/>
    </row>
    <row r="270" spans="1:7" ht="12.75">
      <c r="A270" s="316"/>
      <c r="E270" s="456"/>
      <c r="F270" s="457"/>
      <c r="G270" s="457"/>
    </row>
    <row r="271" spans="1:5" ht="12.75">
      <c r="A271" s="316"/>
      <c r="E271" s="460"/>
    </row>
    <row r="272" spans="1:5" ht="12.75">
      <c r="A272" s="316"/>
      <c r="E272" s="460"/>
    </row>
    <row r="273" spans="1:5" ht="12.75">
      <c r="A273" s="316"/>
      <c r="E273" s="460"/>
    </row>
    <row r="274" spans="1:5" ht="12.75">
      <c r="A274" s="316"/>
      <c r="E274" s="460"/>
    </row>
    <row r="275" spans="1:5" ht="12.75">
      <c r="A275" s="316"/>
      <c r="E275" s="460"/>
    </row>
    <row r="276" spans="1:5" ht="12.75">
      <c r="A276" s="316"/>
      <c r="E276" s="460"/>
    </row>
    <row r="277" spans="1:5" ht="12.75">
      <c r="A277" s="316"/>
      <c r="E277" s="460"/>
    </row>
    <row r="278" spans="1:5" ht="12.75">
      <c r="A278" s="316"/>
      <c r="E278" s="460"/>
    </row>
    <row r="279" spans="1:5" ht="12.75">
      <c r="A279" s="316"/>
      <c r="E279" s="460"/>
    </row>
    <row r="280" spans="1:5" ht="12.75">
      <c r="A280" s="316"/>
      <c r="E280" s="460"/>
    </row>
    <row r="281" spans="1:5" ht="12.75">
      <c r="A281" s="316"/>
      <c r="E281" s="460"/>
    </row>
    <row r="282" spans="1:5" ht="12.75">
      <c r="A282" s="316"/>
      <c r="E282" s="460"/>
    </row>
    <row r="283" spans="1:5" ht="12.75">
      <c r="A283" s="316"/>
      <c r="E283" s="460"/>
    </row>
    <row r="284" spans="1:5" ht="12.75">
      <c r="A284" s="316"/>
      <c r="E284" s="460"/>
    </row>
    <row r="285" spans="1:5" ht="12.75">
      <c r="A285" s="316"/>
      <c r="E285" s="460"/>
    </row>
    <row r="286" spans="1:5" ht="12.75">
      <c r="A286" s="316"/>
      <c r="E286" s="460"/>
    </row>
    <row r="287" spans="1:5" ht="12.75">
      <c r="A287" s="316"/>
      <c r="E287" s="460"/>
    </row>
    <row r="288" spans="1:5" ht="12.75">
      <c r="A288" s="316"/>
      <c r="E288" s="460"/>
    </row>
    <row r="289" spans="1:5" ht="12.75">
      <c r="A289" s="316"/>
      <c r="E289" s="460"/>
    </row>
    <row r="290" spans="1:5" ht="12.75">
      <c r="A290" s="316"/>
      <c r="E290" s="460"/>
    </row>
    <row r="291" spans="1:5" ht="12.75">
      <c r="A291" s="316"/>
      <c r="E291" s="460"/>
    </row>
    <row r="292" spans="1:5" ht="12.75">
      <c r="A292" s="316"/>
      <c r="E292" s="460"/>
    </row>
    <row r="293" spans="1:5" ht="12.75">
      <c r="A293" s="316"/>
      <c r="E293" s="460"/>
    </row>
    <row r="294" spans="1:5" ht="12.75">
      <c r="A294" s="316"/>
      <c r="E294" s="460"/>
    </row>
    <row r="295" spans="1:5" ht="12.75">
      <c r="A295" s="316"/>
      <c r="E295" s="460"/>
    </row>
    <row r="296" spans="1:5" ht="12.75">
      <c r="A296" s="316"/>
      <c r="E296" s="460"/>
    </row>
    <row r="297" spans="1:5" ht="12.75">
      <c r="A297" s="316"/>
      <c r="E297" s="460"/>
    </row>
    <row r="298" spans="1:5" ht="12.75">
      <c r="A298" s="316"/>
      <c r="E298" s="460"/>
    </row>
    <row r="299" spans="1:5" ht="12.75">
      <c r="A299" s="316"/>
      <c r="E299" s="460"/>
    </row>
    <row r="300" spans="1:5" ht="12.75">
      <c r="A300" s="316"/>
      <c r="E300" s="460"/>
    </row>
    <row r="301" spans="1:5" ht="12.75">
      <c r="A301" s="316"/>
      <c r="E301" s="460"/>
    </row>
    <row r="302" spans="1:5" ht="12.75">
      <c r="A302" s="316"/>
      <c r="E302" s="460"/>
    </row>
    <row r="303" spans="1:5" ht="12.75">
      <c r="A303" s="316"/>
      <c r="E303" s="460"/>
    </row>
    <row r="304" spans="1:5" ht="12.75">
      <c r="A304" s="316"/>
      <c r="E304" s="460"/>
    </row>
    <row r="305" spans="1:5" ht="12.75">
      <c r="A305" s="316"/>
      <c r="E305" s="460"/>
    </row>
    <row r="306" spans="1:5" ht="12.75">
      <c r="A306" s="316"/>
      <c r="E306" s="460"/>
    </row>
    <row r="307" spans="1:5" ht="12.75">
      <c r="A307" s="316"/>
      <c r="E307" s="460"/>
    </row>
    <row r="308" spans="1:5" ht="12.75">
      <c r="A308" s="316"/>
      <c r="E308" s="460"/>
    </row>
    <row r="309" spans="1:5" ht="12.75">
      <c r="A309" s="316"/>
      <c r="E309" s="460"/>
    </row>
    <row r="310" spans="1:5" ht="12.75">
      <c r="A310" s="316"/>
      <c r="E310" s="460"/>
    </row>
    <row r="311" spans="1:5" ht="12.75">
      <c r="A311" s="316"/>
      <c r="E311" s="460"/>
    </row>
    <row r="312" spans="1:5" ht="12.75">
      <c r="A312" s="316"/>
      <c r="E312" s="460"/>
    </row>
    <row r="313" spans="1:5" ht="12.75">
      <c r="A313" s="316"/>
      <c r="E313" s="460"/>
    </row>
    <row r="314" spans="1:5" ht="12.75">
      <c r="A314" s="316"/>
      <c r="E314" s="460"/>
    </row>
    <row r="315" spans="1:5" ht="12.75">
      <c r="A315" s="316"/>
      <c r="E315" s="460"/>
    </row>
    <row r="316" spans="1:5" ht="12.75">
      <c r="A316" s="316"/>
      <c r="E316" s="460"/>
    </row>
    <row r="317" spans="1:5" ht="12.75">
      <c r="A317" s="316"/>
      <c r="E317" s="460"/>
    </row>
    <row r="318" spans="1:5" ht="12.75">
      <c r="A318" s="316"/>
      <c r="E318" s="460"/>
    </row>
    <row r="319" spans="1:5" ht="12.75">
      <c r="A319" s="316"/>
      <c r="E319" s="460"/>
    </row>
    <row r="320" spans="1:5" ht="12.75">
      <c r="A320" s="316"/>
      <c r="E320" s="460"/>
    </row>
    <row r="321" spans="1:5" ht="12.75">
      <c r="A321" s="316"/>
      <c r="E321" s="460"/>
    </row>
    <row r="322" spans="1:5" ht="12.75">
      <c r="A322" s="316"/>
      <c r="E322" s="460"/>
    </row>
    <row r="323" spans="1:5" ht="12.75">
      <c r="A323" s="316"/>
      <c r="E323" s="460"/>
    </row>
    <row r="324" spans="1:5" ht="12.75">
      <c r="A324" s="316"/>
      <c r="E324" s="460"/>
    </row>
    <row r="325" spans="1:5" ht="12.75">
      <c r="A325" s="316"/>
      <c r="E325" s="460"/>
    </row>
    <row r="326" spans="1:5" ht="12.75">
      <c r="A326" s="316"/>
      <c r="E326" s="460"/>
    </row>
    <row r="327" spans="1:5" ht="12.75">
      <c r="A327" s="316"/>
      <c r="E327" s="460"/>
    </row>
    <row r="328" spans="1:5" ht="12.75">
      <c r="A328" s="316"/>
      <c r="E328" s="460"/>
    </row>
    <row r="329" spans="1:5" ht="12.75">
      <c r="A329" s="316"/>
      <c r="E329" s="460"/>
    </row>
    <row r="330" spans="1:5" ht="12.75">
      <c r="A330" s="316"/>
      <c r="E330" s="460"/>
    </row>
    <row r="331" spans="1:5" ht="12.75">
      <c r="A331" s="316"/>
      <c r="E331" s="460"/>
    </row>
    <row r="332" spans="1:5" ht="12.75">
      <c r="A332" s="316"/>
      <c r="E332" s="460"/>
    </row>
    <row r="333" spans="1:5" ht="12.75">
      <c r="A333" s="316"/>
      <c r="E333" s="460"/>
    </row>
    <row r="334" spans="1:5" ht="12.75">
      <c r="A334" s="316"/>
      <c r="E334" s="460"/>
    </row>
    <row r="335" spans="1:5" ht="12.75">
      <c r="A335" s="316"/>
      <c r="E335" s="460"/>
    </row>
    <row r="336" spans="1:5" ht="12.75">
      <c r="A336" s="316"/>
      <c r="E336" s="460"/>
    </row>
    <row r="337" spans="1:5" ht="12.75">
      <c r="A337" s="316"/>
      <c r="E337" s="460"/>
    </row>
    <row r="338" spans="1:5" ht="12.75">
      <c r="A338" s="316"/>
      <c r="E338" s="460"/>
    </row>
    <row r="339" spans="1:5" ht="12.75">
      <c r="A339" s="316"/>
      <c r="E339" s="460"/>
    </row>
    <row r="340" spans="1:5" ht="12.75">
      <c r="A340" s="316"/>
      <c r="E340" s="460"/>
    </row>
    <row r="341" spans="1:5" ht="12.75">
      <c r="A341" s="316"/>
      <c r="E341" s="460"/>
    </row>
    <row r="342" spans="1:5" ht="12.75">
      <c r="A342" s="316"/>
      <c r="E342" s="460"/>
    </row>
    <row r="343" spans="1:5" ht="12.75">
      <c r="A343" s="316"/>
      <c r="E343" s="460"/>
    </row>
    <row r="344" spans="1:5" ht="12.75">
      <c r="A344" s="316"/>
      <c r="E344" s="460"/>
    </row>
    <row r="345" spans="1:5" ht="12.75">
      <c r="A345" s="316"/>
      <c r="E345" s="460"/>
    </row>
    <row r="346" spans="1:5" ht="12.75">
      <c r="A346" s="316"/>
      <c r="E346" s="460"/>
    </row>
    <row r="347" spans="1:5" ht="12.75">
      <c r="A347" s="316"/>
      <c r="E347" s="460"/>
    </row>
    <row r="348" spans="1:5" ht="12.75">
      <c r="A348" s="316"/>
      <c r="E348" s="460"/>
    </row>
    <row r="349" spans="1:5" ht="12.75">
      <c r="A349" s="316"/>
      <c r="E349" s="460"/>
    </row>
    <row r="350" spans="1:5" ht="12.75">
      <c r="A350" s="316"/>
      <c r="E350" s="460"/>
    </row>
    <row r="351" spans="1:5" ht="12.75">
      <c r="A351" s="316"/>
      <c r="E351" s="460"/>
    </row>
    <row r="352" spans="1:5" ht="12.75">
      <c r="A352" s="316"/>
      <c r="E352" s="460"/>
    </row>
  </sheetData>
  <sheetProtection password="C708" sheet="1" objects="1" scenarios="1"/>
  <mergeCells count="5">
    <mergeCell ref="A10:B10"/>
    <mergeCell ref="A52:F52"/>
    <mergeCell ref="A53:B53"/>
    <mergeCell ref="A90:F90"/>
    <mergeCell ref="A91:F91"/>
  </mergeCells>
  <printOptions/>
  <pageMargins left="0.7086614173228347" right="0.7086614173228347" top="0.7480314960629921" bottom="0.7480314960629921" header="0.31496062992125984" footer="0.31496062992125984"/>
  <pageSetup fitToHeight="99" horizontalDpi="600" verticalDpi="600" orientation="portrait" paperSize="9" r:id="rId1"/>
  <headerFooter scaleWithDoc="0" alignWithMargins="0">
    <oddHeader>&amp;CList &amp;A</oddHeader>
    <oddFooter>&amp;CStránka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C3" sqref="C3:J3"/>
    </sheetView>
  </sheetViews>
  <sheetFormatPr defaultColWidth="9.33203125" defaultRowHeight="13.5"/>
  <cols>
    <col min="1" max="1" width="8.33203125" style="74" customWidth="1"/>
    <col min="2" max="2" width="1.66796875" style="74" customWidth="1"/>
    <col min="3" max="4" width="5" style="74" customWidth="1"/>
    <col min="5" max="5" width="11.66015625" style="74" customWidth="1"/>
    <col min="6" max="6" width="9.16015625" style="74" customWidth="1"/>
    <col min="7" max="7" width="5" style="74" customWidth="1"/>
    <col min="8" max="8" width="77.83203125" style="74" customWidth="1"/>
    <col min="9" max="10" width="20" style="74" customWidth="1"/>
    <col min="11" max="11" width="1.66796875" style="74" customWidth="1"/>
    <col min="12" max="16384" width="9.33203125" style="3" customWidth="1"/>
  </cols>
  <sheetData>
    <row r="1" ht="37.5" customHeight="1"/>
    <row r="2" spans="2:11" ht="7.5" customHeight="1">
      <c r="B2" s="75"/>
      <c r="C2" s="76"/>
      <c r="D2" s="76"/>
      <c r="E2" s="76"/>
      <c r="F2" s="76"/>
      <c r="G2" s="76"/>
      <c r="H2" s="76"/>
      <c r="I2" s="76"/>
      <c r="J2" s="76"/>
      <c r="K2" s="77"/>
    </row>
    <row r="3" spans="2:11" s="78" customFormat="1" ht="45" customHeight="1">
      <c r="B3" s="79"/>
      <c r="C3" s="80" t="s">
        <v>1240</v>
      </c>
      <c r="D3" s="80"/>
      <c r="E3" s="80"/>
      <c r="F3" s="80"/>
      <c r="G3" s="80"/>
      <c r="H3" s="80"/>
      <c r="I3" s="80"/>
      <c r="J3" s="80"/>
      <c r="K3" s="81"/>
    </row>
    <row r="4" spans="2:11" ht="25.5" customHeight="1">
      <c r="B4" s="82"/>
      <c r="C4" s="83" t="s">
        <v>1241</v>
      </c>
      <c r="D4" s="83"/>
      <c r="E4" s="83"/>
      <c r="F4" s="83"/>
      <c r="G4" s="83"/>
      <c r="H4" s="83"/>
      <c r="I4" s="83"/>
      <c r="J4" s="83"/>
      <c r="K4" s="84"/>
    </row>
    <row r="5" spans="2:11" ht="5.25" customHeight="1">
      <c r="B5" s="82"/>
      <c r="C5" s="85"/>
      <c r="D5" s="85"/>
      <c r="E5" s="85"/>
      <c r="F5" s="85"/>
      <c r="G5" s="85"/>
      <c r="H5" s="85"/>
      <c r="I5" s="85"/>
      <c r="J5" s="85"/>
      <c r="K5" s="84"/>
    </row>
    <row r="6" spans="2:11" ht="15" customHeight="1">
      <c r="B6" s="82"/>
      <c r="C6" s="86" t="s">
        <v>1242</v>
      </c>
      <c r="D6" s="86"/>
      <c r="E6" s="86"/>
      <c r="F6" s="86"/>
      <c r="G6" s="86"/>
      <c r="H6" s="86"/>
      <c r="I6" s="86"/>
      <c r="J6" s="86"/>
      <c r="K6" s="84"/>
    </row>
    <row r="7" spans="2:11" ht="15" customHeight="1">
      <c r="B7" s="87"/>
      <c r="C7" s="86" t="s">
        <v>1243</v>
      </c>
      <c r="D7" s="86"/>
      <c r="E7" s="86"/>
      <c r="F7" s="86"/>
      <c r="G7" s="86"/>
      <c r="H7" s="86"/>
      <c r="I7" s="86"/>
      <c r="J7" s="86"/>
      <c r="K7" s="84"/>
    </row>
    <row r="8" spans="2:11" ht="12.75" customHeight="1">
      <c r="B8" s="87"/>
      <c r="C8" s="88"/>
      <c r="D8" s="88"/>
      <c r="E8" s="88"/>
      <c r="F8" s="88"/>
      <c r="G8" s="88"/>
      <c r="H8" s="88"/>
      <c r="I8" s="88"/>
      <c r="J8" s="88"/>
      <c r="K8" s="84"/>
    </row>
    <row r="9" spans="2:11" ht="15" customHeight="1">
      <c r="B9" s="87"/>
      <c r="C9" s="86" t="s">
        <v>1419</v>
      </c>
      <c r="D9" s="86"/>
      <c r="E9" s="86"/>
      <c r="F9" s="86"/>
      <c r="G9" s="86"/>
      <c r="H9" s="86"/>
      <c r="I9" s="86"/>
      <c r="J9" s="86"/>
      <c r="K9" s="84"/>
    </row>
    <row r="10" spans="2:11" ht="15" customHeight="1">
      <c r="B10" s="87"/>
      <c r="C10" s="88"/>
      <c r="D10" s="86" t="s">
        <v>1414</v>
      </c>
      <c r="E10" s="86"/>
      <c r="F10" s="86"/>
      <c r="G10" s="86"/>
      <c r="H10" s="86"/>
      <c r="I10" s="86"/>
      <c r="J10" s="86"/>
      <c r="K10" s="84"/>
    </row>
    <row r="11" spans="2:11" ht="15" customHeight="1">
      <c r="B11" s="87"/>
      <c r="C11" s="89"/>
      <c r="D11" s="86" t="s">
        <v>1244</v>
      </c>
      <c r="E11" s="86"/>
      <c r="F11" s="86"/>
      <c r="G11" s="86"/>
      <c r="H11" s="86"/>
      <c r="I11" s="86"/>
      <c r="J11" s="86"/>
      <c r="K11" s="84"/>
    </row>
    <row r="12" spans="2:11" ht="12.75" customHeight="1">
      <c r="B12" s="87"/>
      <c r="C12" s="89"/>
      <c r="D12" s="89"/>
      <c r="E12" s="89"/>
      <c r="F12" s="89"/>
      <c r="G12" s="89"/>
      <c r="H12" s="89"/>
      <c r="I12" s="89"/>
      <c r="J12" s="89"/>
      <c r="K12" s="84"/>
    </row>
    <row r="13" spans="2:11" ht="15" customHeight="1">
      <c r="B13" s="87"/>
      <c r="C13" s="89"/>
      <c r="D13" s="86" t="s">
        <v>1415</v>
      </c>
      <c r="E13" s="86"/>
      <c r="F13" s="86"/>
      <c r="G13" s="86"/>
      <c r="H13" s="86"/>
      <c r="I13" s="86"/>
      <c r="J13" s="86"/>
      <c r="K13" s="84"/>
    </row>
    <row r="14" spans="2:11" ht="15" customHeight="1">
      <c r="B14" s="87"/>
      <c r="C14" s="89"/>
      <c r="D14" s="86" t="s">
        <v>1245</v>
      </c>
      <c r="E14" s="86"/>
      <c r="F14" s="86"/>
      <c r="G14" s="86"/>
      <c r="H14" s="86"/>
      <c r="I14" s="86"/>
      <c r="J14" s="86"/>
      <c r="K14" s="84"/>
    </row>
    <row r="15" spans="2:11" ht="15" customHeight="1">
      <c r="B15" s="87"/>
      <c r="C15" s="89"/>
      <c r="D15" s="86" t="s">
        <v>1246</v>
      </c>
      <c r="E15" s="86"/>
      <c r="F15" s="86"/>
      <c r="G15" s="86"/>
      <c r="H15" s="86"/>
      <c r="I15" s="86"/>
      <c r="J15" s="86"/>
      <c r="K15" s="84"/>
    </row>
    <row r="16" spans="2:11" ht="15" customHeight="1">
      <c r="B16" s="87"/>
      <c r="C16" s="89"/>
      <c r="D16" s="89"/>
      <c r="E16" s="90" t="s">
        <v>90</v>
      </c>
      <c r="F16" s="86" t="s">
        <v>1247</v>
      </c>
      <c r="G16" s="86"/>
      <c r="H16" s="86"/>
      <c r="I16" s="86"/>
      <c r="J16" s="86"/>
      <c r="K16" s="84"/>
    </row>
    <row r="17" spans="2:11" ht="15" customHeight="1">
      <c r="B17" s="87"/>
      <c r="C17" s="89"/>
      <c r="D17" s="89"/>
      <c r="E17" s="90" t="s">
        <v>1248</v>
      </c>
      <c r="F17" s="86" t="s">
        <v>1249</v>
      </c>
      <c r="G17" s="86"/>
      <c r="H17" s="86"/>
      <c r="I17" s="86"/>
      <c r="J17" s="86"/>
      <c r="K17" s="84"/>
    </row>
    <row r="18" spans="2:11" ht="15" customHeight="1">
      <c r="B18" s="87"/>
      <c r="C18" s="89"/>
      <c r="D18" s="89"/>
      <c r="E18" s="90" t="s">
        <v>1250</v>
      </c>
      <c r="F18" s="86" t="s">
        <v>1251</v>
      </c>
      <c r="G18" s="86"/>
      <c r="H18" s="86"/>
      <c r="I18" s="86"/>
      <c r="J18" s="86"/>
      <c r="K18" s="84"/>
    </row>
    <row r="19" spans="2:11" ht="15" customHeight="1">
      <c r="B19" s="87"/>
      <c r="C19" s="89"/>
      <c r="D19" s="89"/>
      <c r="E19" s="90" t="s">
        <v>101</v>
      </c>
      <c r="F19" s="86" t="s">
        <v>1252</v>
      </c>
      <c r="G19" s="86"/>
      <c r="H19" s="86"/>
      <c r="I19" s="86"/>
      <c r="J19" s="86"/>
      <c r="K19" s="84"/>
    </row>
    <row r="20" spans="2:11" ht="15" customHeight="1">
      <c r="B20" s="87"/>
      <c r="C20" s="89"/>
      <c r="D20" s="89"/>
      <c r="E20" s="90" t="s">
        <v>1253</v>
      </c>
      <c r="F20" s="86" t="s">
        <v>1254</v>
      </c>
      <c r="G20" s="86"/>
      <c r="H20" s="86"/>
      <c r="I20" s="86"/>
      <c r="J20" s="86"/>
      <c r="K20" s="84"/>
    </row>
    <row r="21" spans="2:11" ht="15" customHeight="1">
      <c r="B21" s="87"/>
      <c r="C21" s="89"/>
      <c r="D21" s="89"/>
      <c r="E21" s="90" t="s">
        <v>1255</v>
      </c>
      <c r="F21" s="86" t="s">
        <v>1256</v>
      </c>
      <c r="G21" s="86"/>
      <c r="H21" s="86"/>
      <c r="I21" s="86"/>
      <c r="J21" s="86"/>
      <c r="K21" s="84"/>
    </row>
    <row r="22" spans="2:11" ht="12.75" customHeight="1">
      <c r="B22" s="87"/>
      <c r="C22" s="89"/>
      <c r="D22" s="89"/>
      <c r="E22" s="89"/>
      <c r="F22" s="89"/>
      <c r="G22" s="89"/>
      <c r="H22" s="89"/>
      <c r="I22" s="89"/>
      <c r="J22" s="89"/>
      <c r="K22" s="84"/>
    </row>
    <row r="23" spans="2:11" ht="15" customHeight="1">
      <c r="B23" s="87"/>
      <c r="C23" s="86" t="s">
        <v>1420</v>
      </c>
      <c r="D23" s="86"/>
      <c r="E23" s="86"/>
      <c r="F23" s="86"/>
      <c r="G23" s="86"/>
      <c r="H23" s="86"/>
      <c r="I23" s="86"/>
      <c r="J23" s="86"/>
      <c r="K23" s="84"/>
    </row>
    <row r="24" spans="2:11" ht="15" customHeight="1">
      <c r="B24" s="87"/>
      <c r="C24" s="86" t="s">
        <v>1257</v>
      </c>
      <c r="D24" s="86"/>
      <c r="E24" s="86"/>
      <c r="F24" s="86"/>
      <c r="G24" s="86"/>
      <c r="H24" s="86"/>
      <c r="I24" s="86"/>
      <c r="J24" s="86"/>
      <c r="K24" s="84"/>
    </row>
    <row r="25" spans="2:11" ht="15" customHeight="1">
      <c r="B25" s="87"/>
      <c r="C25" s="88"/>
      <c r="D25" s="86" t="s">
        <v>1416</v>
      </c>
      <c r="E25" s="86"/>
      <c r="F25" s="86"/>
      <c r="G25" s="86"/>
      <c r="H25" s="86"/>
      <c r="I25" s="86"/>
      <c r="J25" s="86"/>
      <c r="K25" s="84"/>
    </row>
    <row r="26" spans="2:11" ht="15" customHeight="1">
      <c r="B26" s="87"/>
      <c r="C26" s="89"/>
      <c r="D26" s="86" t="s">
        <v>1258</v>
      </c>
      <c r="E26" s="86"/>
      <c r="F26" s="86"/>
      <c r="G26" s="86"/>
      <c r="H26" s="86"/>
      <c r="I26" s="86"/>
      <c r="J26" s="86"/>
      <c r="K26" s="84"/>
    </row>
    <row r="27" spans="2:11" ht="12.75" customHeight="1">
      <c r="B27" s="87"/>
      <c r="C27" s="89"/>
      <c r="D27" s="89"/>
      <c r="E27" s="89"/>
      <c r="F27" s="89"/>
      <c r="G27" s="89"/>
      <c r="H27" s="89"/>
      <c r="I27" s="89"/>
      <c r="J27" s="89"/>
      <c r="K27" s="84"/>
    </row>
    <row r="28" spans="2:11" ht="15" customHeight="1">
      <c r="B28" s="87"/>
      <c r="C28" s="89"/>
      <c r="D28" s="86" t="s">
        <v>1417</v>
      </c>
      <c r="E28" s="86"/>
      <c r="F28" s="86"/>
      <c r="G28" s="86"/>
      <c r="H28" s="86"/>
      <c r="I28" s="86"/>
      <c r="J28" s="86"/>
      <c r="K28" s="84"/>
    </row>
    <row r="29" spans="2:11" ht="15" customHeight="1">
      <c r="B29" s="87"/>
      <c r="C29" s="89"/>
      <c r="D29" s="86" t="s">
        <v>1259</v>
      </c>
      <c r="E29" s="86"/>
      <c r="F29" s="86"/>
      <c r="G29" s="86"/>
      <c r="H29" s="86"/>
      <c r="I29" s="86"/>
      <c r="J29" s="86"/>
      <c r="K29" s="84"/>
    </row>
    <row r="30" spans="2:11" ht="12.75" customHeight="1">
      <c r="B30" s="87"/>
      <c r="C30" s="89"/>
      <c r="D30" s="89"/>
      <c r="E30" s="89"/>
      <c r="F30" s="89"/>
      <c r="G30" s="89"/>
      <c r="H30" s="89"/>
      <c r="I30" s="89"/>
      <c r="J30" s="89"/>
      <c r="K30" s="84"/>
    </row>
    <row r="31" spans="2:11" ht="15" customHeight="1">
      <c r="B31" s="87"/>
      <c r="C31" s="89"/>
      <c r="D31" s="86" t="s">
        <v>1418</v>
      </c>
      <c r="E31" s="86"/>
      <c r="F31" s="86"/>
      <c r="G31" s="86"/>
      <c r="H31" s="86"/>
      <c r="I31" s="86"/>
      <c r="J31" s="86"/>
      <c r="K31" s="84"/>
    </row>
    <row r="32" spans="2:11" ht="15" customHeight="1">
      <c r="B32" s="87"/>
      <c r="C32" s="89"/>
      <c r="D32" s="86" t="s">
        <v>1260</v>
      </c>
      <c r="E32" s="86"/>
      <c r="F32" s="86"/>
      <c r="G32" s="86"/>
      <c r="H32" s="86"/>
      <c r="I32" s="86"/>
      <c r="J32" s="86"/>
      <c r="K32" s="84"/>
    </row>
    <row r="33" spans="2:11" ht="15" customHeight="1">
      <c r="B33" s="87"/>
      <c r="C33" s="89"/>
      <c r="D33" s="86" t="s">
        <v>1261</v>
      </c>
      <c r="E33" s="86"/>
      <c r="F33" s="86"/>
      <c r="G33" s="86"/>
      <c r="H33" s="86"/>
      <c r="I33" s="86"/>
      <c r="J33" s="86"/>
      <c r="K33" s="84"/>
    </row>
    <row r="34" spans="2:11" ht="15" customHeight="1">
      <c r="B34" s="87"/>
      <c r="C34" s="89"/>
      <c r="D34" s="88"/>
      <c r="E34" s="91" t="s">
        <v>129</v>
      </c>
      <c r="F34" s="88"/>
      <c r="G34" s="86" t="s">
        <v>1262</v>
      </c>
      <c r="H34" s="86"/>
      <c r="I34" s="86"/>
      <c r="J34" s="86"/>
      <c r="K34" s="84"/>
    </row>
    <row r="35" spans="2:11" ht="30.75" customHeight="1">
      <c r="B35" s="87"/>
      <c r="C35" s="89"/>
      <c r="D35" s="88"/>
      <c r="E35" s="91" t="s">
        <v>1263</v>
      </c>
      <c r="F35" s="88"/>
      <c r="G35" s="86" t="s">
        <v>1264</v>
      </c>
      <c r="H35" s="86"/>
      <c r="I35" s="86"/>
      <c r="J35" s="86"/>
      <c r="K35" s="84"/>
    </row>
    <row r="36" spans="2:11" ht="15" customHeight="1">
      <c r="B36" s="87"/>
      <c r="C36" s="89"/>
      <c r="D36" s="88"/>
      <c r="E36" s="91" t="s">
        <v>64</v>
      </c>
      <c r="F36" s="88"/>
      <c r="G36" s="86" t="s">
        <v>1265</v>
      </c>
      <c r="H36" s="86"/>
      <c r="I36" s="86"/>
      <c r="J36" s="86"/>
      <c r="K36" s="84"/>
    </row>
    <row r="37" spans="2:11" ht="15" customHeight="1">
      <c r="B37" s="87"/>
      <c r="C37" s="89"/>
      <c r="D37" s="88"/>
      <c r="E37" s="91" t="s">
        <v>130</v>
      </c>
      <c r="F37" s="88"/>
      <c r="G37" s="86" t="s">
        <v>1266</v>
      </c>
      <c r="H37" s="86"/>
      <c r="I37" s="86"/>
      <c r="J37" s="86"/>
      <c r="K37" s="84"/>
    </row>
    <row r="38" spans="2:11" ht="15" customHeight="1">
      <c r="B38" s="87"/>
      <c r="C38" s="89"/>
      <c r="D38" s="88"/>
      <c r="E38" s="91" t="s">
        <v>131</v>
      </c>
      <c r="F38" s="88"/>
      <c r="G38" s="86" t="s">
        <v>1267</v>
      </c>
      <c r="H38" s="86"/>
      <c r="I38" s="86"/>
      <c r="J38" s="86"/>
      <c r="K38" s="84"/>
    </row>
    <row r="39" spans="2:11" ht="15" customHeight="1">
      <c r="B39" s="87"/>
      <c r="C39" s="89"/>
      <c r="D39" s="88"/>
      <c r="E39" s="91" t="s">
        <v>132</v>
      </c>
      <c r="F39" s="88"/>
      <c r="G39" s="86" t="s">
        <v>1268</v>
      </c>
      <c r="H39" s="86"/>
      <c r="I39" s="86"/>
      <c r="J39" s="86"/>
      <c r="K39" s="84"/>
    </row>
    <row r="40" spans="2:11" ht="15" customHeight="1">
      <c r="B40" s="87"/>
      <c r="C40" s="89"/>
      <c r="D40" s="88"/>
      <c r="E40" s="91" t="s">
        <v>1269</v>
      </c>
      <c r="F40" s="88"/>
      <c r="G40" s="86" t="s">
        <v>1270</v>
      </c>
      <c r="H40" s="86"/>
      <c r="I40" s="86"/>
      <c r="J40" s="86"/>
      <c r="K40" s="84"/>
    </row>
    <row r="41" spans="2:11" ht="15" customHeight="1">
      <c r="B41" s="87"/>
      <c r="C41" s="89"/>
      <c r="D41" s="88"/>
      <c r="E41" s="91"/>
      <c r="F41" s="88"/>
      <c r="G41" s="86" t="s">
        <v>1271</v>
      </c>
      <c r="H41" s="86"/>
      <c r="I41" s="86"/>
      <c r="J41" s="86"/>
      <c r="K41" s="84"/>
    </row>
    <row r="42" spans="2:11" ht="15" customHeight="1">
      <c r="B42" s="87"/>
      <c r="C42" s="89"/>
      <c r="D42" s="88"/>
      <c r="E42" s="91" t="s">
        <v>1272</v>
      </c>
      <c r="F42" s="88"/>
      <c r="G42" s="86" t="s">
        <v>1273</v>
      </c>
      <c r="H42" s="86"/>
      <c r="I42" s="86"/>
      <c r="J42" s="86"/>
      <c r="K42" s="84"/>
    </row>
    <row r="43" spans="2:11" ht="15" customHeight="1">
      <c r="B43" s="87"/>
      <c r="C43" s="89"/>
      <c r="D43" s="88"/>
      <c r="E43" s="91" t="s">
        <v>134</v>
      </c>
      <c r="F43" s="88"/>
      <c r="G43" s="86" t="s">
        <v>1274</v>
      </c>
      <c r="H43" s="86"/>
      <c r="I43" s="86"/>
      <c r="J43" s="86"/>
      <c r="K43" s="84"/>
    </row>
    <row r="44" spans="2:11" ht="12.75" customHeight="1">
      <c r="B44" s="87"/>
      <c r="C44" s="89"/>
      <c r="D44" s="88"/>
      <c r="E44" s="88"/>
      <c r="F44" s="88"/>
      <c r="G44" s="88"/>
      <c r="H44" s="88"/>
      <c r="I44" s="88"/>
      <c r="J44" s="88"/>
      <c r="K44" s="84"/>
    </row>
    <row r="45" spans="2:11" ht="15" customHeight="1">
      <c r="B45" s="87"/>
      <c r="C45" s="89"/>
      <c r="D45" s="86" t="s">
        <v>1275</v>
      </c>
      <c r="E45" s="86"/>
      <c r="F45" s="86"/>
      <c r="G45" s="86"/>
      <c r="H45" s="86"/>
      <c r="I45" s="86"/>
      <c r="J45" s="86"/>
      <c r="K45" s="84"/>
    </row>
    <row r="46" spans="2:11" ht="15" customHeight="1">
      <c r="B46" s="87"/>
      <c r="C46" s="89"/>
      <c r="D46" s="89"/>
      <c r="E46" s="86" t="s">
        <v>1276</v>
      </c>
      <c r="F46" s="86"/>
      <c r="G46" s="86"/>
      <c r="H46" s="86"/>
      <c r="I46" s="86"/>
      <c r="J46" s="86"/>
      <c r="K46" s="84"/>
    </row>
    <row r="47" spans="2:11" ht="15" customHeight="1">
      <c r="B47" s="87"/>
      <c r="C47" s="89"/>
      <c r="D47" s="89"/>
      <c r="E47" s="86" t="s">
        <v>1277</v>
      </c>
      <c r="F47" s="86"/>
      <c r="G47" s="86"/>
      <c r="H47" s="86"/>
      <c r="I47" s="86"/>
      <c r="J47" s="86"/>
      <c r="K47" s="84"/>
    </row>
    <row r="48" spans="2:11" ht="15" customHeight="1">
      <c r="B48" s="87"/>
      <c r="C48" s="89"/>
      <c r="D48" s="89"/>
      <c r="E48" s="86" t="s">
        <v>1278</v>
      </c>
      <c r="F48" s="86"/>
      <c r="G48" s="86"/>
      <c r="H48" s="86"/>
      <c r="I48" s="86"/>
      <c r="J48" s="86"/>
      <c r="K48" s="84"/>
    </row>
    <row r="49" spans="2:11" ht="15" customHeight="1">
      <c r="B49" s="87"/>
      <c r="C49" s="89"/>
      <c r="D49" s="86" t="s">
        <v>1279</v>
      </c>
      <c r="E49" s="86"/>
      <c r="F49" s="86"/>
      <c r="G49" s="86"/>
      <c r="H49" s="86"/>
      <c r="I49" s="86"/>
      <c r="J49" s="86"/>
      <c r="K49" s="84"/>
    </row>
    <row r="50" spans="2:11" ht="25.5" customHeight="1">
      <c r="B50" s="82"/>
      <c r="C50" s="83" t="s">
        <v>1280</v>
      </c>
      <c r="D50" s="83"/>
      <c r="E50" s="83"/>
      <c r="F50" s="83"/>
      <c r="G50" s="83"/>
      <c r="H50" s="83"/>
      <c r="I50" s="83"/>
      <c r="J50" s="83"/>
      <c r="K50" s="84"/>
    </row>
    <row r="51" spans="2:11" ht="5.25" customHeight="1">
      <c r="B51" s="82"/>
      <c r="C51" s="85"/>
      <c r="D51" s="85"/>
      <c r="E51" s="85"/>
      <c r="F51" s="85"/>
      <c r="G51" s="85"/>
      <c r="H51" s="85"/>
      <c r="I51" s="85"/>
      <c r="J51" s="85"/>
      <c r="K51" s="84"/>
    </row>
    <row r="52" spans="2:11" ht="15" customHeight="1">
      <c r="B52" s="82"/>
      <c r="C52" s="86" t="s">
        <v>1281</v>
      </c>
      <c r="D52" s="86"/>
      <c r="E52" s="86"/>
      <c r="F52" s="86"/>
      <c r="G52" s="86"/>
      <c r="H52" s="86"/>
      <c r="I52" s="86"/>
      <c r="J52" s="86"/>
      <c r="K52" s="84"/>
    </row>
    <row r="53" spans="2:11" ht="15" customHeight="1">
      <c r="B53" s="82"/>
      <c r="C53" s="86" t="s">
        <v>1282</v>
      </c>
      <c r="D53" s="86"/>
      <c r="E53" s="86"/>
      <c r="F53" s="86"/>
      <c r="G53" s="86"/>
      <c r="H53" s="86"/>
      <c r="I53" s="86"/>
      <c r="J53" s="86"/>
      <c r="K53" s="84"/>
    </row>
    <row r="54" spans="2:11" ht="12.75" customHeight="1">
      <c r="B54" s="82"/>
      <c r="C54" s="88"/>
      <c r="D54" s="88"/>
      <c r="E54" s="88"/>
      <c r="F54" s="88"/>
      <c r="G54" s="88"/>
      <c r="H54" s="88"/>
      <c r="I54" s="88"/>
      <c r="J54" s="88"/>
      <c r="K54" s="84"/>
    </row>
    <row r="55" spans="2:11" ht="15" customHeight="1">
      <c r="B55" s="82"/>
      <c r="C55" s="86" t="s">
        <v>1283</v>
      </c>
      <c r="D55" s="86"/>
      <c r="E55" s="86"/>
      <c r="F55" s="86"/>
      <c r="G55" s="86"/>
      <c r="H55" s="86"/>
      <c r="I55" s="86"/>
      <c r="J55" s="86"/>
      <c r="K55" s="84"/>
    </row>
    <row r="56" spans="2:11" ht="15" customHeight="1">
      <c r="B56" s="82"/>
      <c r="C56" s="89"/>
      <c r="D56" s="86" t="s">
        <v>1284</v>
      </c>
      <c r="E56" s="86"/>
      <c r="F56" s="86"/>
      <c r="G56" s="86"/>
      <c r="H56" s="86"/>
      <c r="I56" s="86"/>
      <c r="J56" s="86"/>
      <c r="K56" s="84"/>
    </row>
    <row r="57" spans="2:11" ht="15" customHeight="1">
      <c r="B57" s="82"/>
      <c r="C57" s="89"/>
      <c r="D57" s="86" t="s">
        <v>1285</v>
      </c>
      <c r="E57" s="86"/>
      <c r="F57" s="86"/>
      <c r="G57" s="86"/>
      <c r="H57" s="86"/>
      <c r="I57" s="86"/>
      <c r="J57" s="86"/>
      <c r="K57" s="84"/>
    </row>
    <row r="58" spans="2:11" ht="15" customHeight="1">
      <c r="B58" s="82"/>
      <c r="C58" s="89"/>
      <c r="D58" s="86" t="s">
        <v>1286</v>
      </c>
      <c r="E58" s="86"/>
      <c r="F58" s="86"/>
      <c r="G58" s="86"/>
      <c r="H58" s="86"/>
      <c r="I58" s="86"/>
      <c r="J58" s="86"/>
      <c r="K58" s="84"/>
    </row>
    <row r="59" spans="2:11" ht="15" customHeight="1">
      <c r="B59" s="82"/>
      <c r="C59" s="89"/>
      <c r="D59" s="86" t="s">
        <v>1287</v>
      </c>
      <c r="E59" s="86"/>
      <c r="F59" s="86"/>
      <c r="G59" s="86"/>
      <c r="H59" s="86"/>
      <c r="I59" s="86"/>
      <c r="J59" s="86"/>
      <c r="K59" s="84"/>
    </row>
    <row r="60" spans="2:11" ht="15" customHeight="1">
      <c r="B60" s="82"/>
      <c r="C60" s="89"/>
      <c r="D60" s="92" t="s">
        <v>1288</v>
      </c>
      <c r="E60" s="92"/>
      <c r="F60" s="92"/>
      <c r="G60" s="92"/>
      <c r="H60" s="92"/>
      <c r="I60" s="92"/>
      <c r="J60" s="92"/>
      <c r="K60" s="84"/>
    </row>
    <row r="61" spans="2:11" ht="15" customHeight="1">
      <c r="B61" s="82"/>
      <c r="C61" s="89"/>
      <c r="D61" s="86" t="s">
        <v>1289</v>
      </c>
      <c r="E61" s="86"/>
      <c r="F61" s="86"/>
      <c r="G61" s="86"/>
      <c r="H61" s="86"/>
      <c r="I61" s="86"/>
      <c r="J61" s="86"/>
      <c r="K61" s="84"/>
    </row>
    <row r="62" spans="2:11" ht="12.75" customHeight="1">
      <c r="B62" s="82"/>
      <c r="C62" s="89"/>
      <c r="D62" s="89"/>
      <c r="E62" s="93"/>
      <c r="F62" s="89"/>
      <c r="G62" s="89"/>
      <c r="H62" s="89"/>
      <c r="I62" s="89"/>
      <c r="J62" s="89"/>
      <c r="K62" s="84"/>
    </row>
    <row r="63" spans="2:11" ht="15" customHeight="1">
      <c r="B63" s="82"/>
      <c r="C63" s="89"/>
      <c r="D63" s="86" t="s">
        <v>1290</v>
      </c>
      <c r="E63" s="86"/>
      <c r="F63" s="86"/>
      <c r="G63" s="86"/>
      <c r="H63" s="86"/>
      <c r="I63" s="86"/>
      <c r="J63" s="86"/>
      <c r="K63" s="84"/>
    </row>
    <row r="64" spans="2:11" ht="15" customHeight="1">
      <c r="B64" s="82"/>
      <c r="C64" s="89"/>
      <c r="D64" s="92" t="s">
        <v>1291</v>
      </c>
      <c r="E64" s="92"/>
      <c r="F64" s="92"/>
      <c r="G64" s="92"/>
      <c r="H64" s="92"/>
      <c r="I64" s="92"/>
      <c r="J64" s="92"/>
      <c r="K64" s="84"/>
    </row>
    <row r="65" spans="2:11" ht="15" customHeight="1">
      <c r="B65" s="82"/>
      <c r="C65" s="89"/>
      <c r="D65" s="86" t="s">
        <v>1292</v>
      </c>
      <c r="E65" s="86"/>
      <c r="F65" s="86"/>
      <c r="G65" s="86"/>
      <c r="H65" s="86"/>
      <c r="I65" s="86"/>
      <c r="J65" s="86"/>
      <c r="K65" s="84"/>
    </row>
    <row r="66" spans="2:11" ht="15" customHeight="1">
      <c r="B66" s="82"/>
      <c r="C66" s="89"/>
      <c r="D66" s="86" t="s">
        <v>1293</v>
      </c>
      <c r="E66" s="86"/>
      <c r="F66" s="86"/>
      <c r="G66" s="86"/>
      <c r="H66" s="86"/>
      <c r="I66" s="86"/>
      <c r="J66" s="86"/>
      <c r="K66" s="84"/>
    </row>
    <row r="67" spans="2:11" ht="15" customHeight="1">
      <c r="B67" s="82"/>
      <c r="C67" s="89"/>
      <c r="D67" s="86" t="s">
        <v>1294</v>
      </c>
      <c r="E67" s="86"/>
      <c r="F67" s="86"/>
      <c r="G67" s="86"/>
      <c r="H67" s="86"/>
      <c r="I67" s="86"/>
      <c r="J67" s="86"/>
      <c r="K67" s="84"/>
    </row>
    <row r="68" spans="2:11" ht="15" customHeight="1">
      <c r="B68" s="82"/>
      <c r="C68" s="89"/>
      <c r="D68" s="86" t="s">
        <v>1295</v>
      </c>
      <c r="E68" s="86"/>
      <c r="F68" s="86"/>
      <c r="G68" s="86"/>
      <c r="H68" s="86"/>
      <c r="I68" s="86"/>
      <c r="J68" s="86"/>
      <c r="K68" s="84"/>
    </row>
    <row r="69" spans="2:11" ht="12.75" customHeight="1">
      <c r="B69" s="94"/>
      <c r="C69" s="95"/>
      <c r="D69" s="95"/>
      <c r="E69" s="95"/>
      <c r="F69" s="95"/>
      <c r="G69" s="95"/>
      <c r="H69" s="95"/>
      <c r="I69" s="95"/>
      <c r="J69" s="95"/>
      <c r="K69" s="96"/>
    </row>
    <row r="70" spans="2:10" ht="18.75" customHeight="1">
      <c r="B70" s="97"/>
      <c r="C70" s="97"/>
      <c r="D70" s="97"/>
      <c r="E70" s="97"/>
      <c r="F70" s="97"/>
      <c r="G70" s="97"/>
      <c r="H70" s="97"/>
      <c r="I70" s="97"/>
      <c r="J70" s="97"/>
    </row>
    <row r="71" ht="18.75" customHeight="1"/>
    <row r="72" spans="2:11" ht="7.5" customHeight="1">
      <c r="B72" s="98"/>
      <c r="C72" s="99"/>
      <c r="D72" s="99"/>
      <c r="E72" s="99"/>
      <c r="F72" s="99"/>
      <c r="G72" s="99"/>
      <c r="H72" s="99"/>
      <c r="I72" s="99"/>
      <c r="J72" s="99"/>
      <c r="K72" s="100"/>
    </row>
    <row r="73" spans="2:11" ht="45" customHeight="1">
      <c r="B73" s="101"/>
      <c r="C73" s="102" t="s">
        <v>109</v>
      </c>
      <c r="D73" s="102"/>
      <c r="E73" s="102"/>
      <c r="F73" s="102"/>
      <c r="G73" s="102"/>
      <c r="H73" s="102"/>
      <c r="I73" s="102"/>
      <c r="J73" s="102"/>
      <c r="K73" s="103"/>
    </row>
    <row r="74" spans="2:11" ht="17.25" customHeight="1">
      <c r="B74" s="101"/>
      <c r="C74" s="104" t="s">
        <v>1296</v>
      </c>
      <c r="D74" s="104"/>
      <c r="E74" s="104"/>
      <c r="F74" s="104" t="s">
        <v>1297</v>
      </c>
      <c r="G74" s="105"/>
      <c r="H74" s="104" t="s">
        <v>130</v>
      </c>
      <c r="I74" s="104" t="s">
        <v>68</v>
      </c>
      <c r="J74" s="104" t="s">
        <v>1298</v>
      </c>
      <c r="K74" s="103"/>
    </row>
    <row r="75" spans="2:11" ht="17.25" customHeight="1">
      <c r="B75" s="101"/>
      <c r="C75" s="106" t="s">
        <v>1299</v>
      </c>
      <c r="D75" s="106"/>
      <c r="E75" s="106"/>
      <c r="F75" s="107" t="s">
        <v>1300</v>
      </c>
      <c r="G75" s="108"/>
      <c r="H75" s="106"/>
      <c r="I75" s="106"/>
      <c r="J75" s="106" t="s">
        <v>1301</v>
      </c>
      <c r="K75" s="103"/>
    </row>
    <row r="76" spans="2:11" ht="5.25" customHeight="1">
      <c r="B76" s="101"/>
      <c r="C76" s="109"/>
      <c r="D76" s="109"/>
      <c r="E76" s="109"/>
      <c r="F76" s="109"/>
      <c r="G76" s="110"/>
      <c r="H76" s="109"/>
      <c r="I76" s="109"/>
      <c r="J76" s="109"/>
      <c r="K76" s="103"/>
    </row>
    <row r="77" spans="2:11" ht="15" customHeight="1">
      <c r="B77" s="101"/>
      <c r="C77" s="91" t="s">
        <v>64</v>
      </c>
      <c r="D77" s="109"/>
      <c r="E77" s="109"/>
      <c r="F77" s="111" t="s">
        <v>1302</v>
      </c>
      <c r="G77" s="110"/>
      <c r="H77" s="91" t="s">
        <v>1303</v>
      </c>
      <c r="I77" s="91" t="s">
        <v>1304</v>
      </c>
      <c r="J77" s="91">
        <v>20</v>
      </c>
      <c r="K77" s="103"/>
    </row>
    <row r="78" spans="2:11" ht="15" customHeight="1">
      <c r="B78" s="101"/>
      <c r="C78" s="91" t="s">
        <v>1305</v>
      </c>
      <c r="D78" s="91"/>
      <c r="E78" s="91"/>
      <c r="F78" s="111" t="s">
        <v>1302</v>
      </c>
      <c r="G78" s="110"/>
      <c r="H78" s="91" t="s">
        <v>1306</v>
      </c>
      <c r="I78" s="91" t="s">
        <v>1304</v>
      </c>
      <c r="J78" s="91">
        <v>120</v>
      </c>
      <c r="K78" s="103"/>
    </row>
    <row r="79" spans="2:11" ht="15" customHeight="1">
      <c r="B79" s="112"/>
      <c r="C79" s="91" t="s">
        <v>1307</v>
      </c>
      <c r="D79" s="91"/>
      <c r="E79" s="91"/>
      <c r="F79" s="111" t="s">
        <v>1308</v>
      </c>
      <c r="G79" s="110"/>
      <c r="H79" s="91" t="s">
        <v>1309</v>
      </c>
      <c r="I79" s="91" t="s">
        <v>1304</v>
      </c>
      <c r="J79" s="91">
        <v>50</v>
      </c>
      <c r="K79" s="103"/>
    </row>
    <row r="80" spans="2:11" ht="15" customHeight="1">
      <c r="B80" s="112"/>
      <c r="C80" s="91" t="s">
        <v>1310</v>
      </c>
      <c r="D80" s="91"/>
      <c r="E80" s="91"/>
      <c r="F80" s="111" t="s">
        <v>1302</v>
      </c>
      <c r="G80" s="110"/>
      <c r="H80" s="91" t="s">
        <v>1311</v>
      </c>
      <c r="I80" s="91" t="s">
        <v>1312</v>
      </c>
      <c r="J80" s="91"/>
      <c r="K80" s="103"/>
    </row>
    <row r="81" spans="2:11" ht="15" customHeight="1">
      <c r="B81" s="112"/>
      <c r="C81" s="113" t="s">
        <v>1313</v>
      </c>
      <c r="D81" s="113"/>
      <c r="E81" s="113"/>
      <c r="F81" s="114" t="s">
        <v>1308</v>
      </c>
      <c r="G81" s="113"/>
      <c r="H81" s="113" t="s">
        <v>1314</v>
      </c>
      <c r="I81" s="113" t="s">
        <v>1304</v>
      </c>
      <c r="J81" s="113">
        <v>15</v>
      </c>
      <c r="K81" s="103"/>
    </row>
    <row r="82" spans="2:11" ht="15" customHeight="1">
      <c r="B82" s="112"/>
      <c r="C82" s="113" t="s">
        <v>1315</v>
      </c>
      <c r="D82" s="113"/>
      <c r="E82" s="113"/>
      <c r="F82" s="114" t="s">
        <v>1308</v>
      </c>
      <c r="G82" s="113"/>
      <c r="H82" s="113" t="s">
        <v>1316</v>
      </c>
      <c r="I82" s="113" t="s">
        <v>1304</v>
      </c>
      <c r="J82" s="113">
        <v>15</v>
      </c>
      <c r="K82" s="103"/>
    </row>
    <row r="83" spans="2:11" ht="15" customHeight="1">
      <c r="B83" s="112"/>
      <c r="C83" s="113" t="s">
        <v>1317</v>
      </c>
      <c r="D83" s="113"/>
      <c r="E83" s="113"/>
      <c r="F83" s="114" t="s">
        <v>1308</v>
      </c>
      <c r="G83" s="113"/>
      <c r="H83" s="113" t="s">
        <v>1318</v>
      </c>
      <c r="I83" s="113" t="s">
        <v>1304</v>
      </c>
      <c r="J83" s="113">
        <v>20</v>
      </c>
      <c r="K83" s="103"/>
    </row>
    <row r="84" spans="2:11" ht="15" customHeight="1">
      <c r="B84" s="112"/>
      <c r="C84" s="113" t="s">
        <v>1319</v>
      </c>
      <c r="D84" s="113"/>
      <c r="E84" s="113"/>
      <c r="F84" s="114" t="s">
        <v>1308</v>
      </c>
      <c r="G84" s="113"/>
      <c r="H84" s="113" t="s">
        <v>1320</v>
      </c>
      <c r="I84" s="113" t="s">
        <v>1304</v>
      </c>
      <c r="J84" s="113">
        <v>20</v>
      </c>
      <c r="K84" s="103"/>
    </row>
    <row r="85" spans="2:11" ht="15" customHeight="1">
      <c r="B85" s="112"/>
      <c r="C85" s="91" t="s">
        <v>1321</v>
      </c>
      <c r="D85" s="91"/>
      <c r="E85" s="91"/>
      <c r="F85" s="111" t="s">
        <v>1308</v>
      </c>
      <c r="G85" s="110"/>
      <c r="H85" s="91" t="s">
        <v>1322</v>
      </c>
      <c r="I85" s="91" t="s">
        <v>1304</v>
      </c>
      <c r="J85" s="91">
        <v>50</v>
      </c>
      <c r="K85" s="103"/>
    </row>
    <row r="86" spans="2:11" ht="15" customHeight="1">
      <c r="B86" s="112"/>
      <c r="C86" s="91" t="s">
        <v>1323</v>
      </c>
      <c r="D86" s="91"/>
      <c r="E86" s="91"/>
      <c r="F86" s="111" t="s">
        <v>1308</v>
      </c>
      <c r="G86" s="110"/>
      <c r="H86" s="91" t="s">
        <v>1324</v>
      </c>
      <c r="I86" s="91" t="s">
        <v>1304</v>
      </c>
      <c r="J86" s="91">
        <v>20</v>
      </c>
      <c r="K86" s="103"/>
    </row>
    <row r="87" spans="2:11" ht="15" customHeight="1">
      <c r="B87" s="112"/>
      <c r="C87" s="91" t="s">
        <v>1325</v>
      </c>
      <c r="D87" s="91"/>
      <c r="E87" s="91"/>
      <c r="F87" s="111" t="s">
        <v>1308</v>
      </c>
      <c r="G87" s="110"/>
      <c r="H87" s="91" t="s">
        <v>1326</v>
      </c>
      <c r="I87" s="91" t="s">
        <v>1304</v>
      </c>
      <c r="J87" s="91">
        <v>20</v>
      </c>
      <c r="K87" s="103"/>
    </row>
    <row r="88" spans="2:11" ht="15" customHeight="1">
      <c r="B88" s="112"/>
      <c r="C88" s="91" t="s">
        <v>1327</v>
      </c>
      <c r="D88" s="91"/>
      <c r="E88" s="91"/>
      <c r="F88" s="111" t="s">
        <v>1308</v>
      </c>
      <c r="G88" s="110"/>
      <c r="H88" s="91" t="s">
        <v>1328</v>
      </c>
      <c r="I88" s="91" t="s">
        <v>1304</v>
      </c>
      <c r="J88" s="91">
        <v>50</v>
      </c>
      <c r="K88" s="103"/>
    </row>
    <row r="89" spans="2:11" ht="15" customHeight="1">
      <c r="B89" s="112"/>
      <c r="C89" s="91" t="s">
        <v>1329</v>
      </c>
      <c r="D89" s="91"/>
      <c r="E89" s="91"/>
      <c r="F89" s="111" t="s">
        <v>1308</v>
      </c>
      <c r="G89" s="110"/>
      <c r="H89" s="91" t="s">
        <v>1329</v>
      </c>
      <c r="I89" s="91" t="s">
        <v>1304</v>
      </c>
      <c r="J89" s="91">
        <v>50</v>
      </c>
      <c r="K89" s="103"/>
    </row>
    <row r="90" spans="2:11" ht="15" customHeight="1">
      <c r="B90" s="112"/>
      <c r="C90" s="91" t="s">
        <v>135</v>
      </c>
      <c r="D90" s="91"/>
      <c r="E90" s="91"/>
      <c r="F90" s="111" t="s">
        <v>1308</v>
      </c>
      <c r="G90" s="110"/>
      <c r="H90" s="91" t="s">
        <v>1330</v>
      </c>
      <c r="I90" s="91" t="s">
        <v>1304</v>
      </c>
      <c r="J90" s="91">
        <v>255</v>
      </c>
      <c r="K90" s="103"/>
    </row>
    <row r="91" spans="2:11" ht="15" customHeight="1">
      <c r="B91" s="112"/>
      <c r="C91" s="91" t="s">
        <v>1331</v>
      </c>
      <c r="D91" s="91"/>
      <c r="E91" s="91"/>
      <c r="F91" s="111" t="s">
        <v>1302</v>
      </c>
      <c r="G91" s="110"/>
      <c r="H91" s="91" t="s">
        <v>1332</v>
      </c>
      <c r="I91" s="91" t="s">
        <v>1333</v>
      </c>
      <c r="J91" s="91"/>
      <c r="K91" s="103"/>
    </row>
    <row r="92" spans="2:11" ht="15" customHeight="1">
      <c r="B92" s="112"/>
      <c r="C92" s="91" t="s">
        <v>1334</v>
      </c>
      <c r="D92" s="91"/>
      <c r="E92" s="91"/>
      <c r="F92" s="111" t="s">
        <v>1302</v>
      </c>
      <c r="G92" s="110"/>
      <c r="H92" s="91" t="s">
        <v>1335</v>
      </c>
      <c r="I92" s="91" t="s">
        <v>1336</v>
      </c>
      <c r="J92" s="91"/>
      <c r="K92" s="103"/>
    </row>
    <row r="93" spans="2:11" ht="15" customHeight="1">
      <c r="B93" s="112"/>
      <c r="C93" s="91" t="s">
        <v>1337</v>
      </c>
      <c r="D93" s="91"/>
      <c r="E93" s="91"/>
      <c r="F93" s="111" t="s">
        <v>1302</v>
      </c>
      <c r="G93" s="110"/>
      <c r="H93" s="91" t="s">
        <v>1337</v>
      </c>
      <c r="I93" s="91" t="s">
        <v>1336</v>
      </c>
      <c r="J93" s="91"/>
      <c r="K93" s="103"/>
    </row>
    <row r="94" spans="2:11" ht="15" customHeight="1">
      <c r="B94" s="112"/>
      <c r="C94" s="91" t="s">
        <v>50</v>
      </c>
      <c r="D94" s="91"/>
      <c r="E94" s="91"/>
      <c r="F94" s="111" t="s">
        <v>1302</v>
      </c>
      <c r="G94" s="110"/>
      <c r="H94" s="91" t="s">
        <v>1338</v>
      </c>
      <c r="I94" s="91" t="s">
        <v>1336</v>
      </c>
      <c r="J94" s="91"/>
      <c r="K94" s="103"/>
    </row>
    <row r="95" spans="2:11" ht="15" customHeight="1">
      <c r="B95" s="112"/>
      <c r="C95" s="91" t="s">
        <v>60</v>
      </c>
      <c r="D95" s="91"/>
      <c r="E95" s="91"/>
      <c r="F95" s="111" t="s">
        <v>1302</v>
      </c>
      <c r="G95" s="110"/>
      <c r="H95" s="91" t="s">
        <v>1339</v>
      </c>
      <c r="I95" s="91" t="s">
        <v>1336</v>
      </c>
      <c r="J95" s="91"/>
      <c r="K95" s="103"/>
    </row>
    <row r="96" spans="2:11" ht="15" customHeight="1">
      <c r="B96" s="115"/>
      <c r="C96" s="116"/>
      <c r="D96" s="116"/>
      <c r="E96" s="116"/>
      <c r="F96" s="116"/>
      <c r="G96" s="116"/>
      <c r="H96" s="116"/>
      <c r="I96" s="116"/>
      <c r="J96" s="116"/>
      <c r="K96" s="117"/>
    </row>
    <row r="97" spans="2:11" ht="18.75" customHeight="1">
      <c r="B97" s="118"/>
      <c r="C97" s="119"/>
      <c r="D97" s="119"/>
      <c r="E97" s="119"/>
      <c r="F97" s="119"/>
      <c r="G97" s="119"/>
      <c r="H97" s="119"/>
      <c r="I97" s="119"/>
      <c r="J97" s="119"/>
      <c r="K97" s="118"/>
    </row>
    <row r="98" ht="18.75" customHeight="1"/>
    <row r="99" spans="2:11" ht="7.5" customHeight="1">
      <c r="B99" s="98"/>
      <c r="C99" s="99"/>
      <c r="D99" s="99"/>
      <c r="E99" s="99"/>
      <c r="F99" s="99"/>
      <c r="G99" s="99"/>
      <c r="H99" s="99"/>
      <c r="I99" s="99"/>
      <c r="J99" s="99"/>
      <c r="K99" s="100"/>
    </row>
    <row r="100" spans="2:11" ht="45" customHeight="1">
      <c r="B100" s="101"/>
      <c r="C100" s="102" t="s">
        <v>1340</v>
      </c>
      <c r="D100" s="102"/>
      <c r="E100" s="102"/>
      <c r="F100" s="102"/>
      <c r="G100" s="102"/>
      <c r="H100" s="102"/>
      <c r="I100" s="102"/>
      <c r="J100" s="102"/>
      <c r="K100" s="103"/>
    </row>
    <row r="101" spans="2:11" ht="17.25" customHeight="1">
      <c r="B101" s="101"/>
      <c r="C101" s="104" t="s">
        <v>1296</v>
      </c>
      <c r="D101" s="104"/>
      <c r="E101" s="104"/>
      <c r="F101" s="104" t="s">
        <v>1297</v>
      </c>
      <c r="G101" s="105"/>
      <c r="H101" s="104" t="s">
        <v>130</v>
      </c>
      <c r="I101" s="104" t="s">
        <v>68</v>
      </c>
      <c r="J101" s="104" t="s">
        <v>1298</v>
      </c>
      <c r="K101" s="103"/>
    </row>
    <row r="102" spans="2:11" ht="17.25" customHeight="1">
      <c r="B102" s="101"/>
      <c r="C102" s="106" t="s">
        <v>1299</v>
      </c>
      <c r="D102" s="106"/>
      <c r="E102" s="106"/>
      <c r="F102" s="107" t="s">
        <v>1300</v>
      </c>
      <c r="G102" s="108"/>
      <c r="H102" s="106"/>
      <c r="I102" s="106"/>
      <c r="J102" s="106" t="s">
        <v>1301</v>
      </c>
      <c r="K102" s="103"/>
    </row>
    <row r="103" spans="2:11" ht="5.25" customHeight="1">
      <c r="B103" s="101"/>
      <c r="C103" s="104"/>
      <c r="D103" s="104"/>
      <c r="E103" s="104"/>
      <c r="F103" s="104"/>
      <c r="G103" s="120"/>
      <c r="H103" s="104"/>
      <c r="I103" s="104"/>
      <c r="J103" s="104"/>
      <c r="K103" s="103"/>
    </row>
    <row r="104" spans="2:11" ht="15" customHeight="1">
      <c r="B104" s="101"/>
      <c r="C104" s="91" t="s">
        <v>64</v>
      </c>
      <c r="D104" s="109"/>
      <c r="E104" s="109"/>
      <c r="F104" s="111" t="s">
        <v>1302</v>
      </c>
      <c r="G104" s="120"/>
      <c r="H104" s="91" t="s">
        <v>1341</v>
      </c>
      <c r="I104" s="91" t="s">
        <v>1304</v>
      </c>
      <c r="J104" s="91">
        <v>20</v>
      </c>
      <c r="K104" s="103"/>
    </row>
    <row r="105" spans="2:11" ht="15" customHeight="1">
      <c r="B105" s="101"/>
      <c r="C105" s="91" t="s">
        <v>1305</v>
      </c>
      <c r="D105" s="91"/>
      <c r="E105" s="91"/>
      <c r="F105" s="111" t="s">
        <v>1302</v>
      </c>
      <c r="G105" s="91"/>
      <c r="H105" s="91" t="s">
        <v>1341</v>
      </c>
      <c r="I105" s="91" t="s">
        <v>1304</v>
      </c>
      <c r="J105" s="91">
        <v>120</v>
      </c>
      <c r="K105" s="103"/>
    </row>
    <row r="106" spans="2:11" ht="15" customHeight="1">
      <c r="B106" s="112"/>
      <c r="C106" s="91" t="s">
        <v>1307</v>
      </c>
      <c r="D106" s="91"/>
      <c r="E106" s="91"/>
      <c r="F106" s="111" t="s">
        <v>1308</v>
      </c>
      <c r="G106" s="91"/>
      <c r="H106" s="91" t="s">
        <v>1341</v>
      </c>
      <c r="I106" s="91" t="s">
        <v>1304</v>
      </c>
      <c r="J106" s="91">
        <v>50</v>
      </c>
      <c r="K106" s="103"/>
    </row>
    <row r="107" spans="2:11" ht="15" customHeight="1">
      <c r="B107" s="112"/>
      <c r="C107" s="91" t="s">
        <v>1310</v>
      </c>
      <c r="D107" s="91"/>
      <c r="E107" s="91"/>
      <c r="F107" s="111" t="s">
        <v>1302</v>
      </c>
      <c r="G107" s="91"/>
      <c r="H107" s="91" t="s">
        <v>1341</v>
      </c>
      <c r="I107" s="91" t="s">
        <v>1312</v>
      </c>
      <c r="J107" s="91"/>
      <c r="K107" s="103"/>
    </row>
    <row r="108" spans="2:11" ht="15" customHeight="1">
      <c r="B108" s="112"/>
      <c r="C108" s="91" t="s">
        <v>1321</v>
      </c>
      <c r="D108" s="91"/>
      <c r="E108" s="91"/>
      <c r="F108" s="111" t="s">
        <v>1308</v>
      </c>
      <c r="G108" s="91"/>
      <c r="H108" s="91" t="s">
        <v>1341</v>
      </c>
      <c r="I108" s="91" t="s">
        <v>1304</v>
      </c>
      <c r="J108" s="91">
        <v>50</v>
      </c>
      <c r="K108" s="103"/>
    </row>
    <row r="109" spans="2:11" ht="15" customHeight="1">
      <c r="B109" s="112"/>
      <c r="C109" s="91" t="s">
        <v>1329</v>
      </c>
      <c r="D109" s="91"/>
      <c r="E109" s="91"/>
      <c r="F109" s="111" t="s">
        <v>1308</v>
      </c>
      <c r="G109" s="91"/>
      <c r="H109" s="91" t="s">
        <v>1341</v>
      </c>
      <c r="I109" s="91" t="s">
        <v>1304</v>
      </c>
      <c r="J109" s="91">
        <v>50</v>
      </c>
      <c r="K109" s="103"/>
    </row>
    <row r="110" spans="2:11" ht="15" customHeight="1">
      <c r="B110" s="112"/>
      <c r="C110" s="91" t="s">
        <v>1327</v>
      </c>
      <c r="D110" s="91"/>
      <c r="E110" s="91"/>
      <c r="F110" s="111" t="s">
        <v>1308</v>
      </c>
      <c r="G110" s="91"/>
      <c r="H110" s="91" t="s">
        <v>1341</v>
      </c>
      <c r="I110" s="91" t="s">
        <v>1304</v>
      </c>
      <c r="J110" s="91">
        <v>50</v>
      </c>
      <c r="K110" s="103"/>
    </row>
    <row r="111" spans="2:11" ht="15" customHeight="1">
      <c r="B111" s="112"/>
      <c r="C111" s="91" t="s">
        <v>64</v>
      </c>
      <c r="D111" s="91"/>
      <c r="E111" s="91"/>
      <c r="F111" s="111" t="s">
        <v>1302</v>
      </c>
      <c r="G111" s="91"/>
      <c r="H111" s="91" t="s">
        <v>1342</v>
      </c>
      <c r="I111" s="91" t="s">
        <v>1304</v>
      </c>
      <c r="J111" s="91">
        <v>20</v>
      </c>
      <c r="K111" s="103"/>
    </row>
    <row r="112" spans="2:11" ht="15" customHeight="1">
      <c r="B112" s="112"/>
      <c r="C112" s="91" t="s">
        <v>1343</v>
      </c>
      <c r="D112" s="91"/>
      <c r="E112" s="91"/>
      <c r="F112" s="111" t="s">
        <v>1302</v>
      </c>
      <c r="G112" s="91"/>
      <c r="H112" s="91" t="s">
        <v>1344</v>
      </c>
      <c r="I112" s="91" t="s">
        <v>1304</v>
      </c>
      <c r="J112" s="91">
        <v>120</v>
      </c>
      <c r="K112" s="103"/>
    </row>
    <row r="113" spans="2:11" ht="15" customHeight="1">
      <c r="B113" s="112"/>
      <c r="C113" s="91" t="s">
        <v>50</v>
      </c>
      <c r="D113" s="91"/>
      <c r="E113" s="91"/>
      <c r="F113" s="111" t="s">
        <v>1302</v>
      </c>
      <c r="G113" s="91"/>
      <c r="H113" s="91" t="s">
        <v>1345</v>
      </c>
      <c r="I113" s="91" t="s">
        <v>1336</v>
      </c>
      <c r="J113" s="91"/>
      <c r="K113" s="103"/>
    </row>
    <row r="114" spans="2:11" ht="15" customHeight="1">
      <c r="B114" s="112"/>
      <c r="C114" s="91" t="s">
        <v>60</v>
      </c>
      <c r="D114" s="91"/>
      <c r="E114" s="91"/>
      <c r="F114" s="111" t="s">
        <v>1302</v>
      </c>
      <c r="G114" s="91"/>
      <c r="H114" s="91" t="s">
        <v>1346</v>
      </c>
      <c r="I114" s="91" t="s">
        <v>1336</v>
      </c>
      <c r="J114" s="91"/>
      <c r="K114" s="103"/>
    </row>
    <row r="115" spans="2:11" ht="15" customHeight="1">
      <c r="B115" s="112"/>
      <c r="C115" s="91" t="s">
        <v>68</v>
      </c>
      <c r="D115" s="91"/>
      <c r="E115" s="91"/>
      <c r="F115" s="111" t="s">
        <v>1302</v>
      </c>
      <c r="G115" s="91"/>
      <c r="H115" s="91" t="s">
        <v>1347</v>
      </c>
      <c r="I115" s="91" t="s">
        <v>1348</v>
      </c>
      <c r="J115" s="91"/>
      <c r="K115" s="103"/>
    </row>
    <row r="116" spans="2:11" ht="15" customHeight="1">
      <c r="B116" s="115"/>
      <c r="C116" s="121"/>
      <c r="D116" s="121"/>
      <c r="E116" s="121"/>
      <c r="F116" s="121"/>
      <c r="G116" s="121"/>
      <c r="H116" s="121"/>
      <c r="I116" s="121"/>
      <c r="J116" s="121"/>
      <c r="K116" s="117"/>
    </row>
    <row r="117" spans="2:11" ht="18.75" customHeight="1">
      <c r="B117" s="122"/>
      <c r="C117" s="88"/>
      <c r="D117" s="88"/>
      <c r="E117" s="88"/>
      <c r="F117" s="123"/>
      <c r="G117" s="88"/>
      <c r="H117" s="88"/>
      <c r="I117" s="88"/>
      <c r="J117" s="88"/>
      <c r="K117" s="122"/>
    </row>
    <row r="118" ht="18.75" customHeight="1"/>
    <row r="119" spans="2:11" ht="7.5" customHeight="1">
      <c r="B119" s="124"/>
      <c r="C119" s="125"/>
      <c r="D119" s="125"/>
      <c r="E119" s="125"/>
      <c r="F119" s="125"/>
      <c r="G119" s="125"/>
      <c r="H119" s="125"/>
      <c r="I119" s="125"/>
      <c r="J119" s="125"/>
      <c r="K119" s="126"/>
    </row>
    <row r="120" spans="2:11" ht="45" customHeight="1">
      <c r="B120" s="127"/>
      <c r="C120" s="80" t="s">
        <v>1349</v>
      </c>
      <c r="D120" s="80"/>
      <c r="E120" s="80"/>
      <c r="F120" s="80"/>
      <c r="G120" s="80"/>
      <c r="H120" s="80"/>
      <c r="I120" s="80"/>
      <c r="J120" s="80"/>
      <c r="K120" s="128"/>
    </row>
    <row r="121" spans="2:11" ht="17.25" customHeight="1">
      <c r="B121" s="129"/>
      <c r="C121" s="104" t="s">
        <v>1296</v>
      </c>
      <c r="D121" s="104"/>
      <c r="E121" s="104"/>
      <c r="F121" s="104" t="s">
        <v>1297</v>
      </c>
      <c r="G121" s="105"/>
      <c r="H121" s="104" t="s">
        <v>130</v>
      </c>
      <c r="I121" s="104" t="s">
        <v>68</v>
      </c>
      <c r="J121" s="104" t="s">
        <v>1298</v>
      </c>
      <c r="K121" s="130"/>
    </row>
    <row r="122" spans="2:11" ht="17.25" customHeight="1">
      <c r="B122" s="129"/>
      <c r="C122" s="106" t="s">
        <v>1299</v>
      </c>
      <c r="D122" s="106"/>
      <c r="E122" s="106"/>
      <c r="F122" s="107" t="s">
        <v>1300</v>
      </c>
      <c r="G122" s="108"/>
      <c r="H122" s="106"/>
      <c r="I122" s="106"/>
      <c r="J122" s="106" t="s">
        <v>1301</v>
      </c>
      <c r="K122" s="130"/>
    </row>
    <row r="123" spans="2:11" ht="5.25" customHeight="1">
      <c r="B123" s="131"/>
      <c r="C123" s="109"/>
      <c r="D123" s="109"/>
      <c r="E123" s="109"/>
      <c r="F123" s="109"/>
      <c r="G123" s="91"/>
      <c r="H123" s="109"/>
      <c r="I123" s="109"/>
      <c r="J123" s="109"/>
      <c r="K123" s="132"/>
    </row>
    <row r="124" spans="2:11" ht="15" customHeight="1">
      <c r="B124" s="131"/>
      <c r="C124" s="91" t="s">
        <v>1305</v>
      </c>
      <c r="D124" s="109"/>
      <c r="E124" s="109"/>
      <c r="F124" s="111" t="s">
        <v>1302</v>
      </c>
      <c r="G124" s="91"/>
      <c r="H124" s="91" t="s">
        <v>1341</v>
      </c>
      <c r="I124" s="91" t="s">
        <v>1304</v>
      </c>
      <c r="J124" s="91">
        <v>120</v>
      </c>
      <c r="K124" s="133"/>
    </row>
    <row r="125" spans="2:11" ht="15" customHeight="1">
      <c r="B125" s="131"/>
      <c r="C125" s="91" t="s">
        <v>1350</v>
      </c>
      <c r="D125" s="91"/>
      <c r="E125" s="91"/>
      <c r="F125" s="111" t="s">
        <v>1302</v>
      </c>
      <c r="G125" s="91"/>
      <c r="H125" s="91" t="s">
        <v>1351</v>
      </c>
      <c r="I125" s="91" t="s">
        <v>1304</v>
      </c>
      <c r="J125" s="91" t="s">
        <v>1352</v>
      </c>
      <c r="K125" s="133"/>
    </row>
    <row r="126" spans="2:11" ht="15" customHeight="1">
      <c r="B126" s="131"/>
      <c r="C126" s="91" t="s">
        <v>1255</v>
      </c>
      <c r="D126" s="91"/>
      <c r="E126" s="91"/>
      <c r="F126" s="111" t="s">
        <v>1302</v>
      </c>
      <c r="G126" s="91"/>
      <c r="H126" s="91" t="s">
        <v>1353</v>
      </c>
      <c r="I126" s="91" t="s">
        <v>1304</v>
      </c>
      <c r="J126" s="91" t="s">
        <v>1352</v>
      </c>
      <c r="K126" s="133"/>
    </row>
    <row r="127" spans="2:11" ht="15" customHeight="1">
      <c r="B127" s="131"/>
      <c r="C127" s="91" t="s">
        <v>1313</v>
      </c>
      <c r="D127" s="91"/>
      <c r="E127" s="91"/>
      <c r="F127" s="111" t="s">
        <v>1308</v>
      </c>
      <c r="G127" s="91"/>
      <c r="H127" s="91" t="s">
        <v>1314</v>
      </c>
      <c r="I127" s="91" t="s">
        <v>1304</v>
      </c>
      <c r="J127" s="91">
        <v>15</v>
      </c>
      <c r="K127" s="133"/>
    </row>
    <row r="128" spans="2:11" ht="15" customHeight="1">
      <c r="B128" s="131"/>
      <c r="C128" s="113" t="s">
        <v>1315</v>
      </c>
      <c r="D128" s="113"/>
      <c r="E128" s="113"/>
      <c r="F128" s="114" t="s">
        <v>1308</v>
      </c>
      <c r="G128" s="113"/>
      <c r="H128" s="113" t="s">
        <v>1316</v>
      </c>
      <c r="I128" s="113" t="s">
        <v>1304</v>
      </c>
      <c r="J128" s="113">
        <v>15</v>
      </c>
      <c r="K128" s="133"/>
    </row>
    <row r="129" spans="2:11" ht="15" customHeight="1">
      <c r="B129" s="131"/>
      <c r="C129" s="113" t="s">
        <v>1317</v>
      </c>
      <c r="D129" s="113"/>
      <c r="E129" s="113"/>
      <c r="F129" s="114" t="s">
        <v>1308</v>
      </c>
      <c r="G129" s="113"/>
      <c r="H129" s="113" t="s">
        <v>1318</v>
      </c>
      <c r="I129" s="113" t="s">
        <v>1304</v>
      </c>
      <c r="J129" s="113">
        <v>20</v>
      </c>
      <c r="K129" s="133"/>
    </row>
    <row r="130" spans="2:11" ht="15" customHeight="1">
      <c r="B130" s="131"/>
      <c r="C130" s="113" t="s">
        <v>1319</v>
      </c>
      <c r="D130" s="113"/>
      <c r="E130" s="113"/>
      <c r="F130" s="114" t="s">
        <v>1308</v>
      </c>
      <c r="G130" s="113"/>
      <c r="H130" s="113" t="s">
        <v>1320</v>
      </c>
      <c r="I130" s="113" t="s">
        <v>1304</v>
      </c>
      <c r="J130" s="113">
        <v>20</v>
      </c>
      <c r="K130" s="133"/>
    </row>
    <row r="131" spans="2:11" ht="15" customHeight="1">
      <c r="B131" s="131"/>
      <c r="C131" s="91" t="s">
        <v>1307</v>
      </c>
      <c r="D131" s="91"/>
      <c r="E131" s="91"/>
      <c r="F131" s="111" t="s">
        <v>1308</v>
      </c>
      <c r="G131" s="91"/>
      <c r="H131" s="91" t="s">
        <v>1341</v>
      </c>
      <c r="I131" s="91" t="s">
        <v>1304</v>
      </c>
      <c r="J131" s="91">
        <v>50</v>
      </c>
      <c r="K131" s="133"/>
    </row>
    <row r="132" spans="2:11" ht="15" customHeight="1">
      <c r="B132" s="131"/>
      <c r="C132" s="91" t="s">
        <v>1321</v>
      </c>
      <c r="D132" s="91"/>
      <c r="E132" s="91"/>
      <c r="F132" s="111" t="s">
        <v>1308</v>
      </c>
      <c r="G132" s="91"/>
      <c r="H132" s="91" t="s">
        <v>1341</v>
      </c>
      <c r="I132" s="91" t="s">
        <v>1304</v>
      </c>
      <c r="J132" s="91">
        <v>50</v>
      </c>
      <c r="K132" s="133"/>
    </row>
    <row r="133" spans="2:11" ht="15" customHeight="1">
      <c r="B133" s="131"/>
      <c r="C133" s="91" t="s">
        <v>1327</v>
      </c>
      <c r="D133" s="91"/>
      <c r="E133" s="91"/>
      <c r="F133" s="111" t="s">
        <v>1308</v>
      </c>
      <c r="G133" s="91"/>
      <c r="H133" s="91" t="s">
        <v>1341</v>
      </c>
      <c r="I133" s="91" t="s">
        <v>1304</v>
      </c>
      <c r="J133" s="91">
        <v>50</v>
      </c>
      <c r="K133" s="133"/>
    </row>
    <row r="134" spans="2:11" ht="15" customHeight="1">
      <c r="B134" s="131"/>
      <c r="C134" s="91" t="s">
        <v>1329</v>
      </c>
      <c r="D134" s="91"/>
      <c r="E134" s="91"/>
      <c r="F134" s="111" t="s">
        <v>1308</v>
      </c>
      <c r="G134" s="91"/>
      <c r="H134" s="91" t="s">
        <v>1341</v>
      </c>
      <c r="I134" s="91" t="s">
        <v>1304</v>
      </c>
      <c r="J134" s="91">
        <v>50</v>
      </c>
      <c r="K134" s="133"/>
    </row>
    <row r="135" spans="2:11" ht="15" customHeight="1">
      <c r="B135" s="131"/>
      <c r="C135" s="91" t="s">
        <v>135</v>
      </c>
      <c r="D135" s="91"/>
      <c r="E135" s="91"/>
      <c r="F135" s="111" t="s">
        <v>1308</v>
      </c>
      <c r="G135" s="91"/>
      <c r="H135" s="91" t="s">
        <v>1354</v>
      </c>
      <c r="I135" s="91" t="s">
        <v>1304</v>
      </c>
      <c r="J135" s="91">
        <v>255</v>
      </c>
      <c r="K135" s="133"/>
    </row>
    <row r="136" spans="2:11" ht="15" customHeight="1">
      <c r="B136" s="131"/>
      <c r="C136" s="91" t="s">
        <v>1331</v>
      </c>
      <c r="D136" s="91"/>
      <c r="E136" s="91"/>
      <c r="F136" s="111" t="s">
        <v>1302</v>
      </c>
      <c r="G136" s="91"/>
      <c r="H136" s="91" t="s">
        <v>1355</v>
      </c>
      <c r="I136" s="91" t="s">
        <v>1333</v>
      </c>
      <c r="J136" s="91"/>
      <c r="K136" s="133"/>
    </row>
    <row r="137" spans="2:11" ht="15" customHeight="1">
      <c r="B137" s="131"/>
      <c r="C137" s="91" t="s">
        <v>1334</v>
      </c>
      <c r="D137" s="91"/>
      <c r="E137" s="91"/>
      <c r="F137" s="111" t="s">
        <v>1302</v>
      </c>
      <c r="G137" s="91"/>
      <c r="H137" s="91" t="s">
        <v>1356</v>
      </c>
      <c r="I137" s="91" t="s">
        <v>1336</v>
      </c>
      <c r="J137" s="91"/>
      <c r="K137" s="133"/>
    </row>
    <row r="138" spans="2:11" ht="15" customHeight="1">
      <c r="B138" s="131"/>
      <c r="C138" s="91" t="s">
        <v>1337</v>
      </c>
      <c r="D138" s="91"/>
      <c r="E138" s="91"/>
      <c r="F138" s="111" t="s">
        <v>1302</v>
      </c>
      <c r="G138" s="91"/>
      <c r="H138" s="91" t="s">
        <v>1337</v>
      </c>
      <c r="I138" s="91" t="s">
        <v>1336</v>
      </c>
      <c r="J138" s="91"/>
      <c r="K138" s="133"/>
    </row>
    <row r="139" spans="2:11" ht="15" customHeight="1">
      <c r="B139" s="131"/>
      <c r="C139" s="91" t="s">
        <v>50</v>
      </c>
      <c r="D139" s="91"/>
      <c r="E139" s="91"/>
      <c r="F139" s="111" t="s">
        <v>1302</v>
      </c>
      <c r="G139" s="91"/>
      <c r="H139" s="91" t="s">
        <v>1357</v>
      </c>
      <c r="I139" s="91" t="s">
        <v>1336</v>
      </c>
      <c r="J139" s="91"/>
      <c r="K139" s="133"/>
    </row>
    <row r="140" spans="2:11" ht="15" customHeight="1">
      <c r="B140" s="131"/>
      <c r="C140" s="91" t="s">
        <v>1358</v>
      </c>
      <c r="D140" s="91"/>
      <c r="E140" s="91"/>
      <c r="F140" s="111" t="s">
        <v>1302</v>
      </c>
      <c r="G140" s="91"/>
      <c r="H140" s="91" t="s">
        <v>1359</v>
      </c>
      <c r="I140" s="91" t="s">
        <v>1336</v>
      </c>
      <c r="J140" s="91"/>
      <c r="K140" s="133"/>
    </row>
    <row r="141" spans="2:11" ht="15" customHeight="1">
      <c r="B141" s="134"/>
      <c r="C141" s="135"/>
      <c r="D141" s="135"/>
      <c r="E141" s="135"/>
      <c r="F141" s="135"/>
      <c r="G141" s="135"/>
      <c r="H141" s="135"/>
      <c r="I141" s="135"/>
      <c r="J141" s="135"/>
      <c r="K141" s="136"/>
    </row>
    <row r="142" spans="2:11" ht="18.75" customHeight="1">
      <c r="B142" s="88"/>
      <c r="C142" s="88"/>
      <c r="D142" s="88"/>
      <c r="E142" s="88"/>
      <c r="F142" s="123"/>
      <c r="G142" s="88"/>
      <c r="H142" s="88"/>
      <c r="I142" s="88"/>
      <c r="J142" s="88"/>
      <c r="K142" s="88"/>
    </row>
    <row r="143" ht="18.75" customHeight="1"/>
    <row r="144" spans="2:11" ht="7.5" customHeight="1">
      <c r="B144" s="98"/>
      <c r="C144" s="99"/>
      <c r="D144" s="99"/>
      <c r="E144" s="99"/>
      <c r="F144" s="99"/>
      <c r="G144" s="99"/>
      <c r="H144" s="99"/>
      <c r="I144" s="99"/>
      <c r="J144" s="99"/>
      <c r="K144" s="100"/>
    </row>
    <row r="145" spans="2:11" ht="45" customHeight="1">
      <c r="B145" s="101"/>
      <c r="C145" s="102" t="s">
        <v>1360</v>
      </c>
      <c r="D145" s="102"/>
      <c r="E145" s="102"/>
      <c r="F145" s="102"/>
      <c r="G145" s="102"/>
      <c r="H145" s="102"/>
      <c r="I145" s="102"/>
      <c r="J145" s="102"/>
      <c r="K145" s="103"/>
    </row>
    <row r="146" spans="2:11" ht="17.25" customHeight="1">
      <c r="B146" s="101"/>
      <c r="C146" s="104" t="s">
        <v>1296</v>
      </c>
      <c r="D146" s="104"/>
      <c r="E146" s="104"/>
      <c r="F146" s="104" t="s">
        <v>1297</v>
      </c>
      <c r="G146" s="105"/>
      <c r="H146" s="104" t="s">
        <v>130</v>
      </c>
      <c r="I146" s="104" t="s">
        <v>68</v>
      </c>
      <c r="J146" s="104" t="s">
        <v>1298</v>
      </c>
      <c r="K146" s="103"/>
    </row>
    <row r="147" spans="2:11" ht="17.25" customHeight="1">
      <c r="B147" s="101"/>
      <c r="C147" s="106" t="s">
        <v>1299</v>
      </c>
      <c r="D147" s="106"/>
      <c r="E147" s="106"/>
      <c r="F147" s="107" t="s">
        <v>1300</v>
      </c>
      <c r="G147" s="108"/>
      <c r="H147" s="106"/>
      <c r="I147" s="106"/>
      <c r="J147" s="106" t="s">
        <v>1301</v>
      </c>
      <c r="K147" s="103"/>
    </row>
    <row r="148" spans="2:11" ht="5.25" customHeight="1">
      <c r="B148" s="112"/>
      <c r="C148" s="109"/>
      <c r="D148" s="109"/>
      <c r="E148" s="109"/>
      <c r="F148" s="109"/>
      <c r="G148" s="110"/>
      <c r="H148" s="109"/>
      <c r="I148" s="109"/>
      <c r="J148" s="109"/>
      <c r="K148" s="133"/>
    </row>
    <row r="149" spans="2:11" ht="15" customHeight="1">
      <c r="B149" s="112"/>
      <c r="C149" s="137" t="s">
        <v>1305</v>
      </c>
      <c r="D149" s="91"/>
      <c r="E149" s="91"/>
      <c r="F149" s="138" t="s">
        <v>1302</v>
      </c>
      <c r="G149" s="91"/>
      <c r="H149" s="137" t="s">
        <v>1341</v>
      </c>
      <c r="I149" s="137" t="s">
        <v>1304</v>
      </c>
      <c r="J149" s="137">
        <v>120</v>
      </c>
      <c r="K149" s="133"/>
    </row>
    <row r="150" spans="2:11" ht="15" customHeight="1">
      <c r="B150" s="112"/>
      <c r="C150" s="137" t="s">
        <v>1350</v>
      </c>
      <c r="D150" s="91"/>
      <c r="E150" s="91"/>
      <c r="F150" s="138" t="s">
        <v>1302</v>
      </c>
      <c r="G150" s="91"/>
      <c r="H150" s="137" t="s">
        <v>1361</v>
      </c>
      <c r="I150" s="137" t="s">
        <v>1304</v>
      </c>
      <c r="J150" s="137" t="s">
        <v>1352</v>
      </c>
      <c r="K150" s="133"/>
    </row>
    <row r="151" spans="2:11" ht="15" customHeight="1">
      <c r="B151" s="112"/>
      <c r="C151" s="137" t="s">
        <v>1255</v>
      </c>
      <c r="D151" s="91"/>
      <c r="E151" s="91"/>
      <c r="F151" s="138" t="s">
        <v>1302</v>
      </c>
      <c r="G151" s="91"/>
      <c r="H151" s="137" t="s">
        <v>1362</v>
      </c>
      <c r="I151" s="137" t="s">
        <v>1304</v>
      </c>
      <c r="J151" s="137" t="s">
        <v>1352</v>
      </c>
      <c r="K151" s="133"/>
    </row>
    <row r="152" spans="2:11" ht="15" customHeight="1">
      <c r="B152" s="112"/>
      <c r="C152" s="137" t="s">
        <v>1307</v>
      </c>
      <c r="D152" s="91"/>
      <c r="E152" s="91"/>
      <c r="F152" s="138" t="s">
        <v>1308</v>
      </c>
      <c r="G152" s="91"/>
      <c r="H152" s="137" t="s">
        <v>1341</v>
      </c>
      <c r="I152" s="137" t="s">
        <v>1304</v>
      </c>
      <c r="J152" s="137">
        <v>50</v>
      </c>
      <c r="K152" s="133"/>
    </row>
    <row r="153" spans="2:11" ht="15" customHeight="1">
      <c r="B153" s="112"/>
      <c r="C153" s="137" t="s">
        <v>1310</v>
      </c>
      <c r="D153" s="91"/>
      <c r="E153" s="91"/>
      <c r="F153" s="138" t="s">
        <v>1302</v>
      </c>
      <c r="G153" s="91"/>
      <c r="H153" s="137" t="s">
        <v>1341</v>
      </c>
      <c r="I153" s="137" t="s">
        <v>1312</v>
      </c>
      <c r="J153" s="137"/>
      <c r="K153" s="133"/>
    </row>
    <row r="154" spans="2:11" ht="15" customHeight="1">
      <c r="B154" s="112"/>
      <c r="C154" s="137" t="s">
        <v>1321</v>
      </c>
      <c r="D154" s="91"/>
      <c r="E154" s="91"/>
      <c r="F154" s="138" t="s">
        <v>1308</v>
      </c>
      <c r="G154" s="91"/>
      <c r="H154" s="137" t="s">
        <v>1341</v>
      </c>
      <c r="I154" s="137" t="s">
        <v>1304</v>
      </c>
      <c r="J154" s="137">
        <v>50</v>
      </c>
      <c r="K154" s="133"/>
    </row>
    <row r="155" spans="2:11" ht="15" customHeight="1">
      <c r="B155" s="112"/>
      <c r="C155" s="137" t="s">
        <v>1329</v>
      </c>
      <c r="D155" s="91"/>
      <c r="E155" s="91"/>
      <c r="F155" s="138" t="s">
        <v>1308</v>
      </c>
      <c r="G155" s="91"/>
      <c r="H155" s="137" t="s">
        <v>1341</v>
      </c>
      <c r="I155" s="137" t="s">
        <v>1304</v>
      </c>
      <c r="J155" s="137">
        <v>50</v>
      </c>
      <c r="K155" s="133"/>
    </row>
    <row r="156" spans="2:11" ht="15" customHeight="1">
      <c r="B156" s="112"/>
      <c r="C156" s="137" t="s">
        <v>1327</v>
      </c>
      <c r="D156" s="91"/>
      <c r="E156" s="91"/>
      <c r="F156" s="138" t="s">
        <v>1308</v>
      </c>
      <c r="G156" s="91"/>
      <c r="H156" s="137" t="s">
        <v>1341</v>
      </c>
      <c r="I156" s="137" t="s">
        <v>1304</v>
      </c>
      <c r="J156" s="137">
        <v>50</v>
      </c>
      <c r="K156" s="133"/>
    </row>
    <row r="157" spans="2:11" ht="15" customHeight="1">
      <c r="B157" s="112"/>
      <c r="C157" s="137" t="s">
        <v>115</v>
      </c>
      <c r="D157" s="91"/>
      <c r="E157" s="91"/>
      <c r="F157" s="138" t="s">
        <v>1302</v>
      </c>
      <c r="G157" s="91"/>
      <c r="H157" s="137" t="s">
        <v>1363</v>
      </c>
      <c r="I157" s="137" t="s">
        <v>1304</v>
      </c>
      <c r="J157" s="137" t="s">
        <v>1364</v>
      </c>
      <c r="K157" s="133"/>
    </row>
    <row r="158" spans="2:11" ht="15" customHeight="1">
      <c r="B158" s="112"/>
      <c r="C158" s="137" t="s">
        <v>1365</v>
      </c>
      <c r="D158" s="91"/>
      <c r="E158" s="91"/>
      <c r="F158" s="138" t="s">
        <v>1302</v>
      </c>
      <c r="G158" s="91"/>
      <c r="H158" s="137" t="s">
        <v>1366</v>
      </c>
      <c r="I158" s="137" t="s">
        <v>1336</v>
      </c>
      <c r="J158" s="137"/>
      <c r="K158" s="133"/>
    </row>
    <row r="159" spans="2:11" ht="15" customHeight="1">
      <c r="B159" s="139"/>
      <c r="C159" s="121"/>
      <c r="D159" s="121"/>
      <c r="E159" s="121"/>
      <c r="F159" s="121"/>
      <c r="G159" s="121"/>
      <c r="H159" s="121"/>
      <c r="I159" s="121"/>
      <c r="J159" s="121"/>
      <c r="K159" s="140"/>
    </row>
    <row r="160" spans="2:11" ht="18.75" customHeight="1">
      <c r="B160" s="88"/>
      <c r="C160" s="91"/>
      <c r="D160" s="91"/>
      <c r="E160" s="91"/>
      <c r="F160" s="111"/>
      <c r="G160" s="91"/>
      <c r="H160" s="91"/>
      <c r="I160" s="91"/>
      <c r="J160" s="91"/>
      <c r="K160" s="88"/>
    </row>
    <row r="161" ht="18.75" customHeight="1"/>
    <row r="162" spans="2:11" ht="7.5" customHeight="1">
      <c r="B162" s="75"/>
      <c r="C162" s="76"/>
      <c r="D162" s="76"/>
      <c r="E162" s="76"/>
      <c r="F162" s="76"/>
      <c r="G162" s="76"/>
      <c r="H162" s="76"/>
      <c r="I162" s="76"/>
      <c r="J162" s="76"/>
      <c r="K162" s="77"/>
    </row>
    <row r="163" spans="2:11" ht="45" customHeight="1">
      <c r="B163" s="79"/>
      <c r="C163" s="80" t="s">
        <v>1367</v>
      </c>
      <c r="D163" s="80"/>
      <c r="E163" s="80"/>
      <c r="F163" s="80"/>
      <c r="G163" s="80"/>
      <c r="H163" s="80"/>
      <c r="I163" s="80"/>
      <c r="J163" s="80"/>
      <c r="K163" s="81"/>
    </row>
    <row r="164" spans="2:11" ht="17.25" customHeight="1">
      <c r="B164" s="79"/>
      <c r="C164" s="104" t="s">
        <v>1296</v>
      </c>
      <c r="D164" s="104"/>
      <c r="E164" s="104"/>
      <c r="F164" s="104" t="s">
        <v>1297</v>
      </c>
      <c r="G164" s="141"/>
      <c r="H164" s="142" t="s">
        <v>130</v>
      </c>
      <c r="I164" s="142" t="s">
        <v>68</v>
      </c>
      <c r="J164" s="104" t="s">
        <v>1298</v>
      </c>
      <c r="K164" s="81"/>
    </row>
    <row r="165" spans="2:11" ht="17.25" customHeight="1">
      <c r="B165" s="82"/>
      <c r="C165" s="106" t="s">
        <v>1299</v>
      </c>
      <c r="D165" s="106"/>
      <c r="E165" s="106"/>
      <c r="F165" s="107" t="s">
        <v>1300</v>
      </c>
      <c r="G165" s="143"/>
      <c r="H165" s="144"/>
      <c r="I165" s="144"/>
      <c r="J165" s="106" t="s">
        <v>1301</v>
      </c>
      <c r="K165" s="84"/>
    </row>
    <row r="166" spans="2:11" ht="5.25" customHeight="1">
      <c r="B166" s="112"/>
      <c r="C166" s="109"/>
      <c r="D166" s="109"/>
      <c r="E166" s="109"/>
      <c r="F166" s="109"/>
      <c r="G166" s="110"/>
      <c r="H166" s="109"/>
      <c r="I166" s="109"/>
      <c r="J166" s="109"/>
      <c r="K166" s="133"/>
    </row>
    <row r="167" spans="2:11" ht="15" customHeight="1">
      <c r="B167" s="112"/>
      <c r="C167" s="91" t="s">
        <v>1305</v>
      </c>
      <c r="D167" s="91"/>
      <c r="E167" s="91"/>
      <c r="F167" s="111" t="s">
        <v>1302</v>
      </c>
      <c r="G167" s="91"/>
      <c r="H167" s="91" t="s">
        <v>1341</v>
      </c>
      <c r="I167" s="91" t="s">
        <v>1304</v>
      </c>
      <c r="J167" s="91">
        <v>120</v>
      </c>
      <c r="K167" s="133"/>
    </row>
    <row r="168" spans="2:11" ht="15" customHeight="1">
      <c r="B168" s="112"/>
      <c r="C168" s="91" t="s">
        <v>1350</v>
      </c>
      <c r="D168" s="91"/>
      <c r="E168" s="91"/>
      <c r="F168" s="111" t="s">
        <v>1302</v>
      </c>
      <c r="G168" s="91"/>
      <c r="H168" s="91" t="s">
        <v>1351</v>
      </c>
      <c r="I168" s="91" t="s">
        <v>1304</v>
      </c>
      <c r="J168" s="91" t="s">
        <v>1352</v>
      </c>
      <c r="K168" s="133"/>
    </row>
    <row r="169" spans="2:11" ht="15" customHeight="1">
      <c r="B169" s="112"/>
      <c r="C169" s="91" t="s">
        <v>1255</v>
      </c>
      <c r="D169" s="91"/>
      <c r="E169" s="91"/>
      <c r="F169" s="111" t="s">
        <v>1302</v>
      </c>
      <c r="G169" s="91"/>
      <c r="H169" s="91" t="s">
        <v>1368</v>
      </c>
      <c r="I169" s="91" t="s">
        <v>1304</v>
      </c>
      <c r="J169" s="91" t="s">
        <v>1352</v>
      </c>
      <c r="K169" s="133"/>
    </row>
    <row r="170" spans="2:11" ht="15" customHeight="1">
      <c r="B170" s="112"/>
      <c r="C170" s="91" t="s">
        <v>1307</v>
      </c>
      <c r="D170" s="91"/>
      <c r="E170" s="91"/>
      <c r="F170" s="111" t="s">
        <v>1308</v>
      </c>
      <c r="G170" s="91"/>
      <c r="H170" s="91" t="s">
        <v>1368</v>
      </c>
      <c r="I170" s="91" t="s">
        <v>1304</v>
      </c>
      <c r="J170" s="91">
        <v>50</v>
      </c>
      <c r="K170" s="133"/>
    </row>
    <row r="171" spans="2:11" ht="15" customHeight="1">
      <c r="B171" s="112"/>
      <c r="C171" s="91" t="s">
        <v>1310</v>
      </c>
      <c r="D171" s="91"/>
      <c r="E171" s="91"/>
      <c r="F171" s="111" t="s">
        <v>1302</v>
      </c>
      <c r="G171" s="91"/>
      <c r="H171" s="91" t="s">
        <v>1368</v>
      </c>
      <c r="I171" s="91" t="s">
        <v>1312</v>
      </c>
      <c r="J171" s="91"/>
      <c r="K171" s="133"/>
    </row>
    <row r="172" spans="2:11" ht="15" customHeight="1">
      <c r="B172" s="112"/>
      <c r="C172" s="91" t="s">
        <v>1321</v>
      </c>
      <c r="D172" s="91"/>
      <c r="E172" s="91"/>
      <c r="F172" s="111" t="s">
        <v>1308</v>
      </c>
      <c r="G172" s="91"/>
      <c r="H172" s="91" t="s">
        <v>1368</v>
      </c>
      <c r="I172" s="91" t="s">
        <v>1304</v>
      </c>
      <c r="J172" s="91">
        <v>50</v>
      </c>
      <c r="K172" s="133"/>
    </row>
    <row r="173" spans="2:11" ht="15" customHeight="1">
      <c r="B173" s="112"/>
      <c r="C173" s="91" t="s">
        <v>1329</v>
      </c>
      <c r="D173" s="91"/>
      <c r="E173" s="91"/>
      <c r="F173" s="111" t="s">
        <v>1308</v>
      </c>
      <c r="G173" s="91"/>
      <c r="H173" s="91" t="s">
        <v>1368</v>
      </c>
      <c r="I173" s="91" t="s">
        <v>1304</v>
      </c>
      <c r="J173" s="91">
        <v>50</v>
      </c>
      <c r="K173" s="133"/>
    </row>
    <row r="174" spans="2:11" ht="15" customHeight="1">
      <c r="B174" s="112"/>
      <c r="C174" s="91" t="s">
        <v>1327</v>
      </c>
      <c r="D174" s="91"/>
      <c r="E174" s="91"/>
      <c r="F174" s="111" t="s">
        <v>1308</v>
      </c>
      <c r="G174" s="91"/>
      <c r="H174" s="91" t="s">
        <v>1368</v>
      </c>
      <c r="I174" s="91" t="s">
        <v>1304</v>
      </c>
      <c r="J174" s="91">
        <v>50</v>
      </c>
      <c r="K174" s="133"/>
    </row>
    <row r="175" spans="2:11" ht="15" customHeight="1">
      <c r="B175" s="112"/>
      <c r="C175" s="91" t="s">
        <v>129</v>
      </c>
      <c r="D175" s="91"/>
      <c r="E175" s="91"/>
      <c r="F175" s="111" t="s">
        <v>1302</v>
      </c>
      <c r="G175" s="91"/>
      <c r="H175" s="91" t="s">
        <v>1369</v>
      </c>
      <c r="I175" s="91" t="s">
        <v>1370</v>
      </c>
      <c r="J175" s="91"/>
      <c r="K175" s="133"/>
    </row>
    <row r="176" spans="2:11" ht="15" customHeight="1">
      <c r="B176" s="112"/>
      <c r="C176" s="91" t="s">
        <v>68</v>
      </c>
      <c r="D176" s="91"/>
      <c r="E176" s="91"/>
      <c r="F176" s="111" t="s">
        <v>1302</v>
      </c>
      <c r="G176" s="91"/>
      <c r="H176" s="91" t="s">
        <v>1371</v>
      </c>
      <c r="I176" s="91" t="s">
        <v>1372</v>
      </c>
      <c r="J176" s="91">
        <v>1</v>
      </c>
      <c r="K176" s="133"/>
    </row>
    <row r="177" spans="2:11" ht="15" customHeight="1">
      <c r="B177" s="112"/>
      <c r="C177" s="91" t="s">
        <v>64</v>
      </c>
      <c r="D177" s="91"/>
      <c r="E177" s="91"/>
      <c r="F177" s="111" t="s">
        <v>1302</v>
      </c>
      <c r="G177" s="91"/>
      <c r="H177" s="91" t="s">
        <v>1373</v>
      </c>
      <c r="I177" s="91" t="s">
        <v>1304</v>
      </c>
      <c r="J177" s="91">
        <v>20</v>
      </c>
      <c r="K177" s="133"/>
    </row>
    <row r="178" spans="2:11" ht="15" customHeight="1">
      <c r="B178" s="112"/>
      <c r="C178" s="91" t="s">
        <v>130</v>
      </c>
      <c r="D178" s="91"/>
      <c r="E178" s="91"/>
      <c r="F178" s="111" t="s">
        <v>1302</v>
      </c>
      <c r="G178" s="91"/>
      <c r="H178" s="91" t="s">
        <v>1374</v>
      </c>
      <c r="I178" s="91" t="s">
        <v>1304</v>
      </c>
      <c r="J178" s="91">
        <v>255</v>
      </c>
      <c r="K178" s="133"/>
    </row>
    <row r="179" spans="2:11" ht="15" customHeight="1">
      <c r="B179" s="112"/>
      <c r="C179" s="91" t="s">
        <v>131</v>
      </c>
      <c r="D179" s="91"/>
      <c r="E179" s="91"/>
      <c r="F179" s="111" t="s">
        <v>1302</v>
      </c>
      <c r="G179" s="91"/>
      <c r="H179" s="91" t="s">
        <v>1267</v>
      </c>
      <c r="I179" s="91" t="s">
        <v>1304</v>
      </c>
      <c r="J179" s="91">
        <v>10</v>
      </c>
      <c r="K179" s="133"/>
    </row>
    <row r="180" spans="2:11" ht="15" customHeight="1">
      <c r="B180" s="112"/>
      <c r="C180" s="91" t="s">
        <v>132</v>
      </c>
      <c r="D180" s="91"/>
      <c r="E180" s="91"/>
      <c r="F180" s="111" t="s">
        <v>1302</v>
      </c>
      <c r="G180" s="91"/>
      <c r="H180" s="91" t="s">
        <v>1375</v>
      </c>
      <c r="I180" s="91" t="s">
        <v>1336</v>
      </c>
      <c r="J180" s="91"/>
      <c r="K180" s="133"/>
    </row>
    <row r="181" spans="2:11" ht="15" customHeight="1">
      <c r="B181" s="112"/>
      <c r="C181" s="91" t="s">
        <v>1376</v>
      </c>
      <c r="D181" s="91"/>
      <c r="E181" s="91"/>
      <c r="F181" s="111" t="s">
        <v>1302</v>
      </c>
      <c r="G181" s="91"/>
      <c r="H181" s="91" t="s">
        <v>1377</v>
      </c>
      <c r="I181" s="91" t="s">
        <v>1336</v>
      </c>
      <c r="J181" s="91"/>
      <c r="K181" s="133"/>
    </row>
    <row r="182" spans="2:11" ht="15" customHeight="1">
      <c r="B182" s="112"/>
      <c r="C182" s="91" t="s">
        <v>1365</v>
      </c>
      <c r="D182" s="91"/>
      <c r="E182" s="91"/>
      <c r="F182" s="111" t="s">
        <v>1302</v>
      </c>
      <c r="G182" s="91"/>
      <c r="H182" s="91" t="s">
        <v>1378</v>
      </c>
      <c r="I182" s="91" t="s">
        <v>1336</v>
      </c>
      <c r="J182" s="91"/>
      <c r="K182" s="133"/>
    </row>
    <row r="183" spans="2:11" ht="15" customHeight="1">
      <c r="B183" s="112"/>
      <c r="C183" s="91" t="s">
        <v>134</v>
      </c>
      <c r="D183" s="91"/>
      <c r="E183" s="91"/>
      <c r="F183" s="111" t="s">
        <v>1308</v>
      </c>
      <c r="G183" s="91"/>
      <c r="H183" s="91" t="s">
        <v>1379</v>
      </c>
      <c r="I183" s="91" t="s">
        <v>1304</v>
      </c>
      <c r="J183" s="91">
        <v>50</v>
      </c>
      <c r="K183" s="133"/>
    </row>
    <row r="184" spans="2:11" ht="15" customHeight="1">
      <c r="B184" s="112"/>
      <c r="C184" s="91" t="s">
        <v>1380</v>
      </c>
      <c r="D184" s="91"/>
      <c r="E184" s="91"/>
      <c r="F184" s="111" t="s">
        <v>1308</v>
      </c>
      <c r="G184" s="91"/>
      <c r="H184" s="91" t="s">
        <v>1381</v>
      </c>
      <c r="I184" s="91" t="s">
        <v>1382</v>
      </c>
      <c r="J184" s="91"/>
      <c r="K184" s="133"/>
    </row>
    <row r="185" spans="2:11" ht="15" customHeight="1">
      <c r="B185" s="112"/>
      <c r="C185" s="91" t="s">
        <v>1383</v>
      </c>
      <c r="D185" s="91"/>
      <c r="E185" s="91"/>
      <c r="F185" s="111" t="s">
        <v>1308</v>
      </c>
      <c r="G185" s="91"/>
      <c r="H185" s="91" t="s">
        <v>1384</v>
      </c>
      <c r="I185" s="91" t="s">
        <v>1382</v>
      </c>
      <c r="J185" s="91"/>
      <c r="K185" s="133"/>
    </row>
    <row r="186" spans="2:11" ht="15" customHeight="1">
      <c r="B186" s="112"/>
      <c r="C186" s="91" t="s">
        <v>1385</v>
      </c>
      <c r="D186" s="91"/>
      <c r="E186" s="91"/>
      <c r="F186" s="111" t="s">
        <v>1308</v>
      </c>
      <c r="G186" s="91"/>
      <c r="H186" s="91" t="s">
        <v>1386</v>
      </c>
      <c r="I186" s="91" t="s">
        <v>1382</v>
      </c>
      <c r="J186" s="91"/>
      <c r="K186" s="133"/>
    </row>
    <row r="187" spans="2:11" ht="15" customHeight="1">
      <c r="B187" s="112"/>
      <c r="C187" s="97" t="s">
        <v>1387</v>
      </c>
      <c r="D187" s="91"/>
      <c r="E187" s="91"/>
      <c r="F187" s="111" t="s">
        <v>1308</v>
      </c>
      <c r="G187" s="91"/>
      <c r="H187" s="91" t="s">
        <v>1388</v>
      </c>
      <c r="I187" s="91" t="s">
        <v>1389</v>
      </c>
      <c r="J187" s="145" t="s">
        <v>1390</v>
      </c>
      <c r="K187" s="133"/>
    </row>
    <row r="188" spans="2:11" ht="15" customHeight="1">
      <c r="B188" s="112"/>
      <c r="C188" s="97" t="s">
        <v>54</v>
      </c>
      <c r="D188" s="91"/>
      <c r="E188" s="91"/>
      <c r="F188" s="111" t="s">
        <v>1302</v>
      </c>
      <c r="G188" s="91"/>
      <c r="H188" s="88" t="s">
        <v>1391</v>
      </c>
      <c r="I188" s="91" t="s">
        <v>1392</v>
      </c>
      <c r="J188" s="91"/>
      <c r="K188" s="133"/>
    </row>
    <row r="189" spans="2:11" ht="15" customHeight="1">
      <c r="B189" s="112"/>
      <c r="C189" s="97" t="s">
        <v>1393</v>
      </c>
      <c r="D189" s="91"/>
      <c r="E189" s="91"/>
      <c r="F189" s="111" t="s">
        <v>1302</v>
      </c>
      <c r="G189" s="91"/>
      <c r="H189" s="91" t="s">
        <v>1394</v>
      </c>
      <c r="I189" s="91" t="s">
        <v>1336</v>
      </c>
      <c r="J189" s="91"/>
      <c r="K189" s="133"/>
    </row>
    <row r="190" spans="2:11" ht="15" customHeight="1">
      <c r="B190" s="112"/>
      <c r="C190" s="97" t="s">
        <v>1395</v>
      </c>
      <c r="D190" s="91"/>
      <c r="E190" s="91"/>
      <c r="F190" s="111" t="s">
        <v>1302</v>
      </c>
      <c r="G190" s="91"/>
      <c r="H190" s="91" t="s">
        <v>1396</v>
      </c>
      <c r="I190" s="91" t="s">
        <v>1336</v>
      </c>
      <c r="J190" s="91"/>
      <c r="K190" s="133"/>
    </row>
    <row r="191" spans="2:11" ht="15" customHeight="1">
      <c r="B191" s="112"/>
      <c r="C191" s="97" t="s">
        <v>1397</v>
      </c>
      <c r="D191" s="91"/>
      <c r="E191" s="91"/>
      <c r="F191" s="111" t="s">
        <v>1308</v>
      </c>
      <c r="G191" s="91"/>
      <c r="H191" s="91" t="s">
        <v>1398</v>
      </c>
      <c r="I191" s="91" t="s">
        <v>1336</v>
      </c>
      <c r="J191" s="91"/>
      <c r="K191" s="133"/>
    </row>
    <row r="192" spans="2:11" ht="15" customHeight="1">
      <c r="B192" s="139"/>
      <c r="C192" s="146"/>
      <c r="D192" s="121"/>
      <c r="E192" s="121"/>
      <c r="F192" s="121"/>
      <c r="G192" s="121"/>
      <c r="H192" s="121"/>
      <c r="I192" s="121"/>
      <c r="J192" s="121"/>
      <c r="K192" s="140"/>
    </row>
    <row r="193" spans="2:11" ht="18.75" customHeight="1">
      <c r="B193" s="88"/>
      <c r="C193" s="91"/>
      <c r="D193" s="91"/>
      <c r="E193" s="91"/>
      <c r="F193" s="111"/>
      <c r="G193" s="91"/>
      <c r="H193" s="91"/>
      <c r="I193" s="91"/>
      <c r="J193" s="91"/>
      <c r="K193" s="88"/>
    </row>
    <row r="194" spans="2:11" ht="18.75" customHeight="1">
      <c r="B194" s="88"/>
      <c r="C194" s="91"/>
      <c r="D194" s="91"/>
      <c r="E194" s="91"/>
      <c r="F194" s="111"/>
      <c r="G194" s="91"/>
      <c r="H194" s="91"/>
      <c r="I194" s="91"/>
      <c r="J194" s="91"/>
      <c r="K194" s="88"/>
    </row>
    <row r="195" ht="18.75" customHeight="1"/>
    <row r="196" spans="2:11" ht="12.75">
      <c r="B196" s="75"/>
      <c r="C196" s="76"/>
      <c r="D196" s="76"/>
      <c r="E196" s="76"/>
      <c r="F196" s="76"/>
      <c r="G196" s="76"/>
      <c r="H196" s="76"/>
      <c r="I196" s="76"/>
      <c r="J196" s="76"/>
      <c r="K196" s="77"/>
    </row>
    <row r="197" spans="2:11" ht="20.25">
      <c r="B197" s="79"/>
      <c r="C197" s="80" t="s">
        <v>1399</v>
      </c>
      <c r="D197" s="80"/>
      <c r="E197" s="80"/>
      <c r="F197" s="80"/>
      <c r="G197" s="80"/>
      <c r="H197" s="80"/>
      <c r="I197" s="80"/>
      <c r="J197" s="80"/>
      <c r="K197" s="81"/>
    </row>
    <row r="198" spans="2:11" ht="25.5" customHeight="1">
      <c r="B198" s="79"/>
      <c r="C198" s="147" t="s">
        <v>1400</v>
      </c>
      <c r="D198" s="147"/>
      <c r="E198" s="147"/>
      <c r="F198" s="147" t="s">
        <v>1401</v>
      </c>
      <c r="G198" s="148"/>
      <c r="H198" s="149" t="s">
        <v>1402</v>
      </c>
      <c r="I198" s="149"/>
      <c r="J198" s="149"/>
      <c r="K198" s="81"/>
    </row>
    <row r="199" spans="2:11" ht="5.25" customHeight="1">
      <c r="B199" s="112"/>
      <c r="C199" s="109"/>
      <c r="D199" s="109"/>
      <c r="E199" s="109"/>
      <c r="F199" s="109"/>
      <c r="G199" s="91"/>
      <c r="H199" s="109"/>
      <c r="I199" s="109"/>
      <c r="J199" s="109"/>
      <c r="K199" s="133"/>
    </row>
    <row r="200" spans="2:11" ht="15" customHeight="1">
      <c r="B200" s="112"/>
      <c r="C200" s="91" t="s">
        <v>1392</v>
      </c>
      <c r="D200" s="91"/>
      <c r="E200" s="91"/>
      <c r="F200" s="111" t="s">
        <v>55</v>
      </c>
      <c r="G200" s="91"/>
      <c r="H200" s="150" t="s">
        <v>1403</v>
      </c>
      <c r="I200" s="150"/>
      <c r="J200" s="150"/>
      <c r="K200" s="133"/>
    </row>
    <row r="201" spans="2:11" ht="15" customHeight="1">
      <c r="B201" s="112"/>
      <c r="C201" s="118"/>
      <c r="D201" s="91"/>
      <c r="E201" s="91"/>
      <c r="F201" s="111" t="s">
        <v>56</v>
      </c>
      <c r="G201" s="91"/>
      <c r="H201" s="150" t="s">
        <v>1404</v>
      </c>
      <c r="I201" s="150"/>
      <c r="J201" s="150"/>
      <c r="K201" s="133"/>
    </row>
    <row r="202" spans="2:11" ht="15" customHeight="1">
      <c r="B202" s="112"/>
      <c r="C202" s="118"/>
      <c r="D202" s="91"/>
      <c r="E202" s="91"/>
      <c r="F202" s="111" t="s">
        <v>59</v>
      </c>
      <c r="G202" s="91"/>
      <c r="H202" s="150" t="s">
        <v>1405</v>
      </c>
      <c r="I202" s="150"/>
      <c r="J202" s="150"/>
      <c r="K202" s="133"/>
    </row>
    <row r="203" spans="2:11" ht="15" customHeight="1">
      <c r="B203" s="112"/>
      <c r="C203" s="91"/>
      <c r="D203" s="91"/>
      <c r="E203" s="91"/>
      <c r="F203" s="111" t="s">
        <v>57</v>
      </c>
      <c r="G203" s="91"/>
      <c r="H203" s="150" t="s">
        <v>1406</v>
      </c>
      <c r="I203" s="150"/>
      <c r="J203" s="150"/>
      <c r="K203" s="133"/>
    </row>
    <row r="204" spans="2:11" ht="15" customHeight="1">
      <c r="B204" s="112"/>
      <c r="C204" s="91"/>
      <c r="D204" s="91"/>
      <c r="E204" s="91"/>
      <c r="F204" s="111" t="s">
        <v>58</v>
      </c>
      <c r="G204" s="91"/>
      <c r="H204" s="150" t="s">
        <v>1407</v>
      </c>
      <c r="I204" s="150"/>
      <c r="J204" s="150"/>
      <c r="K204" s="133"/>
    </row>
    <row r="205" spans="2:11" ht="15" customHeight="1">
      <c r="B205" s="112"/>
      <c r="C205" s="91"/>
      <c r="D205" s="91"/>
      <c r="E205" s="91"/>
      <c r="F205" s="111"/>
      <c r="G205" s="91"/>
      <c r="H205" s="91"/>
      <c r="I205" s="91"/>
      <c r="J205" s="91"/>
      <c r="K205" s="133"/>
    </row>
    <row r="206" spans="2:11" ht="15" customHeight="1">
      <c r="B206" s="112"/>
      <c r="C206" s="91" t="s">
        <v>1348</v>
      </c>
      <c r="D206" s="91"/>
      <c r="E206" s="91"/>
      <c r="F206" s="111" t="s">
        <v>90</v>
      </c>
      <c r="G206" s="91"/>
      <c r="H206" s="150" t="s">
        <v>1408</v>
      </c>
      <c r="I206" s="150"/>
      <c r="J206" s="150"/>
      <c r="K206" s="133"/>
    </row>
    <row r="207" spans="2:11" ht="15" customHeight="1">
      <c r="B207" s="112"/>
      <c r="C207" s="118"/>
      <c r="D207" s="91"/>
      <c r="E207" s="91"/>
      <c r="F207" s="111" t="s">
        <v>1250</v>
      </c>
      <c r="G207" s="91"/>
      <c r="H207" s="150" t="s">
        <v>1251</v>
      </c>
      <c r="I207" s="150"/>
      <c r="J207" s="150"/>
      <c r="K207" s="133"/>
    </row>
    <row r="208" spans="2:11" ht="15" customHeight="1">
      <c r="B208" s="112"/>
      <c r="C208" s="91"/>
      <c r="D208" s="91"/>
      <c r="E208" s="91"/>
      <c r="F208" s="111" t="s">
        <v>1248</v>
      </c>
      <c r="G208" s="91"/>
      <c r="H208" s="150" t="s">
        <v>1409</v>
      </c>
      <c r="I208" s="150"/>
      <c r="J208" s="150"/>
      <c r="K208" s="133"/>
    </row>
    <row r="209" spans="2:11" ht="15" customHeight="1">
      <c r="B209" s="151"/>
      <c r="C209" s="118"/>
      <c r="D209" s="118"/>
      <c r="E209" s="118"/>
      <c r="F209" s="111" t="s">
        <v>101</v>
      </c>
      <c r="G209" s="97"/>
      <c r="H209" s="152" t="s">
        <v>1252</v>
      </c>
      <c r="I209" s="152"/>
      <c r="J209" s="152"/>
      <c r="K209" s="153"/>
    </row>
    <row r="210" spans="2:11" ht="15" customHeight="1">
      <c r="B210" s="151"/>
      <c r="C210" s="118"/>
      <c r="D210" s="118"/>
      <c r="E210" s="118"/>
      <c r="F210" s="111" t="s">
        <v>1253</v>
      </c>
      <c r="G210" s="97"/>
      <c r="H210" s="152" t="s">
        <v>1235</v>
      </c>
      <c r="I210" s="152"/>
      <c r="J210" s="152"/>
      <c r="K210" s="153"/>
    </row>
    <row r="211" spans="2:11" ht="15" customHeight="1">
      <c r="B211" s="151"/>
      <c r="C211" s="118"/>
      <c r="D211" s="118"/>
      <c r="E211" s="118"/>
      <c r="F211" s="154"/>
      <c r="G211" s="97"/>
      <c r="H211" s="155"/>
      <c r="I211" s="155"/>
      <c r="J211" s="155"/>
      <c r="K211" s="153"/>
    </row>
    <row r="212" spans="2:11" ht="15" customHeight="1">
      <c r="B212" s="151"/>
      <c r="C212" s="91" t="s">
        <v>1372</v>
      </c>
      <c r="D212" s="118"/>
      <c r="E212" s="118"/>
      <c r="F212" s="111">
        <v>1</v>
      </c>
      <c r="G212" s="97"/>
      <c r="H212" s="152" t="s">
        <v>1410</v>
      </c>
      <c r="I212" s="152"/>
      <c r="J212" s="152"/>
      <c r="K212" s="153"/>
    </row>
    <row r="213" spans="2:11" ht="15" customHeight="1">
      <c r="B213" s="151"/>
      <c r="C213" s="118"/>
      <c r="D213" s="118"/>
      <c r="E213" s="118"/>
      <c r="F213" s="111">
        <v>2</v>
      </c>
      <c r="G213" s="97"/>
      <c r="H213" s="152" t="s">
        <v>1411</v>
      </c>
      <c r="I213" s="152"/>
      <c r="J213" s="152"/>
      <c r="K213" s="153"/>
    </row>
    <row r="214" spans="2:11" ht="15" customHeight="1">
      <c r="B214" s="151"/>
      <c r="C214" s="118"/>
      <c r="D214" s="118"/>
      <c r="E214" s="118"/>
      <c r="F214" s="111">
        <v>3</v>
      </c>
      <c r="G214" s="97"/>
      <c r="H214" s="152" t="s">
        <v>1412</v>
      </c>
      <c r="I214" s="152"/>
      <c r="J214" s="152"/>
      <c r="K214" s="153"/>
    </row>
    <row r="215" spans="2:11" ht="15" customHeight="1">
      <c r="B215" s="151"/>
      <c r="C215" s="118"/>
      <c r="D215" s="118"/>
      <c r="E215" s="118"/>
      <c r="F215" s="111">
        <v>4</v>
      </c>
      <c r="G215" s="97"/>
      <c r="H215" s="152" t="s">
        <v>1413</v>
      </c>
      <c r="I215" s="152"/>
      <c r="J215" s="152"/>
      <c r="K215" s="153"/>
    </row>
    <row r="216" spans="2:11" ht="12.75" customHeight="1">
      <c r="B216" s="156"/>
      <c r="C216" s="146"/>
      <c r="D216" s="146"/>
      <c r="E216" s="146"/>
      <c r="F216" s="146"/>
      <c r="G216" s="146"/>
      <c r="H216" s="146"/>
      <c r="I216" s="146"/>
      <c r="J216" s="146"/>
      <c r="K216" s="157"/>
    </row>
  </sheetData>
  <sheetProtection password="C708" sheet="1"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06:J206"/>
    <mergeCell ref="H204:J204"/>
    <mergeCell ref="H202:J202"/>
    <mergeCell ref="H198:J198"/>
    <mergeCell ref="C163:J163"/>
    <mergeCell ref="C120:J120"/>
    <mergeCell ref="C145:J145"/>
    <mergeCell ref="C197:J197"/>
    <mergeCell ref="H215:J215"/>
    <mergeCell ref="H213:J213"/>
    <mergeCell ref="H210:J210"/>
    <mergeCell ref="H209:J209"/>
    <mergeCell ref="H207:J207"/>
    <mergeCell ref="D65:J65"/>
    <mergeCell ref="C100:J100"/>
    <mergeCell ref="D61:J61"/>
    <mergeCell ref="D67:J67"/>
    <mergeCell ref="D68:J68"/>
    <mergeCell ref="C73:J73"/>
    <mergeCell ref="C52:J52"/>
    <mergeCell ref="C53:J53"/>
    <mergeCell ref="C55:J55"/>
    <mergeCell ref="D56:J56"/>
    <mergeCell ref="D57:J57"/>
    <mergeCell ref="H200:J200"/>
    <mergeCell ref="D60:J60"/>
    <mergeCell ref="D63:J63"/>
    <mergeCell ref="D64:J64"/>
    <mergeCell ref="D66:J66"/>
    <mergeCell ref="D58:J58"/>
    <mergeCell ref="D59:J59"/>
    <mergeCell ref="C50:J50"/>
    <mergeCell ref="G38:J38"/>
    <mergeCell ref="G39:J39"/>
    <mergeCell ref="G40:J40"/>
    <mergeCell ref="G41:J41"/>
    <mergeCell ref="G42:J42"/>
    <mergeCell ref="G43:J43"/>
    <mergeCell ref="D45:J45"/>
    <mergeCell ref="D33:J33"/>
    <mergeCell ref="G34:J34"/>
    <mergeCell ref="G35:J35"/>
    <mergeCell ref="D49:J49"/>
    <mergeCell ref="E48:J48"/>
    <mergeCell ref="G36:J36"/>
    <mergeCell ref="G37:J37"/>
    <mergeCell ref="E46:J46"/>
    <mergeCell ref="E47:J4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7086614173228346" right="0.7086614173228346" top="0.7480314960629921" bottom="0.7480314960629921" header="0.31496062992125984" footer="0.31496062992125984"/>
  <pageSetup blackAndWhite="1" fitToHeight="100" fitToWidth="1" horizontalDpi="600" verticalDpi="600" orientation="landscape" paperSize="9"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Luč</dc:creator>
  <cp:keywords/>
  <dc:description/>
  <cp:lastModifiedBy>ondrej.luc</cp:lastModifiedBy>
  <dcterms:created xsi:type="dcterms:W3CDTF">2017-10-04T05:38:21Z</dcterms:created>
  <dcterms:modified xsi:type="dcterms:W3CDTF">2017-10-04T07:00:26Z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